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/>
  <bookViews>
    <workbookView xWindow="65416" yWindow="65416" windowWidth="29040" windowHeight="15840" tabRatio="866" activeTab="0"/>
  </bookViews>
  <sheets>
    <sheet name="Rekapitulace stavby" sheetId="1" r:id="rId1"/>
    <sheet name="0 - Ostatní a vedlejší ná..." sheetId="2" r:id="rId2"/>
    <sheet name="001 - Příprava území" sheetId="3" r:id="rId3"/>
    <sheet name="101 - Parkoviště před VEC I" sheetId="4" r:id="rId4"/>
    <sheet name="102 - Chodník před VEC I" sheetId="5" r:id="rId5"/>
    <sheet name="103 - Parkoviště za VEC I" sheetId="6" r:id="rId6"/>
    <sheet name="401 - Osvětlení" sheetId="7" r:id="rId7"/>
    <sheet name="471 - Kamerový systém" sheetId="8" r:id="rId8"/>
    <sheet name="472 - Závora" sheetId="9" r:id="rId9"/>
  </sheets>
  <definedNames>
    <definedName name="_xlnm._FilterDatabase" localSheetId="1" hidden="1">'0 - Ostatní a vedlejší ná...'!$C$80:$K$105</definedName>
    <definedName name="_xlnm._FilterDatabase" localSheetId="2" hidden="1">'001 - Příprava území'!$C$80:$K$137</definedName>
    <definedName name="_xlnm._FilterDatabase" localSheetId="3" hidden="1">'101 - Parkoviště před VEC I'!$C$85:$K$258</definedName>
    <definedName name="_xlnm._FilterDatabase" localSheetId="4" hidden="1">'102 - Chodník před VEC I'!$C$86:$K$178</definedName>
    <definedName name="_xlnm._FilterDatabase" localSheetId="5" hidden="1">'103 - Parkoviště za VEC I'!$C$86:$K$285</definedName>
    <definedName name="_xlnm._FilterDatabase" localSheetId="6" hidden="1">'401 - Osvětlení'!$C$79:$K$94</definedName>
    <definedName name="_xlnm._FilterDatabase" localSheetId="7" hidden="1">'471 - Kamerový systém'!$C$79:$K$122</definedName>
    <definedName name="_xlnm._FilterDatabase" localSheetId="8" hidden="1">'472 - Závora'!$C$79:$K$137</definedName>
    <definedName name="_xlnm.Print_Area" localSheetId="1">'0 - Ostatní a vedlejší ná...'!$C$4:$J$39,'0 - Ostatní a vedlejší ná...'!$C$45:$J$62,'0 - Ostatní a vedlejší ná...'!$C$68:$K$105</definedName>
    <definedName name="_xlnm.Print_Area" localSheetId="2">'001 - Příprava území'!$C$4:$J$39,'001 - Příprava území'!$C$45:$J$62,'001 - Příprava území'!$C$68:$K$137</definedName>
    <definedName name="_xlnm.Print_Area" localSheetId="3">'101 - Parkoviště před VEC I'!$C$4:$J$39,'101 - Parkoviště před VEC I'!$C$45:$J$67,'101 - Parkoviště před VEC I'!$C$73:$K$258</definedName>
    <definedName name="_xlnm.Print_Area" localSheetId="4">'102 - Chodník před VEC I'!$C$4:$J$39,'102 - Chodník před VEC I'!$C$45:$J$68,'102 - Chodník před VEC I'!$C$74:$K$178</definedName>
    <definedName name="_xlnm.Print_Area" localSheetId="5">'103 - Parkoviště za VEC I'!$C$4:$J$39,'103 - Parkoviště za VEC I'!$C$45:$J$68,'103 - Parkoviště za VEC I'!$C$74:$K$285</definedName>
    <definedName name="_xlnm.Print_Area" localSheetId="6">'401 - Osvětlení'!$C$4:$J$39,'401 - Osvětlení'!$C$45:$J$61,'401 - Osvětlení'!$C$67:$K$94</definedName>
    <definedName name="_xlnm.Print_Area" localSheetId="7">'471 - Kamerový systém'!$C$4:$J$39,'471 - Kamerový systém'!$C$45:$J$61,'471 - Kamerový systém'!$C$67:$K$122</definedName>
    <definedName name="_xlnm.Print_Area" localSheetId="8">'472 - Závora'!$C$4:$J$39,'472 - Závora'!$C$45:$J$61,'472 - Závora'!$C$67:$K$137</definedName>
    <definedName name="_xlnm.Print_Area" localSheetId="0">'Rekapitulace stavby'!$D$4:$AO$36,'Rekapitulace stavby'!$C$42:$AQ$63</definedName>
    <definedName name="_xlnm.Print_Titles" localSheetId="0">'Rekapitulace stavby'!$52:$52</definedName>
    <definedName name="_xlnm.Print_Titles" localSheetId="1">'0 - Ostatní a vedlejší ná...'!$80:$80</definedName>
    <definedName name="_xlnm.Print_Titles" localSheetId="2">'001 - Příprava území'!$80:$80</definedName>
    <definedName name="_xlnm.Print_Titles" localSheetId="3">'101 - Parkoviště před VEC I'!$85:$85</definedName>
    <definedName name="_xlnm.Print_Titles" localSheetId="4">'102 - Chodník před VEC I'!$86:$86</definedName>
    <definedName name="_xlnm.Print_Titles" localSheetId="5">'103 - Parkoviště za VEC I'!$86:$86</definedName>
    <definedName name="_xlnm.Print_Titles" localSheetId="6">'401 - Osvětlení'!$79:$79</definedName>
    <definedName name="_xlnm.Print_Titles" localSheetId="7">'471 - Kamerový systém'!$79:$79</definedName>
    <definedName name="_xlnm.Print_Titles" localSheetId="8">'472 - Závora'!$79:$79</definedName>
  </definedNames>
  <calcPr calcId="191029"/>
  <extLst/>
</workbook>
</file>

<file path=xl/sharedStrings.xml><?xml version="1.0" encoding="utf-8"?>
<sst xmlns="http://schemas.openxmlformats.org/spreadsheetml/2006/main" count="8019" uniqueCount="953">
  <si>
    <t>Export Komplet</t>
  </si>
  <si>
    <t/>
  </si>
  <si>
    <t>2.0</t>
  </si>
  <si>
    <t>ZAMOK</t>
  </si>
  <si>
    <t>False</t>
  </si>
  <si>
    <t>{74e75ef5-cc1d-43da-aa6a-b9ea51f0bc4d}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</si>
  <si>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</si>
  <si>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</si>
  <si>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</si>
  <si>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</si>
  <si>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</si>
  <si>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</si>
  <si>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</si>
  <si>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</si>
  <si>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3098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</si>
  <si>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</si>
  <si>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</si>
  <si>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Parkoviště u budovy VEC I VŠB-TUO</t>
  </si>
  <si>
    <t>KSO:</t>
  </si>
  <si>
    <t>CC-CZ:</t>
  </si>
  <si>
    <t>Místo:</t>
  </si>
  <si>
    <t>Ostrava-Poruba</t>
  </si>
  <si>
    <t>Datum:</t>
  </si>
  <si>
    <t>11. 10. 2019</t>
  </si>
  <si>
    <t>Zadavatel:</t>
  </si>
  <si>
    <t>IČ:</t>
  </si>
  <si>
    <t>61989100</t>
  </si>
  <si>
    <t>VŠB – TUO, Výzkumné energetické centrum</t>
  </si>
  <si>
    <t>DIČ:</t>
  </si>
  <si>
    <t>CZ61989100</t>
  </si>
  <si>
    <t>Uchazeč:</t>
  </si>
  <si>
    <t>Vyplň údaj</t>
  </si>
  <si>
    <t>Projektant:</t>
  </si>
  <si>
    <t>03762246</t>
  </si>
  <si>
    <t>True</t>
  </si>
  <si>
    <t>Bc. Martin Vavřínek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</si>
  <si>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</si>
  <si>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</si>
  <si>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</si>
  <si>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</si>
  <si>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</si>
  <si>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</si>
  <si>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</si>
  <si>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</si>
  <si>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</si>
  <si>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</si>
  <si>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</si>
  <si>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</si>
  <si>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</si>
  <si>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</si>
  <si>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</si>
  <si>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</si>
  <si>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</si>
  <si>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</si>
  <si>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</si>
  <si>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</si>
  <si>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</si>
  <si>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</si>
  <si>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</si>
  <si>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</si>
  <si>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</si>
  <si>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</si>
  <si>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</si>
  <si>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</si>
  <si>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</si>
  <si>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</si>
  <si>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</si>
  <si>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</si>
  <si>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</si>
  <si>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</si>
  <si>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</si>
  <si>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</si>
  <si>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</si>
  <si>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</si>
  <si>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</si>
  <si>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</si>
  <si>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</si>
  <si>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</si>
  <si>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Ostatní a vedlejší náklady</t>
  </si>
  <si>
    <t>STA</t>
  </si>
  <si>
    <t>1</t>
  </si>
  <si>
    <t>{1f4481bf-2dbd-4c7e-a6fc-7ab0398a56ff}</t>
  </si>
  <si>
    <t>2</t>
  </si>
  <si>
    <t>001</t>
  </si>
  <si>
    <t>Příprava území</t>
  </si>
  <si>
    <t>{e5a2fce4-697b-49f3-ab45-3869931cae7c}</t>
  </si>
  <si>
    <t>101</t>
  </si>
  <si>
    <t>Parkoviště před VEC I</t>
  </si>
  <si>
    <t>{9fa42a45-cb5a-45ab-ad1f-f0cfa1290228}</t>
  </si>
  <si>
    <t>102</t>
  </si>
  <si>
    <t>Chodník před VEC I</t>
  </si>
  <si>
    <t>{90b23959-accd-4287-ae59-45edf6615efd}</t>
  </si>
  <si>
    <t>103</t>
  </si>
  <si>
    <t>Parkoviště za VEC I</t>
  </si>
  <si>
    <t>{00a51d10-5cdf-40cc-9fe0-328ccb567b02}</t>
  </si>
  <si>
    <t>401</t>
  </si>
  <si>
    <t>Osvětlení</t>
  </si>
  <si>
    <t>{620fe1b4-eab3-45bd-8ccd-07d802c97074}</t>
  </si>
  <si>
    <t>471</t>
  </si>
  <si>
    <t>Kamerový systém</t>
  </si>
  <si>
    <t>{6128c09a-fd17-4693-bb4d-e392da4ce718}</t>
  </si>
  <si>
    <t>472</t>
  </si>
  <si>
    <t>Závora</t>
  </si>
  <si>
    <t>{f2b250b3-61d3-42c5-ac4e-d7cb11767245}</t>
  </si>
  <si>
    <t>KRYCÍ LIST SOUPISU PRACÍ</t>
  </si>
  <si>
    <t>Objekt:</t>
  </si>
  <si>
    <t>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</si>
  <si>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</si>
  <si>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</si>
  <si>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</si>
  <si>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</si>
  <si>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</si>
  <si>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</si>
  <si>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</si>
  <si>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</si>
  <si>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</si>
  <si>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</si>
  <si>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</si>
  <si>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</si>
  <si>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</si>
  <si>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</si>
  <si>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</si>
  <si>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</si>
  <si>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</si>
  <si>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</si>
  <si>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</si>
  <si>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</si>
  <si>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</si>
  <si>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</si>
  <si>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</si>
  <si>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</si>
  <si>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</si>
  <si>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012103000</t>
  </si>
  <si>
    <t>Geodetické práce před výstavbou</t>
  </si>
  <si>
    <t>soub</t>
  </si>
  <si>
    <t>CS ÚRS 2019 01</t>
  </si>
  <si>
    <t>1024</t>
  </si>
  <si>
    <t>-1238872778</t>
  </si>
  <si>
    <t>P</t>
  </si>
  <si>
    <t>Poznámka k položce:
vytyčení stávajících inženýrských sítí</t>
  </si>
  <si>
    <t>012203000</t>
  </si>
  <si>
    <t>Geodetické práce při provádění stavby</t>
  </si>
  <si>
    <t>-1646362759</t>
  </si>
  <si>
    <t>Poznámka k položce:
vytyčení objektů stavby</t>
  </si>
  <si>
    <t>3</t>
  </si>
  <si>
    <t>012303000</t>
  </si>
  <si>
    <t>Geodetické práce po výstavbě</t>
  </si>
  <si>
    <t>-2120780254</t>
  </si>
  <si>
    <t>Poznámka k položce:
zaměření skutečného provedení stavby</t>
  </si>
  <si>
    <t>013254000</t>
  </si>
  <si>
    <t>Dokumentace skutečného provedení stavby</t>
  </si>
  <si>
    <t>535628487</t>
  </si>
  <si>
    <t>Poznámka k položce:
Dokumentace pro kolaudaci a závěrečná zpráva kvality</t>
  </si>
  <si>
    <t>5</t>
  </si>
  <si>
    <t>042503000</t>
  </si>
  <si>
    <t>Plán BOZP na staveništi</t>
  </si>
  <si>
    <t>939165170</t>
  </si>
  <si>
    <t>Poznámka k položce:
vyhotovení  plánu BOZP (odsouhlasený a schválený před zahájením stavebních prací)</t>
  </si>
  <si>
    <t>6</t>
  </si>
  <si>
    <t>042903000</t>
  </si>
  <si>
    <t>Havarijní a povodňový plán stavby</t>
  </si>
  <si>
    <t>-1982313785</t>
  </si>
  <si>
    <t>Poznámka k položce:
Vypracování havarijního a povodňového plánu stavby (realizace hráze) včetně jeho projednání a schválení.</t>
  </si>
  <si>
    <t>7</t>
  </si>
  <si>
    <t>043103000</t>
  </si>
  <si>
    <t>Zkoušky bez rozlišení</t>
  </si>
  <si>
    <t>-2042903587</t>
  </si>
  <si>
    <t xml:space="preserve">Poznámka k položce:
zkoušky únosnosti zemní pláně 
zkoušky únosnosti po položení podkladních vrstev
</t>
  </si>
  <si>
    <t>8</t>
  </si>
  <si>
    <t>049103000</t>
  </si>
  <si>
    <t>Náklady vzniklé v souvislosti s realizací stavby</t>
  </si>
  <si>
    <t>422364304</t>
  </si>
  <si>
    <t xml:space="preserve">Poznámka k položce:
Dodavatel zajistí zpracování fotodokumentace průběhu prací na stavbě, kterou následně předá investorovi. Fotodokumentace bude dokladovat postup prací a nasazení  stavebních mechanismů i provádění zkoušek. Snímky budou předány na CD ve složkách pojmenovaných dle jednotlivých dnů.
</t>
  </si>
  <si>
    <t>9</t>
  </si>
  <si>
    <t>R</t>
  </si>
  <si>
    <t>Provizorní dopravní značení</t>
  </si>
  <si>
    <t>vlastní</t>
  </si>
  <si>
    <t>-673371138</t>
  </si>
  <si>
    <t>Poznámka k položce:
Montáž a demontáž dočasného DZ dle ZOV a výkresu situace PDZ, včetně údržby a výměny baterií v akumulátorech po dobu instalace dočasného dopravního značení. Předpokládaná doba výstavby 90 dnů.</t>
  </si>
  <si>
    <t>VRN</t>
  </si>
  <si>
    <t>Vedlejší rozpočtové náklady</t>
  </si>
  <si>
    <t>10</t>
  </si>
  <si>
    <t>032103000</t>
  </si>
  <si>
    <t>Náklady na stavební buňky - zřízení a provoz zařízení staveniště po dobu stavby</t>
  </si>
  <si>
    <t>1605664415</t>
  </si>
  <si>
    <t>Poznámka k položce:
Položka bude uplatněna jen v případě průkazného využití zhotovitelem.</t>
  </si>
  <si>
    <t>11</t>
  </si>
  <si>
    <t>039103000</t>
  </si>
  <si>
    <t>Rozebrání, bourání a odvoz zařízení staveniště</t>
  </si>
  <si>
    <t>-1048179580</t>
  </si>
  <si>
    <t>Poznámka k položce:
Rozebrání ZS, odvoz a úprava ploch</t>
  </si>
  <si>
    <t>001 - Příprava území</t>
  </si>
  <si>
    <t>HSV - Práce a dodávky HSV</t>
  </si>
  <si>
    <t xml:space="preserve">    1 - Zemní práce</t>
  </si>
  <si>
    <t>HSV</t>
  </si>
  <si>
    <t>Práce a dodávky HSV</t>
  </si>
  <si>
    <t>Zemní práce</t>
  </si>
  <si>
    <t>111201101</t>
  </si>
  <si>
    <t>Odstranění křovin a stromů průměru kmene do 100 mm i s kořeny z celkové plochy do 1000 m2</t>
  </si>
  <si>
    <t>m2</t>
  </si>
  <si>
    <t>1346556734</t>
  </si>
  <si>
    <t>VV</t>
  </si>
  <si>
    <t>"odstranění křovin a náletových dřevin =" 10,0</t>
  </si>
  <si>
    <t>Součet</t>
  </si>
  <si>
    <t>111251111</t>
  </si>
  <si>
    <t>Drcení ořezaných větví D do 100 mm s odvozem do 20 km</t>
  </si>
  <si>
    <t>m3</t>
  </si>
  <si>
    <t>-664429822</t>
  </si>
  <si>
    <t>112151311</t>
  </si>
  <si>
    <t>Kácení stromu bez postupného spouštění koruny a kmene D do 0,2 m</t>
  </si>
  <si>
    <t>kus</t>
  </si>
  <si>
    <t>776282035</t>
  </si>
  <si>
    <t>112151312</t>
  </si>
  <si>
    <t>Kácení stromu bez postupného spouštění koruny a kmene D do 0,3 m</t>
  </si>
  <si>
    <t>2097244100</t>
  </si>
  <si>
    <t>112151313</t>
  </si>
  <si>
    <t>Kácení stromu bez postupného spouštění koruny a kmene D do 0,4 m</t>
  </si>
  <si>
    <t>-2102793270</t>
  </si>
  <si>
    <t>112251221</t>
  </si>
  <si>
    <t>Odstranění pařezů rovině nebo na svahu do 1:5 odfrézováním do hloubky 0,5 m</t>
  </si>
  <si>
    <t>-2058789088</t>
  </si>
  <si>
    <t>"stromy průměru do 30 cm =" 0,25 * 0,25 * 3,14 * 3</t>
  </si>
  <si>
    <t>"stromy průměru do 30 cm =" 0,35 * 0,35 * 3,14 * 3</t>
  </si>
  <si>
    <t>121101101</t>
  </si>
  <si>
    <t>Sejmutí ornice s přemístěním na vzdálenost do 50 m</t>
  </si>
  <si>
    <t>-48124177</t>
  </si>
  <si>
    <t>"sejmutí ornice v tl. 0,15 m a uložení na mezideponii =" 0,15 * 919,0</t>
  </si>
  <si>
    <t>122911121</t>
  </si>
  <si>
    <t>Odstranění vyfrézované dřevní hmoty hloubky do 0,5 m v rovině nebo na svahu do 1:5</t>
  </si>
  <si>
    <t>1765034951</t>
  </si>
  <si>
    <t>1322011R1</t>
  </si>
  <si>
    <t>Hloubení rýh š do 600 mm - ochrana inženýrských sítí - kabely</t>
  </si>
  <si>
    <t>m</t>
  </si>
  <si>
    <t>-1308631722</t>
  </si>
  <si>
    <t>ochrana stávajících IS půlenou chráničkou vč. odkopání a zásypu, výstražná folie</t>
  </si>
  <si>
    <t>"kabelová vedení (VN, NN, sdělovací) =" 193,0</t>
  </si>
  <si>
    <t>1322011R2</t>
  </si>
  <si>
    <t>Hloubení rýh š do 600 mm - ochrana inženýrských sítí - vodovod</t>
  </si>
  <si>
    <t>462356687</t>
  </si>
  <si>
    <t>"vodovod =" 43</t>
  </si>
  <si>
    <t>1322011R3</t>
  </si>
  <si>
    <t>Hloubení rýh š do 600 mm - ochrana inženýrských sítí - plynovod</t>
  </si>
  <si>
    <t>-1575375710</t>
  </si>
  <si>
    <t>"plynovod =" 23,0</t>
  </si>
  <si>
    <t>12</t>
  </si>
  <si>
    <t>162301401</t>
  </si>
  <si>
    <t>Vodorovné přemístění větví stromů listnatých do 5 km D kmene do 300 mm</t>
  </si>
  <si>
    <t>1997607742</t>
  </si>
  <si>
    <t>13</t>
  </si>
  <si>
    <t>162301402</t>
  </si>
  <si>
    <t>Vodorovné přemístění větví stromů listnatých do 5 km D kmene do 500 mm</t>
  </si>
  <si>
    <t>-2116032336</t>
  </si>
  <si>
    <t>14</t>
  </si>
  <si>
    <t>162301411</t>
  </si>
  <si>
    <t>Vodorovné přemístění kmenů stromů listnatých do 5 km D kmene do 300 mm</t>
  </si>
  <si>
    <t>776742551</t>
  </si>
  <si>
    <t>162301412</t>
  </si>
  <si>
    <t>Vodorovné přemístění kmenů stromů listnatých do 5 km D kmene do 500 mm</t>
  </si>
  <si>
    <t>669062594</t>
  </si>
  <si>
    <t>16</t>
  </si>
  <si>
    <t>162301901</t>
  </si>
  <si>
    <t>Příplatek k vodorovnému přemístění větví stromů listnatých D kmene do 300 mm ZKD 5 km</t>
  </si>
  <si>
    <t>-513096920</t>
  </si>
  <si>
    <t>předpokládaná vzdálenost 20 km</t>
  </si>
  <si>
    <t>"počet stromů 3 =" (20-5) / 5 * 3</t>
  </si>
  <si>
    <t>17</t>
  </si>
  <si>
    <t>162301902</t>
  </si>
  <si>
    <t>Příplatek k vodorovnému přemístění větví stromů listnatých D kmene do 500 mm ZKD 5 km</t>
  </si>
  <si>
    <t>-765088106</t>
  </si>
  <si>
    <t>18</t>
  </si>
  <si>
    <t>162301911</t>
  </si>
  <si>
    <t>Příplatek k vodorovnému přemístění kmenů stromů listnatých D kmene do 300 mm ZKD 5 km</t>
  </si>
  <si>
    <t>-915246551</t>
  </si>
  <si>
    <t>19</t>
  </si>
  <si>
    <t>162301912</t>
  </si>
  <si>
    <t>Příplatek k vodorovnému přemístění kmenů stromů listnatých D kmene do 500 mm ZKD 5 km</t>
  </si>
  <si>
    <t>1549374226</t>
  </si>
  <si>
    <t>20</t>
  </si>
  <si>
    <t>162401102</t>
  </si>
  <si>
    <t>Vodorovné přemístění do 2000 m výkopku/sypaniny z horniny tř. 1 až 4</t>
  </si>
  <si>
    <t>2139203857</t>
  </si>
  <si>
    <t>"odvoz sejmuté ornice na deponii =" 137,850</t>
  </si>
  <si>
    <t>184201111.1</t>
  </si>
  <si>
    <t>Náhradní výsadba stromu výška kmene do 1,8 m v rovině a svahu do 1:5</t>
  </si>
  <si>
    <t>-969960447</t>
  </si>
  <si>
    <t>náhradní výsadba vč. vykopání jamky, ošetřování, podpěrných kůlů vč. dodání výsadbového materiálu</t>
  </si>
  <si>
    <t>"Carpinus betulus ´Fastigiata´ (Habr obecný) obvod 12-14 cm 1 m nad zemí =" 7</t>
  </si>
  <si>
    <t>101 - Parkoviště před VEC I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</si>
  <si>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</si>
  <si>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</si>
  <si>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</si>
  <si>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</si>
  <si>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</si>
  <si>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113106171</t>
  </si>
  <si>
    <t>Rozebrání dlažeb vozovek ze zámkové dlažby s ložem z kameniva ručně</t>
  </si>
  <si>
    <t>854841977</t>
  </si>
  <si>
    <t>"rozebrání stávající dlažby pro uložení obrubníku, po očištění bude uloženo zpět =" 5,0</t>
  </si>
  <si>
    <t>113107322</t>
  </si>
  <si>
    <t>Odstranění podkladu z kameniva drceného tl 200 mm strojně pl do 50 m2</t>
  </si>
  <si>
    <t>-856464658</t>
  </si>
  <si>
    <t>"odstranění podkladu vozovky v tl. 0,15m vč. likvidace pro osazení obrubníku =" 0,50 * 10,0</t>
  </si>
  <si>
    <t>113107342</t>
  </si>
  <si>
    <t>Odstranění podkladu živičného tl 100 mm strojně pl do 50 m2</t>
  </si>
  <si>
    <t>768661346</t>
  </si>
  <si>
    <t>"odstranění vozovky v tl. 0,10m vč. likvidace pro osazení obrubníku =" 0,50 * 10,0</t>
  </si>
  <si>
    <t>113202111</t>
  </si>
  <si>
    <t>Vytrhání obrub krajníků obrubníků stojatých</t>
  </si>
  <si>
    <t>-766576069</t>
  </si>
  <si>
    <t>"odstranění stávajícího obrubníku / palisády =" 10,0</t>
  </si>
  <si>
    <t>122302201</t>
  </si>
  <si>
    <t>Odkopávky a prokopávky nezapažené pro silnice objemu do 100 m3 v hornině tř. 4</t>
  </si>
  <si>
    <t>434430533</t>
  </si>
  <si>
    <t>"pro dlažbu, obrubníky a vsakovací žebro =" 38,20</t>
  </si>
  <si>
    <t>-111630913</t>
  </si>
  <si>
    <t>"ornice z deponii =" 8,80</t>
  </si>
  <si>
    <t>162701105</t>
  </si>
  <si>
    <t>Vodorovné přemístění do 10000 m výkopku/sypaniny z horniny tř. 1 až 4</t>
  </si>
  <si>
    <t>-2046194931</t>
  </si>
  <si>
    <t>"odvoz výkopku na skládku =" 38,20</t>
  </si>
  <si>
    <t>167101101</t>
  </si>
  <si>
    <t>Nakládání výkopku z hornin tř. 1 až 4 do 100 m3</t>
  </si>
  <si>
    <t>-880935321</t>
  </si>
  <si>
    <t>"naložení ornice na mezideponii =" 0,100 * 88,0</t>
  </si>
  <si>
    <t>171201211</t>
  </si>
  <si>
    <t>Poplatek za uložení stavebního odpadu - zeminy a kameniva na skládce</t>
  </si>
  <si>
    <t>t</t>
  </si>
  <si>
    <t>-1896378605</t>
  </si>
  <si>
    <t>Poznámka k položce:
položka bude použita i při uložení materiálu k recyklaci do recyklačního dvora s oprávněním</t>
  </si>
  <si>
    <t>"uložení výkopku =" 1,65 * 38,20</t>
  </si>
  <si>
    <t>175151101</t>
  </si>
  <si>
    <t>Obsypání potrubí strojně sypaninou bez prohození, uloženou do 3 m</t>
  </si>
  <si>
    <t>1058168055</t>
  </si>
  <si>
    <t>"výplň vsakovacího žebra z kameniva fr. 16/32 =" 7,2</t>
  </si>
  <si>
    <t>M</t>
  </si>
  <si>
    <t>58343930</t>
  </si>
  <si>
    <t>kamenivo drcené hrubé frakce 16-32</t>
  </si>
  <si>
    <t>448859517</t>
  </si>
  <si>
    <t>"spotřeba =" 2,0* 7,20</t>
  </si>
  <si>
    <t>181301101</t>
  </si>
  <si>
    <t>Rozprostření ornice tl vrstvy do 100 mm pl do 500 m2 v rovině nebo ve svahu do 1:5</t>
  </si>
  <si>
    <t>469706758</t>
  </si>
  <si>
    <t>"vyrovnání terénu v tl. 0,10m stavbou dotčených ploch =" 88,0</t>
  </si>
  <si>
    <t>181411121</t>
  </si>
  <si>
    <t>Založení lučního trávníku výsevem plochy do 1000 m2 v rovině a ve svahu do 1:5</t>
  </si>
  <si>
    <t>-786517193</t>
  </si>
  <si>
    <t>"zatravnění stavbou dotčených ploch =" 88,0</t>
  </si>
  <si>
    <t>005724720</t>
  </si>
  <si>
    <t>osivo směs travní krajinná-rovinná</t>
  </si>
  <si>
    <t>kg</t>
  </si>
  <si>
    <t>1854441953</t>
  </si>
  <si>
    <t>"výpočet =" 0,035 * 88,0</t>
  </si>
  <si>
    <t>181951102</t>
  </si>
  <si>
    <t>Úprava pláně v hornině tř. 1 až 4 se zhutněním</t>
  </si>
  <si>
    <t>624847205</t>
  </si>
  <si>
    <t>"vyrovnání a zhutnění zemní pláně Edef2 min. 45MPa =" 74,80</t>
  </si>
  <si>
    <t>182313101</t>
  </si>
  <si>
    <t>Vyplnění otvorů tvárnic nebo panelů ornicí</t>
  </si>
  <si>
    <t>-412819400</t>
  </si>
  <si>
    <t>"podíl volné plochy v položené drenážní dlažbě 35% =" 0,35 * 9,0</t>
  </si>
  <si>
    <t>58341364</t>
  </si>
  <si>
    <t>kamenivo drcené drobné frakce 2/4</t>
  </si>
  <si>
    <t>544637500</t>
  </si>
  <si>
    <t>"výplň spar drenážní dlažby tl. 80 mm a plocha 3,15 m2 =" (0,080 * 3,15 * 1,15) * 2,0</t>
  </si>
  <si>
    <t>183403111</t>
  </si>
  <si>
    <t>Obdělání půdy nakopáním na hloubku do 0,1 m v rovině a svahu do 1:5</t>
  </si>
  <si>
    <t>-423272333</t>
  </si>
  <si>
    <t>183403153</t>
  </si>
  <si>
    <t>Obdělání půdy hrabáním v rovině a svahu do 1:5</t>
  </si>
  <si>
    <t>-1032138190</t>
  </si>
  <si>
    <t>184802611</t>
  </si>
  <si>
    <t>Chemické odplevelení po založení kultury postřikem na široko v rovině a svahu do 1:5</t>
  </si>
  <si>
    <t>-1501703597</t>
  </si>
  <si>
    <t>Komunikace pozemní</t>
  </si>
  <si>
    <t>564871111</t>
  </si>
  <si>
    <t>Podklad ze štěrkodrtě ŠD tl 250 mm</t>
  </si>
  <si>
    <t>1684157033</t>
  </si>
  <si>
    <t>"podkladní vrstva ze ŠD 0/32 tl. 250mm =" 74,80</t>
  </si>
  <si>
    <t>22</t>
  </si>
  <si>
    <t>566901132</t>
  </si>
  <si>
    <t>Vyspravení podkladu po překopech ing sítí plochy do 15 m2 štěrkodrtí tl. 150 mm</t>
  </si>
  <si>
    <t>321726701</t>
  </si>
  <si>
    <t>"obnova vozovky v tl. 0,15m po položení obrubníku =" 10,0</t>
  </si>
  <si>
    <t>23</t>
  </si>
  <si>
    <t>566901161</t>
  </si>
  <si>
    <t>Vyspravení podkladu po překopech ing sítí plochy do 15 m2 obalovaným kamenivem ACP (OK) tl. 100 mm</t>
  </si>
  <si>
    <t>1850084280</t>
  </si>
  <si>
    <t>"obnova vozovky v tl. 0,06 m =" 10,0</t>
  </si>
  <si>
    <t>24</t>
  </si>
  <si>
    <t>572340111</t>
  </si>
  <si>
    <t>Vyspravení krytu komunikací po překopech plochy do 15 m2 asfaltovým betonem ACO (AB) tl 50 mm</t>
  </si>
  <si>
    <t>-154041362</t>
  </si>
  <si>
    <t>"obnova vozovky v tl. 0,04m =" 10,0</t>
  </si>
  <si>
    <t>25</t>
  </si>
  <si>
    <t>596212211</t>
  </si>
  <si>
    <t>Kladení zámkové dlažby pozemních komunikací tl 80 mm skupiny A pl do 100 m2</t>
  </si>
  <si>
    <t>1543170584</t>
  </si>
  <si>
    <t>"drenážní bet. dlažba tl. 80mm =" 9,0</t>
  </si>
  <si>
    <t>"bet. dlažba (H-profil) tl. 80mm - šedá =" 57,0</t>
  </si>
  <si>
    <t>"zpětné uložení rozebrané dlažby - bez dodávky materiálu =" 5,0</t>
  </si>
  <si>
    <t>26</t>
  </si>
  <si>
    <t>59245013</t>
  </si>
  <si>
    <t>dlažba zámková profilová 200x165x80mm přírodní</t>
  </si>
  <si>
    <t>-536624748</t>
  </si>
  <si>
    <t>"spotřeba =" 1,03 * 57,0</t>
  </si>
  <si>
    <t>27</t>
  </si>
  <si>
    <t>592450R1</t>
  </si>
  <si>
    <t>Drenážní betonová dlažba tl. 80 mm šedá</t>
  </si>
  <si>
    <t>1766923931</t>
  </si>
  <si>
    <t>"spotřeba =" 1,03 * 9,0</t>
  </si>
  <si>
    <t>Trubní vedení</t>
  </si>
  <si>
    <t>28</t>
  </si>
  <si>
    <t>894411131</t>
  </si>
  <si>
    <t>Zřízení šachet kanalizačních z betonových dílců na potrubí DN nad 300 do 400 dno beton tř. C 25/30</t>
  </si>
  <si>
    <t>-1614198905</t>
  </si>
  <si>
    <t>"úprava stávající šachty - snížení do úrovně nivelety parkoviště =" 1</t>
  </si>
  <si>
    <t>29</t>
  </si>
  <si>
    <t>899101211</t>
  </si>
  <si>
    <t>Demontáž poklopů litinových nebo ocelových včetně rámů hmotnosti do 50 kg</t>
  </si>
  <si>
    <t>464738463</t>
  </si>
  <si>
    <t>"demontáž poklopu ze stávajcí šachty (včetně likvidace) - bude nahrazen poklopem pro zatížení D400 =" 1</t>
  </si>
  <si>
    <t>30</t>
  </si>
  <si>
    <t>899104112</t>
  </si>
  <si>
    <t>Osazení poklopů litinových nebo ocelových včetně rámů pro třídu zatížení D400, E600</t>
  </si>
  <si>
    <t>1975184524</t>
  </si>
  <si>
    <t>"nový poklop na výškově upravenou stávající šachtu =" 1</t>
  </si>
  <si>
    <t>31</t>
  </si>
  <si>
    <t>55241406</t>
  </si>
  <si>
    <t>poklop šachtový s rámem DN600 třída D 400,  s odvětráním</t>
  </si>
  <si>
    <t>-1360161488</t>
  </si>
  <si>
    <t>Ostatní konstrukce a práce, bourání</t>
  </si>
  <si>
    <t>32</t>
  </si>
  <si>
    <t>914111111</t>
  </si>
  <si>
    <t>Montáž svislé dopravní značky do velikosti 1 m2 objímkami na sloupek nebo konzolu</t>
  </si>
  <si>
    <t>-1988420367</t>
  </si>
  <si>
    <t>"IP12 =" 1</t>
  </si>
  <si>
    <t>"E13 =" 1</t>
  </si>
  <si>
    <t>33</t>
  </si>
  <si>
    <t>40445531</t>
  </si>
  <si>
    <t>značka dopravní svislá retroreflexní fólie tř 1 FeZn-Al rám 500x300mm</t>
  </si>
  <si>
    <t>-44809405</t>
  </si>
  <si>
    <t>"E13 s textem ´4x pouze návštěvy VEC´ =" 1</t>
  </si>
  <si>
    <t>34</t>
  </si>
  <si>
    <t>40445535</t>
  </si>
  <si>
    <t>značka dopravní svislá retroreflexní fólie tř 1 FeZn-Al rám 500x700mm</t>
  </si>
  <si>
    <t>750664635</t>
  </si>
  <si>
    <t>35</t>
  </si>
  <si>
    <t>914511112</t>
  </si>
  <si>
    <t>Montáž sloupku dopravních značek délky do 3,5 m s betonovým základem a patkou</t>
  </si>
  <si>
    <t>451046697</t>
  </si>
  <si>
    <t>"pro SDZ - IP12 + E13 =" 1</t>
  </si>
  <si>
    <t>36</t>
  </si>
  <si>
    <t>404452250</t>
  </si>
  <si>
    <t>sloupek pro dopravní značku Zn D 60mm v 3,5m</t>
  </si>
  <si>
    <t>1125876445</t>
  </si>
  <si>
    <t>37</t>
  </si>
  <si>
    <t>915111112</t>
  </si>
  <si>
    <t>Vodorovné dopravní značení dělící čáry souvislé š 125 mm retroreflexní bílá barva</t>
  </si>
  <si>
    <t>1648310969</t>
  </si>
  <si>
    <t>"3 x V10b =" 3 *5,0</t>
  </si>
  <si>
    <t>"4 x V10e =" 4 * 2 * 5,70</t>
  </si>
  <si>
    <t>38</t>
  </si>
  <si>
    <t>915611111</t>
  </si>
  <si>
    <t>Předznačení vodorovného liniového značení</t>
  </si>
  <si>
    <t>-681188252</t>
  </si>
  <si>
    <t>39</t>
  </si>
  <si>
    <t>916131213.3</t>
  </si>
  <si>
    <t>Osazení silničního obrubníku betonového stojatého s boční opěrou do lože z betonu prostého C30/37</t>
  </si>
  <si>
    <t>1243376071</t>
  </si>
  <si>
    <t>"nový silniční betonový obrubník 15/30 do bet. lože s převýšením 0,02 m =" 22,0</t>
  </si>
  <si>
    <t>"nový silniční betonový obrubník 15/30 do bet. lože s převýšením 0,10 m =" 16,0</t>
  </si>
  <si>
    <t>40</t>
  </si>
  <si>
    <t>59217034</t>
  </si>
  <si>
    <t>obrubník betonový silniční 1000x150x300mm</t>
  </si>
  <si>
    <t>-306325738</t>
  </si>
  <si>
    <t>"spotřeba =" 1,01 * 38,0</t>
  </si>
  <si>
    <t>41</t>
  </si>
  <si>
    <t>919726122</t>
  </si>
  <si>
    <t>Geotextilie pro ochranu, separaci a filtraci netkaná měrná hmotnost do 300 g/m2</t>
  </si>
  <si>
    <t>-1237799128</t>
  </si>
  <si>
    <t>"separační geotextile pro vsakovací žebro =" 30,0</t>
  </si>
  <si>
    <t>42</t>
  </si>
  <si>
    <t>919726123</t>
  </si>
  <si>
    <t>Geotextilie pro ochranu, separaci a filtraci netkaná měrná hmotnost do 500 g/m2</t>
  </si>
  <si>
    <t>1900803411</t>
  </si>
  <si>
    <t>"separační geotextilie 500g/m2 na pláni =" 74,80</t>
  </si>
  <si>
    <t>43</t>
  </si>
  <si>
    <t>919732211</t>
  </si>
  <si>
    <t>Styčná spára napojení nového živičného povrchu na stávající za tepla š 15 mm hl 25 mm s prořezáním</t>
  </si>
  <si>
    <t>559867047</t>
  </si>
  <si>
    <t>"zalití asf. zálivkou na rozhranní nové a stávající vozovky =" 10,0</t>
  </si>
  <si>
    <t>44</t>
  </si>
  <si>
    <t>919735111</t>
  </si>
  <si>
    <t>Řezání stávajícího živičného krytu hl do 50 mm</t>
  </si>
  <si>
    <t>-1882642508</t>
  </si>
  <si>
    <t>"zařezání vozovky hl. 0,04m na rozhranní nové a stávající vozovky =" 10,0</t>
  </si>
  <si>
    <t>45</t>
  </si>
  <si>
    <t>979054451</t>
  </si>
  <si>
    <t>Očištění vybouraných zámkových dlaždic s původním spárováním z kameniva těženého</t>
  </si>
  <si>
    <t>400683303</t>
  </si>
  <si>
    <t>"rozebráná stávající dlažba pro uložení obrubníku - očištění pro zpětné uložení =" 5,0</t>
  </si>
  <si>
    <t>997</t>
  </si>
  <si>
    <t>Přesun sutě</t>
  </si>
  <si>
    <t>46</t>
  </si>
  <si>
    <t>997221551</t>
  </si>
  <si>
    <t>Vodorovná doprava suti ze sypkých materiálů do 1 km</t>
  </si>
  <si>
    <t>-921323510</t>
  </si>
  <si>
    <t>"odstranění podkladu vozovky v tl. 0,15m vč. likvidace pro osazení obrubníku =" 0,290 * 5,0</t>
  </si>
  <si>
    <t>47</t>
  </si>
  <si>
    <t>997221559</t>
  </si>
  <si>
    <t>Příplatek ZKD 1 km u vodorovné dopravy suti ze sypkých materiálů</t>
  </si>
  <si>
    <t>467512877</t>
  </si>
  <si>
    <t>předpokládaná celková vzdálenost do 10 km</t>
  </si>
  <si>
    <t>"odstranění podkladu vozovky v tl. 0,15m vč. likvidace pro osazení obrubníku =" (10-1) * 1,45</t>
  </si>
  <si>
    <t>48</t>
  </si>
  <si>
    <t>997221561</t>
  </si>
  <si>
    <t>Vodorovná doprava suti z kusových materiálů do 1 km</t>
  </si>
  <si>
    <t>-1176064676</t>
  </si>
  <si>
    <t>"suť z odstranění vozovky v tl. 0,10m vč. likvidace pro osazení obrubníku =" 0,220 * 5,0</t>
  </si>
  <si>
    <t>49</t>
  </si>
  <si>
    <t>997221569</t>
  </si>
  <si>
    <t>Příplatek ZKD 1 km u vodorovné dopravy suti z kusových materiálů</t>
  </si>
  <si>
    <t>593716002</t>
  </si>
  <si>
    <t>"suť z odstranění vozovky v tl. 0,10m vč. likvidace pro osazení obrubníku =" (10-1) * 1,10</t>
  </si>
  <si>
    <t>50</t>
  </si>
  <si>
    <t>997221571</t>
  </si>
  <si>
    <t>Vodorovná doprava vybouraných hmot do 1 km</t>
  </si>
  <si>
    <t>-1439077068</t>
  </si>
  <si>
    <t>"odstranění stávajícího obrubníku / palisády =" 0,205 * 10,0</t>
  </si>
  <si>
    <t>51</t>
  </si>
  <si>
    <t>997221579</t>
  </si>
  <si>
    <t>Příplatek ZKD 1 km u vodorovné dopravy vybouraných hmot</t>
  </si>
  <si>
    <t>623608407</t>
  </si>
  <si>
    <t>"odstranění stávajícího obrubníku / palisády =" (10-1) * 2,050</t>
  </si>
  <si>
    <t>52</t>
  </si>
  <si>
    <t>997221815</t>
  </si>
  <si>
    <t>Poplatek za uložení stavebního odpadu betonového kód odpadu 170 101</t>
  </si>
  <si>
    <t>1663267197</t>
  </si>
  <si>
    <t>"odstranění stávajícího obrubníku / palisády =" 2,050</t>
  </si>
  <si>
    <t>53</t>
  </si>
  <si>
    <t>997221845</t>
  </si>
  <si>
    <t>Poplatek za uložení odpadu asfaltového bez dehtu kód odpadu 170 302</t>
  </si>
  <si>
    <t>1339196230</t>
  </si>
  <si>
    <t>"suť z odstranění vozovky v tl. 0,10m vč. likvidace pro osazení obrubníku =" 1,10</t>
  </si>
  <si>
    <t>54</t>
  </si>
  <si>
    <t>997221855</t>
  </si>
  <si>
    <t>Poplatek za uložení zeminy a kameniva kód odpadu 170 504</t>
  </si>
  <si>
    <t>1914727193</t>
  </si>
  <si>
    <t>"odstranění podkladu vozovky v tl. 0,15m vč. likvidace pro osazení obrubníku =" 1,45</t>
  </si>
  <si>
    <t>998</t>
  </si>
  <si>
    <t>Přesun hmot</t>
  </si>
  <si>
    <t>55</t>
  </si>
  <si>
    <t>998223011</t>
  </si>
  <si>
    <t>Přesun hmot pro pozemní komunikace s krytem dlážděným</t>
  </si>
  <si>
    <t>662665330</t>
  </si>
  <si>
    <t>102 - Chodník před VEC I</t>
  </si>
  <si>
    <t>PSV - Práce a dodávky PSV</t>
  </si>
  <si>
    <t xml:space="preserve">    711 - Izolace proti vodě, vlhkosti a plynům</t>
  </si>
  <si>
    <t>113106121</t>
  </si>
  <si>
    <t>Rozebrání dlažeb z betonových nebo kamenných dlaždic komunikací pro pěší ručně</t>
  </si>
  <si>
    <t>-300260379</t>
  </si>
  <si>
    <t>"odstranění stávajícího okapového chodníku š. 0,50m =" 6,0</t>
  </si>
  <si>
    <t>-1938413531</t>
  </si>
  <si>
    <t>"odstranění stávající zámkové bet. dlažby vč. likvidace, stávající okapový chodník =" 5,30</t>
  </si>
  <si>
    <t>-267977038</t>
  </si>
  <si>
    <t>"odstranění stávajícího obrubníku =" 6,0</t>
  </si>
  <si>
    <t>"odstranění stávajícího obrubníku - okapová chodník =" 10,50</t>
  </si>
  <si>
    <t>-1887170921</t>
  </si>
  <si>
    <t>"výkop pro konstrukci chodníku a obruby =" 11,10</t>
  </si>
  <si>
    <t>1266578640</t>
  </si>
  <si>
    <t>"odvoz výkopku na skládku =" 11,10</t>
  </si>
  <si>
    <t>-1616860776</t>
  </si>
  <si>
    <t>"uložení výkopku =" 1,65 * 11,10</t>
  </si>
  <si>
    <t>-491565990</t>
  </si>
  <si>
    <t>"vyrovnání a zhutnění zemní pláně Edef2 min. 30MPa =" 36,30</t>
  </si>
  <si>
    <t>564851111</t>
  </si>
  <si>
    <t>Podklad ze štěrkodrtě ŠD tl 150 mm</t>
  </si>
  <si>
    <t>-632125717</t>
  </si>
  <si>
    <t>"podkladní vrstva ze ŠD 0/32 tl. 150mm =" 36,30</t>
  </si>
  <si>
    <t>571908111</t>
  </si>
  <si>
    <t>Kryt vymývaným dekoračním kamenivem (kačírkem) tl 200 mm</t>
  </si>
  <si>
    <t>-26318395</t>
  </si>
  <si>
    <t>"zásyp oblázky tl. 0,15m - prostor mezi novým chodníkem a budovou / plotem =" 14,60</t>
  </si>
  <si>
    <t>596211110</t>
  </si>
  <si>
    <t>Kladení zámkové dlažby komunikací pro pěší tl 60 mm skupiny A pl do 50 m2</t>
  </si>
  <si>
    <t>1881507760</t>
  </si>
  <si>
    <t>"drenážní bet. dlažba (příp. H-profil) tl. 60mm =" 33,0</t>
  </si>
  <si>
    <t>"reliéfní dlažba s hmatovou úpravou, červená =" 2,40</t>
  </si>
  <si>
    <t>59245006</t>
  </si>
  <si>
    <t>dlažba skladebná betonová pro nevidomé 200x100x60mm barevná</t>
  </si>
  <si>
    <t>1095779710</t>
  </si>
  <si>
    <t>"spotřeba =" 1,03 * 2,40</t>
  </si>
  <si>
    <t>59245015</t>
  </si>
  <si>
    <t>dlažba zámková profilová základní 200x165x60mm přírodní</t>
  </si>
  <si>
    <t>1209801138</t>
  </si>
  <si>
    <t>"spotřeba =" 1,03 * 33,0</t>
  </si>
  <si>
    <t>916231213</t>
  </si>
  <si>
    <t>Osazení chodníkového obrubníku betonového stojatého s boční opěrou do lože z betonu prostého</t>
  </si>
  <si>
    <t>1252299084</t>
  </si>
  <si>
    <t>"nový silniční betonový obrubník 10/25 do bet. lože s převýšením 0,02 m =" 6,0</t>
  </si>
  <si>
    <t>"nový silniční betonový obrubník 10/25 do bet. lože s převýšením 0,00 m =" 21,90</t>
  </si>
  <si>
    <t>59217017</t>
  </si>
  <si>
    <t>obrubník betonový chodníkový 1000x100x250mm</t>
  </si>
  <si>
    <t>351964003</t>
  </si>
  <si>
    <t>916331112</t>
  </si>
  <si>
    <t>Osazení zahradního obrubníku betonového do lože z betonu s boční opěrou</t>
  </si>
  <si>
    <t>978021172</t>
  </si>
  <si>
    <t>"nový obrubník 5/20 do bet.lože, v. 0,06 m =" 21,90</t>
  </si>
  <si>
    <t>59217001</t>
  </si>
  <si>
    <t>obrubník betonový zahradní 1000x50x250mm</t>
  </si>
  <si>
    <t>-1231264831</t>
  </si>
  <si>
    <t>"spotřeba =" 1,01 * 21,90</t>
  </si>
  <si>
    <t>1355697167</t>
  </si>
  <si>
    <t>"separační geotextilie 500g/m2 na pláni =" 36,30</t>
  </si>
  <si>
    <t>-645455215</t>
  </si>
  <si>
    <t>"suť z rozebraného okapového chodníku =" 0,255 * 6,0</t>
  </si>
  <si>
    <t>"odstranění stávající zámkové bet. dlažby vč. likvidace, stávající okapový chodník =" 0,255 * 5,30</t>
  </si>
  <si>
    <t>-1608224111</t>
  </si>
  <si>
    <t>"suť z rozebraného okapového chodníku =" (10-1) * 1,53</t>
  </si>
  <si>
    <t>"odstranění stávající zámkové bet. dlažby vč. likvidace, stávající okapový chodník =" (10-1) * 1,352</t>
  </si>
  <si>
    <t>1783334896</t>
  </si>
  <si>
    <t>"vybourané obrubníky =" 0,205 * 6,0</t>
  </si>
  <si>
    <t>"odstranění stávajícího obrubníku - okapová chodník =" 0,205 * 10,50</t>
  </si>
  <si>
    <t>-1895516751</t>
  </si>
  <si>
    <t>"vybourané obrubníky =" (10-1) * 1,23</t>
  </si>
  <si>
    <t>"odstranění stávajícího obrubníku - okapová chodník =" (10-1) * 2,153</t>
  </si>
  <si>
    <t>-2102503954</t>
  </si>
  <si>
    <t>"suť z rozebraného okapového chodníku =" 1,53</t>
  </si>
  <si>
    <t>"vybourané obrubníky =" 1,23</t>
  </si>
  <si>
    <t>"odstranění stávajícího obrubníku - okapová chodník =" 2,153</t>
  </si>
  <si>
    <t>"odstranění stávající zámkové bet. dlažby vč. likvidace, stávající okapový chodník =" 1,352</t>
  </si>
  <si>
    <t>-233009438</t>
  </si>
  <si>
    <t>PSV</t>
  </si>
  <si>
    <t>Práce a dodávky PSV</t>
  </si>
  <si>
    <t>711</t>
  </si>
  <si>
    <t>Izolace proti vodě, vlhkosti a plynům</t>
  </si>
  <si>
    <t>711161212</t>
  </si>
  <si>
    <t>Izolace proti zemní vlhkosti nopovou fólií svislá, nopek v 8,0 mm, tl do 0,6 mm</t>
  </si>
  <si>
    <t>2112690496</t>
  </si>
  <si>
    <t>"ochrana soklu budovy např. nopovou folií s olištováním, v. 0,30m, oddělení kce chodníku od základu budovy, vč. materiálu =" 0,30 * 11,0</t>
  </si>
  <si>
    <t>711161383</t>
  </si>
  <si>
    <t>Izolace proti zemní vlhkosti nopovou fólií ukončení horní lištou</t>
  </si>
  <si>
    <t>-1767900342</t>
  </si>
  <si>
    <t>103 - Parkoviště za VEC I</t>
  </si>
  <si>
    <t xml:space="preserve">    2 - Zakládání</t>
  </si>
  <si>
    <t>764929240</t>
  </si>
  <si>
    <t>"rozebrání stávající dlažby pro předláždění stávající dlažby v místě napojení nového parkoviště na stávající zpevněné plochy =" 30,0</t>
  </si>
  <si>
    <t>2107295905</t>
  </si>
  <si>
    <t>"odstranění stávajícího obrubíku =" 7,0</t>
  </si>
  <si>
    <t>-545614078</t>
  </si>
  <si>
    <t>"pro dlažbu, obrubníky =" 218,10</t>
  </si>
  <si>
    <t>131201101</t>
  </si>
  <si>
    <t>Hloubení jam nezapažených v hornině tř. 3 objemu do 100 m3</t>
  </si>
  <si>
    <t>-1061323283</t>
  </si>
  <si>
    <t xml:space="preserve">"výkop pro retenci =" ((3,0 * 4,2) + (6,0 * 7,2))* 0,5 * 3,0 </t>
  </si>
  <si>
    <t>"odpočet výkopu pro konstrukci =" -6,0 * 7,2 * 0,37</t>
  </si>
  <si>
    <t>-1897162776</t>
  </si>
  <si>
    <t>"ornice z deponii =" 31,20</t>
  </si>
  <si>
    <t>-708007478</t>
  </si>
  <si>
    <t>"odvoz výkopku na skládku =" 218,10</t>
  </si>
  <si>
    <t>"vytlačená kubatura retence =" 1,20 * 3,0 * 4,2</t>
  </si>
  <si>
    <t>-1042190986</t>
  </si>
  <si>
    <t>"naložení ornice na mezideponii =" 0,100 * 312,0</t>
  </si>
  <si>
    <t>-313655985</t>
  </si>
  <si>
    <t>"uložení výkopku =" 1,65 * 218,10</t>
  </si>
  <si>
    <t>"vytlačená kubatura retence =" 1,65 * 15,12</t>
  </si>
  <si>
    <t>174101101</t>
  </si>
  <si>
    <t>Zásyp jam, šachet rýh nebo kolem objektů sypaninou se zhutněním</t>
  </si>
  <si>
    <t>-1688449339</t>
  </si>
  <si>
    <t>"celkový výkop pro retenci ="67,716</t>
  </si>
  <si>
    <t>"odpočet vytlačené kubatury retencí =" - (1,20 * 3,0 * 4,2)</t>
  </si>
  <si>
    <t>-1835500621</t>
  </si>
  <si>
    <t>"vyrovnání terénu v tl. 0,10m stavbou dotčených ploch =" 312,0</t>
  </si>
  <si>
    <t>2135875300</t>
  </si>
  <si>
    <t>"zatravnění stavbou dotčených ploch =" 312,0</t>
  </si>
  <si>
    <t>-871585731</t>
  </si>
  <si>
    <t>"výpočet =" 0,035 * 312,0</t>
  </si>
  <si>
    <t>856735163</t>
  </si>
  <si>
    <t>"vyrovnání a zhutnění zemní pláně Edef2 min. 45MPa =" 570,90</t>
  </si>
  <si>
    <t>"úprava podkladu pod rozebranou dlažbou (předláždění) =" 30,0</t>
  </si>
  <si>
    <t>932390615</t>
  </si>
  <si>
    <t>-1423587288</t>
  </si>
  <si>
    <t>-892866172</t>
  </si>
  <si>
    <t>Zakládání</t>
  </si>
  <si>
    <t>212752312</t>
  </si>
  <si>
    <t>Trativod z drenážních trubek plastových tuhých DN 150 mm včetně lože otevřený výkop</t>
  </si>
  <si>
    <t>-1401552522</t>
  </si>
  <si>
    <t>"perforovaná trubka DN 150 (drén retence) vč. materiálu (trubek a kolen) a instalace =" 9,0</t>
  </si>
  <si>
    <t>1918744600</t>
  </si>
  <si>
    <t>"podkladní vrstva ze ŠD 0/32 tl. 250mm =" 519,0</t>
  </si>
  <si>
    <t>596212213</t>
  </si>
  <si>
    <t>Kladení zámkové dlažby pozemních komunikací tl 80 mm skupiny A pl přes 300 m2</t>
  </si>
  <si>
    <t>1129735019</t>
  </si>
  <si>
    <t>"bet. dlažba (H-profil) tl. 80mm - šedá =" 519,0 - 15,675</t>
  </si>
  <si>
    <t>"bet. dlažba (H-profil) tl. 80mm - červená pro vyznačení parkovacích stání =" 0,165* 5 * 19</t>
  </si>
  <si>
    <t>"bet. dlažba (H-profil) tl. 80mm - červená pro vyznačení nového park.stání v místě napojení nového parkoviště =" 1,25</t>
  </si>
  <si>
    <t>"předláždění stávající dlažby v místě napojení nového parkoviště na stávající zpevněné plochy (bez dodávky materiálu) =" 30,0</t>
  </si>
  <si>
    <t>1176298633</t>
  </si>
  <si>
    <t>"spotřeba =" 1,01 * 503,325</t>
  </si>
  <si>
    <t>59245010</t>
  </si>
  <si>
    <t>dlažba zámková profilová 200x165x80mm barevná - červená</t>
  </si>
  <si>
    <t>-800244582</t>
  </si>
  <si>
    <t>"spotřeba =" 1,03 * 15,675</t>
  </si>
  <si>
    <t>"spotřeba =" 1,03 * 1,250</t>
  </si>
  <si>
    <t>596212214</t>
  </si>
  <si>
    <t>Příplatek za kombinaci dvou barev u betonových dlažeb pozemních komunikací tl 80 mm skupiny A</t>
  </si>
  <si>
    <t>-925106417</t>
  </si>
  <si>
    <t>15,675 + 1,250</t>
  </si>
  <si>
    <t>871350410.2</t>
  </si>
  <si>
    <t>Montáž kanalizačního potrubí korugovaného SN 10  z polypropylenu DN 200</t>
  </si>
  <si>
    <t>1013184658</t>
  </si>
  <si>
    <t>"zřízení přípojky - vč. zemních prací (výkop, lože, obsyp, zásyp) =" 3,0</t>
  </si>
  <si>
    <t>28614146</t>
  </si>
  <si>
    <t>trubka kanalizační PP korugovaná DN 150x6000 mm s hrdlem SN10</t>
  </si>
  <si>
    <t>-1057582616</t>
  </si>
  <si>
    <t>871370410</t>
  </si>
  <si>
    <t>Montáž kanalizačního potrubí korugovaného SN 10 z polypropylenu DN 300</t>
  </si>
  <si>
    <t>2138132624</t>
  </si>
  <si>
    <t>"odtok z retence - vč. zemních prací (výkop, lože, obsyp, zásyp) =" 32,0</t>
  </si>
  <si>
    <t>28614150</t>
  </si>
  <si>
    <t>trubka kanalizační PP korugovaná DN 250x6000 mm s hrdlem SN10</t>
  </si>
  <si>
    <t>-1724499205</t>
  </si>
  <si>
    <t>894411121.1</t>
  </si>
  <si>
    <t>Zřízení šachet kanalizačních z betonových dílců na potrubí DN nad 200 do 300 dno beton tř. C 25/30</t>
  </si>
  <si>
    <t>1253627806</t>
  </si>
  <si>
    <t>zřízení nových šachtic v rámci retence vč. výkopu a zásypu</t>
  </si>
  <si>
    <t>"vstupní šaachtice - vč.dodávky a montáže prefa dílců - dno - 1 x přítok, 3 x odtok, skruží, konus =" 1</t>
  </si>
  <si>
    <t>"výstupní šachtice - vč.dodávky a montáže prefa dílců - dno - 3 x přítok, 1 x odtok, skruží, konus =" 1</t>
  </si>
  <si>
    <t>894411131.1</t>
  </si>
  <si>
    <t>121472148</t>
  </si>
  <si>
    <t>celková rekonstrukce stávající šachtice kanalizace - nová šachtice vč. výkopu a zásypu</t>
  </si>
  <si>
    <t>"včetně dodávky a montáže prefa dílců - dno, skruže, konus =" 1</t>
  </si>
  <si>
    <t>895941111b</t>
  </si>
  <si>
    <t>Zřízení vpusti kanalizační uliční z betonových dílců typ UV-50 normální</t>
  </si>
  <si>
    <t>-507410904</t>
  </si>
  <si>
    <t>vč.zemních prací a zpětného zásypu</t>
  </si>
  <si>
    <t>"zřízení nové UV =" 1</t>
  </si>
  <si>
    <t>592238210</t>
  </si>
  <si>
    <t>vpusť uliční prstenec betonový 180x660x100mm</t>
  </si>
  <si>
    <t>1748865895</t>
  </si>
  <si>
    <t>592238500A</t>
  </si>
  <si>
    <t>skruž betonová pro uliční vpusť s výtokovým otvorem SIFON TBV-Q 450/555/3z PVC 150</t>
  </si>
  <si>
    <t>-1153329465</t>
  </si>
  <si>
    <t>592238520</t>
  </si>
  <si>
    <t>dno pro uliční vpusť s kalovou prohlubní betonové 450x300x50mm</t>
  </si>
  <si>
    <t>-414030813</t>
  </si>
  <si>
    <t>592238570</t>
  </si>
  <si>
    <t>skruž pro uliční vpusť horní betonová 450x295x50mm</t>
  </si>
  <si>
    <t>-1446152468</t>
  </si>
  <si>
    <t>592238600</t>
  </si>
  <si>
    <t>skruž pro uliční vpusť středová betonová 450x195x50mm</t>
  </si>
  <si>
    <t>1323665020</t>
  </si>
  <si>
    <t>592238640</t>
  </si>
  <si>
    <t>prstenec pro uliční vpusť vyrovnávací betonový 390x60x130mm</t>
  </si>
  <si>
    <t>-774729990</t>
  </si>
  <si>
    <t>895971213R</t>
  </si>
  <si>
    <t>Zasakovací box z PP bez revize pro retenci s regulací odtoku jednořadová galerie objemu do 20 m3</t>
  </si>
  <si>
    <t>soubor</t>
  </si>
  <si>
    <t>878095006</t>
  </si>
  <si>
    <t>položka obsahuje rovněž  hydroizolaci, ochrannou geotextilii a štěrkový podsyp a obsyp</t>
  </si>
  <si>
    <t>"retence ze 3 kusů retenčních bloků 2,4 x 1,2 x 0,52 =" 1</t>
  </si>
  <si>
    <t>899101811</t>
  </si>
  <si>
    <t>Demontáž poklopů plastových včetně podkladové desky hmotnosti do 20 kg</t>
  </si>
  <si>
    <t>1846713150</t>
  </si>
  <si>
    <t>127133822</t>
  </si>
  <si>
    <t>"poklopy pro nové šachtice u retence =" 2</t>
  </si>
  <si>
    <t>913976829</t>
  </si>
  <si>
    <t>899204112</t>
  </si>
  <si>
    <t>Osazení mříží litinových včetně rámů a košů na bahno pro třídu zatížení D400, E600</t>
  </si>
  <si>
    <t>1007714802</t>
  </si>
  <si>
    <t>286mat2</t>
  </si>
  <si>
    <t>KOŠ PLAST PRO ULIČNÍ VPUSŤ vysoký 600x385x270 mm A4</t>
  </si>
  <si>
    <t>1846877045</t>
  </si>
  <si>
    <t>552mat1</t>
  </si>
  <si>
    <t>MŘÍŽ PLAST 500x500 D 400 rám BEGU komplet pro uliční vpusť</t>
  </si>
  <si>
    <t>-1893426268</t>
  </si>
  <si>
    <t>-795704500</t>
  </si>
  <si>
    <t>"IP12 =" 2</t>
  </si>
  <si>
    <t>"E1 =" 1</t>
  </si>
  <si>
    <t>-1287484601</t>
  </si>
  <si>
    <t>"E1 s textem ´2x´ =" 1</t>
  </si>
  <si>
    <t>"E13 s textem ´Vyhrazeno pro VEC´ =" 1</t>
  </si>
  <si>
    <t>1736228459</t>
  </si>
  <si>
    <t>"IP12 RESERVÉ + symbol 225 =" 1</t>
  </si>
  <si>
    <t>914431112</t>
  </si>
  <si>
    <t>Montáž dopravního zrcadla o velikosti do 1m2 na sloupek nebo konzolu</t>
  </si>
  <si>
    <t>-459161811</t>
  </si>
  <si>
    <t>"umožňující pohled přijíždějícího vozidla na vozidlo vyjíždějící =" 1</t>
  </si>
  <si>
    <t>40445203</t>
  </si>
  <si>
    <t>zrcadlo dopravní čtvercové 600x800mm</t>
  </si>
  <si>
    <t>-2124471750</t>
  </si>
  <si>
    <t>-1291711490</t>
  </si>
  <si>
    <t>"pro SDZ - IP12 + E1 =" 1</t>
  </si>
  <si>
    <t>"pro dopravní zrcadlo =" 1</t>
  </si>
  <si>
    <t>1231898394</t>
  </si>
  <si>
    <t>915131112</t>
  </si>
  <si>
    <t>Vodorovné dopravní značení přechody pro chodce, šipky, symboly retroreflexní bílá barva</t>
  </si>
  <si>
    <t>124123670</t>
  </si>
  <si>
    <t>"vyznačení symbolů V10f =" 2 * 1,5</t>
  </si>
  <si>
    <t>915131116.1</t>
  </si>
  <si>
    <t>Vodorovné dopravní značení přechody pro chodce, šipky</t>
  </si>
  <si>
    <t>-182150756</t>
  </si>
  <si>
    <t>"VDZ - plošné podbarvení společného prostoru stání pro invalidy =" 6,0</t>
  </si>
  <si>
    <t>915621111</t>
  </si>
  <si>
    <t>Předznačení vodorovného plošného značení</t>
  </si>
  <si>
    <t>1103299483</t>
  </si>
  <si>
    <t>1197289892</t>
  </si>
  <si>
    <t>"nový silniční betonový obrubník 15/30 do bet. lože s převýšením 0,10 m =" 108,50</t>
  </si>
  <si>
    <t>1378836805</t>
  </si>
  <si>
    <t>"spotřeba =" 1,01 * 108,50</t>
  </si>
  <si>
    <t>916781111.1</t>
  </si>
  <si>
    <t>Parkovací doraz - průběžný</t>
  </si>
  <si>
    <t>1633485670</t>
  </si>
  <si>
    <t>"dodávka a montáž průběžného parkovacího dorazu, uchycení na hmoždinky =" 55,0</t>
  </si>
  <si>
    <t>56</t>
  </si>
  <si>
    <t>-811161560</t>
  </si>
  <si>
    <t>"separační geotextilie 500g/m2 na pláni =" 570,90</t>
  </si>
  <si>
    <t>57</t>
  </si>
  <si>
    <t>-1401819606</t>
  </si>
  <si>
    <t>"rozebráná stávající dlažba pro předláždění stávající dlažby v místě napojení nového parkoviště na stávající zpevněné plochy =" 30,0</t>
  </si>
  <si>
    <t>58</t>
  </si>
  <si>
    <t>1282187841</t>
  </si>
  <si>
    <t>"odstranění stávajícího obrubníku =" 0,205 * 7,0</t>
  </si>
  <si>
    <t>59</t>
  </si>
  <si>
    <t>-1041086457</t>
  </si>
  <si>
    <t>"odstranění stávajícího obrubníku =" (10-1) * 1,435</t>
  </si>
  <si>
    <t>60</t>
  </si>
  <si>
    <t>-1487151976</t>
  </si>
  <si>
    <t>"odstranění stávajícího obrubníku =" 1,435</t>
  </si>
  <si>
    <t>61</t>
  </si>
  <si>
    <t>-1623423554</t>
  </si>
  <si>
    <t>401 - Osvětlení</t>
  </si>
  <si>
    <t>401-R01</t>
  </si>
  <si>
    <t>montážní práce</t>
  </si>
  <si>
    <t>"zapojení, uvedení do provozu, zkoušky, atd. =" 1</t>
  </si>
  <si>
    <t>401-R03</t>
  </si>
  <si>
    <t>nové svítidlo</t>
  </si>
  <si>
    <t>"(Schreder Voltana 1 - 2400 lm) =" 3</t>
  </si>
  <si>
    <t>401-R12</t>
  </si>
  <si>
    <t>revize elektro</t>
  </si>
  <si>
    <t>401-R14</t>
  </si>
  <si>
    <t>pohybové čidlo</t>
  </si>
  <si>
    <t>"1x lampa na budově =" 1</t>
  </si>
  <si>
    <t>401-R15</t>
  </si>
  <si>
    <t>soumrakové čidlo</t>
  </si>
  <si>
    <t>471 - Kamerový systém</t>
  </si>
  <si>
    <t>471-R01</t>
  </si>
  <si>
    <t>471-R02</t>
  </si>
  <si>
    <t>držák, konzola na budovu</t>
  </si>
  <si>
    <t>"vč. montáže =" 2,0</t>
  </si>
  <si>
    <t>471-R03</t>
  </si>
  <si>
    <t>nová kamera vč. licence pro napojení na stáv. server</t>
  </si>
  <si>
    <t>IR přísvit 1,5 násobku monitorované plochy a automatický režim kamer (DEN / NOC)</t>
  </si>
  <si>
    <t>"dle VŠB-TUO =" 2</t>
  </si>
  <si>
    <t>471-R04</t>
  </si>
  <si>
    <t>nové vedení data kabelu v podhledu budovy</t>
  </si>
  <si>
    <t>"vč. rozebrání a obnovy podhledů, FTP kabel kat. 5 pro venkovní použití + 1x rezerva =" 90,0</t>
  </si>
  <si>
    <t>471-R05</t>
  </si>
  <si>
    <t>nové vedení napájecího kabelu v podhledu budovy</t>
  </si>
  <si>
    <t>"vč. příchytek, rozebrání a obnovy podhledů, CYKY 3x4 =" 60,0</t>
  </si>
  <si>
    <t>471-R06</t>
  </si>
  <si>
    <t>vedení kabelu v elektroinstalační liště</t>
  </si>
  <si>
    <t>"vč. materiálu =" 20,0</t>
  </si>
  <si>
    <t>471-R07</t>
  </si>
  <si>
    <t>průraz ve zdi vč. zapravení</t>
  </si>
  <si>
    <t>"provedení prostupu zdí do budovy pro vedení =" 2,0</t>
  </si>
  <si>
    <t>471-R08</t>
  </si>
  <si>
    <t>přepětová ochrana dle TZ vč. el. krabice pro montáž na rozhraní budovy</t>
  </si>
  <si>
    <t>"zapojení, uvedení do provozu, zkoušky, atd. =" 2,0</t>
  </si>
  <si>
    <t>471-R09</t>
  </si>
  <si>
    <t>dovybavení stáv. rozvaděče</t>
  </si>
  <si>
    <t>"patch panel, zapojení =" 1"</t>
  </si>
  <si>
    <t>471-R10</t>
  </si>
  <si>
    <t>plošina</t>
  </si>
  <si>
    <t>den</t>
  </si>
  <si>
    <t>"pro montáž konzol a kamer =" 1</t>
  </si>
  <si>
    <t>471-R11</t>
  </si>
  <si>
    <t>ostatní instalační materiál (lišty, trubky, hmoždinky, pásky)</t>
  </si>
  <si>
    <t>471-R12</t>
  </si>
  <si>
    <t>spolupráce s ostatnímu profesemi</t>
  </si>
  <si>
    <t>hod</t>
  </si>
  <si>
    <t>471-R13</t>
  </si>
  <si>
    <t>spolupráce s IT VŠB</t>
  </si>
  <si>
    <t>471-R14</t>
  </si>
  <si>
    <t>úprava rozvodnice</t>
  </si>
  <si>
    <t>"jistič 16A, stykač, vývodní svorky =" 1</t>
  </si>
  <si>
    <t>471-R15</t>
  </si>
  <si>
    <t>výhřívaný kryt kamery</t>
  </si>
  <si>
    <t>-1866244880</t>
  </si>
  <si>
    <t>471-R16</t>
  </si>
  <si>
    <t>monitor na sekretariátu budovy VEC I - pro zobrazení záznamu z kamery směrované na závoru</t>
  </si>
  <si>
    <t>67682850</t>
  </si>
  <si>
    <t>"vč. připojení na IS =" 1</t>
  </si>
  <si>
    <t>472 - Závora</t>
  </si>
  <si>
    <t>472-R01</t>
  </si>
  <si>
    <t>montážní práce + doprava atd.</t>
  </si>
  <si>
    <t>472-R02</t>
  </si>
  <si>
    <t>automatická závora dl. 4,0m</t>
  </si>
  <si>
    <t>472-R03</t>
  </si>
  <si>
    <t>kotevní sada závory</t>
  </si>
  <si>
    <t>472-R04</t>
  </si>
  <si>
    <t>rameno závory</t>
  </si>
  <si>
    <t>472-R05</t>
  </si>
  <si>
    <t>1-k. indukční detekce vozidel</t>
  </si>
  <si>
    <t>472-R06</t>
  </si>
  <si>
    <t>indukční cívka "návin indukční cívky bez montáže"</t>
  </si>
  <si>
    <t>472-R07</t>
  </si>
  <si>
    <t>UNI sloupek pro komunikaci</t>
  </si>
  <si>
    <t>472-R08</t>
  </si>
  <si>
    <t>kotevní sada slopku</t>
  </si>
  <si>
    <t>472-R09</t>
  </si>
  <si>
    <t>interkom</t>
  </si>
  <si>
    <t>472-R10</t>
  </si>
  <si>
    <t>nové podzemní vedení kabely CYKY 3x4</t>
  </si>
  <si>
    <t>"vč. kabelu, výkopu a zásypu a chráničky =" 25,0</t>
  </si>
  <si>
    <t>472-R11</t>
  </si>
  <si>
    <t>nové vedení kabelu CYKY 3x4 v podhledu budovy</t>
  </si>
  <si>
    <t>"vč. příchytek, rozebrání a obnovy podhledů =" 35,0</t>
  </si>
  <si>
    <t>472-R12</t>
  </si>
  <si>
    <t>betonová patka 400x400x1000</t>
  </si>
  <si>
    <t>"vč. výkopu a obsypu =" 2</t>
  </si>
  <si>
    <t>472-R13</t>
  </si>
  <si>
    <t>žlutozelený Cu kabel 6mm</t>
  </si>
  <si>
    <t>"ochrana pospojováním =" 60,0</t>
  </si>
  <si>
    <t>472-R14</t>
  </si>
  <si>
    <t>"vč. materiálu =" 10,0</t>
  </si>
  <si>
    <t>472-R15</t>
  </si>
  <si>
    <t>nové podzemní vedení data kabelu</t>
  </si>
  <si>
    <t>"vč. kabelu, výkopu a zásypu a chráničky, FTP kabel kat. 5 pro venkovní použití + 1x rezerva =" 25,0</t>
  </si>
  <si>
    <t>472-R16</t>
  </si>
  <si>
    <t>"izolované nadzemní vedení, vč. rozebrání a obnovy podhledů, FTP kabel kat. 5 pro venkovní použití + 1x rezerva =" 35,0</t>
  </si>
  <si>
    <t>472-R17</t>
  </si>
  <si>
    <t>řídící jednotka vč. montáže</t>
  </si>
  <si>
    <t>"ID CLAN =" 1</t>
  </si>
  <si>
    <t>472-R18</t>
  </si>
  <si>
    <t>snímač / čtečka karet - pro venkovní použití</t>
  </si>
  <si>
    <t>"ID Tango Mifare =" 1</t>
  </si>
  <si>
    <t>472-R19</t>
  </si>
  <si>
    <t>řídící centrála, napájecí zdroj (12V pro snímače a řídicí centrálu, 300mA/centrála, 150mA/čtečka ), 1x přívod 230V AC jištění 6A, 1 x LAN (počítačová síť)</t>
  </si>
  <si>
    <t>472-R20</t>
  </si>
  <si>
    <t>kabel UTP (CAT5/6) – komunikace + napájení</t>
  </si>
  <si>
    <t>"podzemní vedení v chráničce =" 25,0</t>
  </si>
  <si>
    <t>472-R21</t>
  </si>
  <si>
    <t>"vedení v podhledu budovy =" 35,0</t>
  </si>
  <si>
    <t>472-R22</t>
  </si>
  <si>
    <t>"provedení prostupu zdí do budovy pro vedení =" 1</t>
  </si>
  <si>
    <t>472-R23</t>
  </si>
  <si>
    <t>472-R24</t>
  </si>
  <si>
    <t>spolupráce s IT a správou budov VŠB</t>
  </si>
  <si>
    <t>472-R25</t>
  </si>
  <si>
    <t>472-R29</t>
  </si>
  <si>
    <t>SDZ - P06 - zmenšená velikost, odlehčená</t>
  </si>
  <si>
    <t>-2015266948</t>
  </si>
  <si>
    <t>"umístěná na závoru, dodávka vč. montáže =" 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</si>
</sst>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2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61" t="s">
        <v>14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0"/>
      <c r="AQ5" s="20"/>
      <c r="AR5" s="18"/>
      <c r="BE5" s="241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63" t="s">
        <v>17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0"/>
      <c r="AQ6" s="20"/>
      <c r="AR6" s="18"/>
      <c r="BE6" s="242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42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42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42"/>
      <c r="BS9" s="15" t="s">
        <v>6</v>
      </c>
    </row>
    <row r="10" spans="2:7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42"/>
      <c r="BS10" s="15" t="s">
        <v>6</v>
      </c>
    </row>
    <row r="11" spans="2:71" ht="18.4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42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42"/>
      <c r="BS12" s="15" t="s">
        <v>6</v>
      </c>
    </row>
    <row r="13" spans="2:71" ht="12" customHeight="1">
      <c r="B13" s="19"/>
      <c r="C13" s="20"/>
      <c r="D13" s="27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31</v>
      </c>
      <c r="AO13" s="20"/>
      <c r="AP13" s="20"/>
      <c r="AQ13" s="20"/>
      <c r="AR13" s="18"/>
      <c r="BE13" s="242"/>
      <c r="BS13" s="15" t="s">
        <v>6</v>
      </c>
    </row>
    <row r="14" spans="2:71" ht="11.25">
      <c r="B14" s="19"/>
      <c r="C14" s="20"/>
      <c r="D14" s="20"/>
      <c r="E14" s="264" t="s">
        <v>31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7" t="s">
        <v>28</v>
      </c>
      <c r="AL14" s="20"/>
      <c r="AM14" s="20"/>
      <c r="AN14" s="29" t="s">
        <v>31</v>
      </c>
      <c r="AO14" s="20"/>
      <c r="AP14" s="20"/>
      <c r="AQ14" s="20"/>
      <c r="AR14" s="18"/>
      <c r="BE14" s="242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42"/>
      <c r="BS15" s="15" t="s">
        <v>4</v>
      </c>
    </row>
    <row r="16" spans="2:71" ht="12" customHeight="1">
      <c r="B16" s="19"/>
      <c r="C16" s="20"/>
      <c r="D16" s="27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33</v>
      </c>
      <c r="AO16" s="20"/>
      <c r="AP16" s="20"/>
      <c r="AQ16" s="20"/>
      <c r="AR16" s="18"/>
      <c r="BE16" s="242"/>
      <c r="BS16" s="15" t="s">
        <v>34</v>
      </c>
    </row>
    <row r="17" spans="2:71" ht="18.4" customHeight="1">
      <c r="B17" s="19"/>
      <c r="C17" s="20"/>
      <c r="D17" s="20"/>
      <c r="E17" s="25" t="s">
        <v>35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42"/>
      <c r="BS17" s="15" t="s">
        <v>34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42"/>
      <c r="BS18" s="15" t="s">
        <v>6</v>
      </c>
    </row>
    <row r="19" spans="2:71" ht="12" customHeight="1">
      <c r="B19" s="19"/>
      <c r="C19" s="20"/>
      <c r="D19" s="27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42"/>
      <c r="BS19" s="15" t="s">
        <v>6</v>
      </c>
    </row>
    <row r="20" spans="2:71" ht="18.4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42"/>
      <c r="BS20" s="15" t="s">
        <v>34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42"/>
    </row>
    <row r="22" spans="2:57" ht="12" customHeight="1">
      <c r="B22" s="19"/>
      <c r="C22" s="20"/>
      <c r="D22" s="27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42"/>
    </row>
    <row r="23" spans="2:57" ht="16.5" customHeight="1">
      <c r="B23" s="19"/>
      <c r="C23" s="20"/>
      <c r="D23" s="20"/>
      <c r="E23" s="266" t="s">
        <v>1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0"/>
      <c r="AP23" s="20"/>
      <c r="AQ23" s="20"/>
      <c r="AR23" s="18"/>
      <c r="BE23" s="242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42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42"/>
    </row>
    <row r="26" spans="2:57" s="1" customFormat="1" ht="25.9" customHeight="1">
      <c r="B26" s="32"/>
      <c r="C26" s="33"/>
      <c r="D26" s="34" t="s">
        <v>39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3">
        <f>ROUND(AG54,2)</f>
        <v>0</v>
      </c>
      <c r="AL26" s="244"/>
      <c r="AM26" s="244"/>
      <c r="AN26" s="244"/>
      <c r="AO26" s="244"/>
      <c r="AP26" s="33"/>
      <c r="AQ26" s="33"/>
      <c r="AR26" s="36"/>
      <c r="BE26" s="242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2"/>
    </row>
    <row r="28" spans="2:57" s="1" customFormat="1" ht="11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7" t="s">
        <v>40</v>
      </c>
      <c r="M28" s="267"/>
      <c r="N28" s="267"/>
      <c r="O28" s="267"/>
      <c r="P28" s="267"/>
      <c r="Q28" s="33"/>
      <c r="R28" s="33"/>
      <c r="S28" s="33"/>
      <c r="T28" s="33"/>
      <c r="U28" s="33"/>
      <c r="V28" s="33"/>
      <c r="W28" s="267" t="s">
        <v>41</v>
      </c>
      <c r="X28" s="267"/>
      <c r="Y28" s="267"/>
      <c r="Z28" s="267"/>
      <c r="AA28" s="267"/>
      <c r="AB28" s="267"/>
      <c r="AC28" s="267"/>
      <c r="AD28" s="267"/>
      <c r="AE28" s="267"/>
      <c r="AF28" s="33"/>
      <c r="AG28" s="33"/>
      <c r="AH28" s="33"/>
      <c r="AI28" s="33"/>
      <c r="AJ28" s="33"/>
      <c r="AK28" s="267" t="s">
        <v>42</v>
      </c>
      <c r="AL28" s="267"/>
      <c r="AM28" s="267"/>
      <c r="AN28" s="267"/>
      <c r="AO28" s="267"/>
      <c r="AP28" s="33"/>
      <c r="AQ28" s="33"/>
      <c r="AR28" s="36"/>
      <c r="BE28" s="242"/>
    </row>
    <row r="29" spans="2:57" s="2" customFormat="1" ht="14.45" customHeight="1">
      <c r="B29" s="37"/>
      <c r="C29" s="38"/>
      <c r="D29" s="27" t="s">
        <v>43</v>
      </c>
      <c r="E29" s="38"/>
      <c r="F29" s="27" t="s">
        <v>44</v>
      </c>
      <c r="G29" s="38"/>
      <c r="H29" s="38"/>
      <c r="I29" s="38"/>
      <c r="J29" s="38"/>
      <c r="K29" s="38"/>
      <c r="L29" s="268">
        <v>0.21</v>
      </c>
      <c r="M29" s="240"/>
      <c r="N29" s="240"/>
      <c r="O29" s="240"/>
      <c r="P29" s="240"/>
      <c r="Q29" s="38"/>
      <c r="R29" s="38"/>
      <c r="S29" s="38"/>
      <c r="T29" s="38"/>
      <c r="U29" s="38"/>
      <c r="V29" s="38"/>
      <c r="W29" s="239">
        <f>ROUND(AZ54,2)</f>
        <v>0</v>
      </c>
      <c r="X29" s="240"/>
      <c r="Y29" s="240"/>
      <c r="Z29" s="240"/>
      <c r="AA29" s="240"/>
      <c r="AB29" s="240"/>
      <c r="AC29" s="240"/>
      <c r="AD29" s="240"/>
      <c r="AE29" s="240"/>
      <c r="AF29" s="38"/>
      <c r="AG29" s="38"/>
      <c r="AH29" s="38"/>
      <c r="AI29" s="38"/>
      <c r="AJ29" s="38"/>
      <c r="AK29" s="239">
        <f>ROUND(AV54,2)</f>
        <v>0</v>
      </c>
      <c r="AL29" s="240"/>
      <c r="AM29" s="240"/>
      <c r="AN29" s="240"/>
      <c r="AO29" s="240"/>
      <c r="AP29" s="38"/>
      <c r="AQ29" s="38"/>
      <c r="AR29" s="39"/>
      <c r="BE29" s="242"/>
    </row>
    <row r="30" spans="2:57" s="2" customFormat="1" ht="14.45" customHeight="1">
      <c r="B30" s="37"/>
      <c r="C30" s="38"/>
      <c r="D30" s="38"/>
      <c r="E30" s="38"/>
      <c r="F30" s="27" t="s">
        <v>45</v>
      </c>
      <c r="G30" s="38"/>
      <c r="H30" s="38"/>
      <c r="I30" s="38"/>
      <c r="J30" s="38"/>
      <c r="K30" s="38"/>
      <c r="L30" s="268">
        <v>0.15</v>
      </c>
      <c r="M30" s="240"/>
      <c r="N30" s="240"/>
      <c r="O30" s="240"/>
      <c r="P30" s="240"/>
      <c r="Q30" s="38"/>
      <c r="R30" s="38"/>
      <c r="S30" s="38"/>
      <c r="T30" s="38"/>
      <c r="U30" s="38"/>
      <c r="V30" s="38"/>
      <c r="W30" s="239">
        <f>ROUND(BA54,2)</f>
        <v>0</v>
      </c>
      <c r="X30" s="240"/>
      <c r="Y30" s="240"/>
      <c r="Z30" s="240"/>
      <c r="AA30" s="240"/>
      <c r="AB30" s="240"/>
      <c r="AC30" s="240"/>
      <c r="AD30" s="240"/>
      <c r="AE30" s="240"/>
      <c r="AF30" s="38"/>
      <c r="AG30" s="38"/>
      <c r="AH30" s="38"/>
      <c r="AI30" s="38"/>
      <c r="AJ30" s="38"/>
      <c r="AK30" s="239">
        <f>ROUND(AW54,2)</f>
        <v>0</v>
      </c>
      <c r="AL30" s="240"/>
      <c r="AM30" s="240"/>
      <c r="AN30" s="240"/>
      <c r="AO30" s="240"/>
      <c r="AP30" s="38"/>
      <c r="AQ30" s="38"/>
      <c r="AR30" s="39"/>
      <c r="BE30" s="242"/>
    </row>
    <row r="31" spans="2:57" s="2" customFormat="1" ht="14.45" customHeight="1" hidden="1">
      <c r="B31" s="37"/>
      <c r="C31" s="38"/>
      <c r="D31" s="38"/>
      <c r="E31" s="38"/>
      <c r="F31" s="27" t="s">
        <v>46</v>
      </c>
      <c r="G31" s="38"/>
      <c r="H31" s="38"/>
      <c r="I31" s="38"/>
      <c r="J31" s="38"/>
      <c r="K31" s="38"/>
      <c r="L31" s="268">
        <v>0.21</v>
      </c>
      <c r="M31" s="240"/>
      <c r="N31" s="240"/>
      <c r="O31" s="240"/>
      <c r="P31" s="240"/>
      <c r="Q31" s="38"/>
      <c r="R31" s="38"/>
      <c r="S31" s="38"/>
      <c r="T31" s="38"/>
      <c r="U31" s="38"/>
      <c r="V31" s="38"/>
      <c r="W31" s="239">
        <f>ROUND(BB54,2)</f>
        <v>0</v>
      </c>
      <c r="X31" s="240"/>
      <c r="Y31" s="240"/>
      <c r="Z31" s="240"/>
      <c r="AA31" s="240"/>
      <c r="AB31" s="240"/>
      <c r="AC31" s="240"/>
      <c r="AD31" s="240"/>
      <c r="AE31" s="240"/>
      <c r="AF31" s="38"/>
      <c r="AG31" s="38"/>
      <c r="AH31" s="38"/>
      <c r="AI31" s="38"/>
      <c r="AJ31" s="38"/>
      <c r="AK31" s="239">
        <v>0</v>
      </c>
      <c r="AL31" s="240"/>
      <c r="AM31" s="240"/>
      <c r="AN31" s="240"/>
      <c r="AO31" s="240"/>
      <c r="AP31" s="38"/>
      <c r="AQ31" s="38"/>
      <c r="AR31" s="39"/>
      <c r="BE31" s="242"/>
    </row>
    <row r="32" spans="2:57" s="2" customFormat="1" ht="14.45" customHeight="1" hidden="1">
      <c r="B32" s="37"/>
      <c r="C32" s="38"/>
      <c r="D32" s="38"/>
      <c r="E32" s="38"/>
      <c r="F32" s="27" t="s">
        <v>47</v>
      </c>
      <c r="G32" s="38"/>
      <c r="H32" s="38"/>
      <c r="I32" s="38"/>
      <c r="J32" s="38"/>
      <c r="K32" s="38"/>
      <c r="L32" s="268">
        <v>0.15</v>
      </c>
      <c r="M32" s="240"/>
      <c r="N32" s="240"/>
      <c r="O32" s="240"/>
      <c r="P32" s="240"/>
      <c r="Q32" s="38"/>
      <c r="R32" s="38"/>
      <c r="S32" s="38"/>
      <c r="T32" s="38"/>
      <c r="U32" s="38"/>
      <c r="V32" s="38"/>
      <c r="W32" s="239">
        <f>ROUND(BC54,2)</f>
        <v>0</v>
      </c>
      <c r="X32" s="240"/>
      <c r="Y32" s="240"/>
      <c r="Z32" s="240"/>
      <c r="AA32" s="240"/>
      <c r="AB32" s="240"/>
      <c r="AC32" s="240"/>
      <c r="AD32" s="240"/>
      <c r="AE32" s="240"/>
      <c r="AF32" s="38"/>
      <c r="AG32" s="38"/>
      <c r="AH32" s="38"/>
      <c r="AI32" s="38"/>
      <c r="AJ32" s="38"/>
      <c r="AK32" s="239">
        <v>0</v>
      </c>
      <c r="AL32" s="240"/>
      <c r="AM32" s="240"/>
      <c r="AN32" s="240"/>
      <c r="AO32" s="240"/>
      <c r="AP32" s="38"/>
      <c r="AQ32" s="38"/>
      <c r="AR32" s="39"/>
      <c r="BE32" s="242"/>
    </row>
    <row r="33" spans="2:57" s="2" customFormat="1" ht="14.45" customHeight="1" hidden="1">
      <c r="B33" s="37"/>
      <c r="C33" s="38"/>
      <c r="D33" s="38"/>
      <c r="E33" s="38"/>
      <c r="F33" s="27" t="s">
        <v>48</v>
      </c>
      <c r="G33" s="38"/>
      <c r="H33" s="38"/>
      <c r="I33" s="38"/>
      <c r="J33" s="38"/>
      <c r="K33" s="38"/>
      <c r="L33" s="268">
        <v>0</v>
      </c>
      <c r="M33" s="240"/>
      <c r="N33" s="240"/>
      <c r="O33" s="240"/>
      <c r="P33" s="240"/>
      <c r="Q33" s="38"/>
      <c r="R33" s="38"/>
      <c r="S33" s="38"/>
      <c r="T33" s="38"/>
      <c r="U33" s="38"/>
      <c r="V33" s="38"/>
      <c r="W33" s="239">
        <f>ROUND(BD54,2)</f>
        <v>0</v>
      </c>
      <c r="X33" s="240"/>
      <c r="Y33" s="240"/>
      <c r="Z33" s="240"/>
      <c r="AA33" s="240"/>
      <c r="AB33" s="240"/>
      <c r="AC33" s="240"/>
      <c r="AD33" s="240"/>
      <c r="AE33" s="240"/>
      <c r="AF33" s="38"/>
      <c r="AG33" s="38"/>
      <c r="AH33" s="38"/>
      <c r="AI33" s="38"/>
      <c r="AJ33" s="38"/>
      <c r="AK33" s="239">
        <v>0</v>
      </c>
      <c r="AL33" s="240"/>
      <c r="AM33" s="240"/>
      <c r="AN33" s="240"/>
      <c r="AO33" s="240"/>
      <c r="AP33" s="38"/>
      <c r="AQ33" s="38"/>
      <c r="AR33" s="39"/>
      <c r="BE33" s="242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2"/>
    </row>
    <row r="35" spans="2:44" s="1" customFormat="1" ht="25.9" customHeight="1">
      <c r="B35" s="32"/>
      <c r="C35" s="40"/>
      <c r="D35" s="41" t="s">
        <v>49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50</v>
      </c>
      <c r="U35" s="42"/>
      <c r="V35" s="42"/>
      <c r="W35" s="42"/>
      <c r="X35" s="245" t="s">
        <v>51</v>
      </c>
      <c r="Y35" s="246"/>
      <c r="Z35" s="246"/>
      <c r="AA35" s="246"/>
      <c r="AB35" s="246"/>
      <c r="AC35" s="42"/>
      <c r="AD35" s="42"/>
      <c r="AE35" s="42"/>
      <c r="AF35" s="42"/>
      <c r="AG35" s="42"/>
      <c r="AH35" s="42"/>
      <c r="AI35" s="42"/>
      <c r="AJ35" s="42"/>
      <c r="AK35" s="247">
        <f>SUM(AK26:AK33)</f>
        <v>0</v>
      </c>
      <c r="AL35" s="246"/>
      <c r="AM35" s="246"/>
      <c r="AN35" s="246"/>
      <c r="AO35" s="248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5" customHeight="1">
      <c r="B42" s="32"/>
      <c r="C42" s="21" t="s">
        <v>52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3098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5" customHeight="1">
      <c r="B45" s="48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258" t="str">
        <f>K6</f>
        <v>Parkoviště u budovy VEC I VŠB-TUO</v>
      </c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50"/>
      <c r="AQ45" s="50"/>
      <c r="AR45" s="51"/>
    </row>
    <row r="46" spans="2:44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20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>Ostrava-Poruba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22</v>
      </c>
      <c r="AJ47" s="33"/>
      <c r="AK47" s="33"/>
      <c r="AL47" s="33"/>
      <c r="AM47" s="260" t="str">
        <f>IF(AN8="","",AN8)</f>
        <v>11. 10. 2019</v>
      </c>
      <c r="AN47" s="260"/>
      <c r="AO47" s="33"/>
      <c r="AP47" s="33"/>
      <c r="AQ47" s="33"/>
      <c r="AR47" s="36"/>
    </row>
    <row r="48" spans="2:44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13.7" customHeight="1">
      <c r="B49" s="32"/>
      <c r="C49" s="27" t="s">
        <v>24</v>
      </c>
      <c r="D49" s="33"/>
      <c r="E49" s="33"/>
      <c r="F49" s="33"/>
      <c r="G49" s="33"/>
      <c r="H49" s="33"/>
      <c r="I49" s="33"/>
      <c r="J49" s="33"/>
      <c r="K49" s="33"/>
      <c r="L49" s="33" t="str">
        <f>IF(E11="","",E11)</f>
        <v>VŠB – TUO, Výzkumné energetické centrum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32</v>
      </c>
      <c r="AJ49" s="33"/>
      <c r="AK49" s="33"/>
      <c r="AL49" s="33"/>
      <c r="AM49" s="256" t="str">
        <f>IF(E17="","",E17)</f>
        <v>Bc. Martin Vavřínek</v>
      </c>
      <c r="AN49" s="257"/>
      <c r="AO49" s="257"/>
      <c r="AP49" s="257"/>
      <c r="AQ49" s="33"/>
      <c r="AR49" s="36"/>
      <c r="AS49" s="250" t="s">
        <v>53</v>
      </c>
      <c r="AT49" s="251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2:56" s="1" customFormat="1" ht="13.7" customHeight="1">
      <c r="B50" s="32"/>
      <c r="C50" s="27" t="s">
        <v>30</v>
      </c>
      <c r="D50" s="33"/>
      <c r="E50" s="33"/>
      <c r="F50" s="33"/>
      <c r="G50" s="33"/>
      <c r="H50" s="33"/>
      <c r="I50" s="33"/>
      <c r="J50" s="33"/>
      <c r="K50" s="33"/>
      <c r="L50" s="3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36</v>
      </c>
      <c r="AJ50" s="33"/>
      <c r="AK50" s="33"/>
      <c r="AL50" s="33"/>
      <c r="AM50" s="256" t="str">
        <f>IF(E20="","",E20)</f>
        <v xml:space="preserve"> </v>
      </c>
      <c r="AN50" s="257"/>
      <c r="AO50" s="257"/>
      <c r="AP50" s="257"/>
      <c r="AQ50" s="33"/>
      <c r="AR50" s="36"/>
      <c r="AS50" s="252"/>
      <c r="AT50" s="253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56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54"/>
      <c r="AT51" s="255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2:56" s="1" customFormat="1" ht="29.25" customHeight="1">
      <c r="B52" s="32"/>
      <c r="C52" s="278" t="s">
        <v>54</v>
      </c>
      <c r="D52" s="273"/>
      <c r="E52" s="273"/>
      <c r="F52" s="273"/>
      <c r="G52" s="273"/>
      <c r="H52" s="60"/>
      <c r="I52" s="272" t="s">
        <v>55</v>
      </c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5" t="s">
        <v>56</v>
      </c>
      <c r="AH52" s="273"/>
      <c r="AI52" s="273"/>
      <c r="AJ52" s="273"/>
      <c r="AK52" s="273"/>
      <c r="AL52" s="273"/>
      <c r="AM52" s="273"/>
      <c r="AN52" s="272" t="s">
        <v>57</v>
      </c>
      <c r="AO52" s="273"/>
      <c r="AP52" s="274"/>
      <c r="AQ52" s="61" t="s">
        <v>58</v>
      </c>
      <c r="AR52" s="36"/>
      <c r="AS52" s="62" t="s">
        <v>59</v>
      </c>
      <c r="AT52" s="63" t="s">
        <v>60</v>
      </c>
      <c r="AU52" s="63" t="s">
        <v>61</v>
      </c>
      <c r="AV52" s="63" t="s">
        <v>62</v>
      </c>
      <c r="AW52" s="63" t="s">
        <v>63</v>
      </c>
      <c r="AX52" s="63" t="s">
        <v>64</v>
      </c>
      <c r="AY52" s="63" t="s">
        <v>65</v>
      </c>
      <c r="AZ52" s="63" t="s">
        <v>66</v>
      </c>
      <c r="BA52" s="63" t="s">
        <v>67</v>
      </c>
      <c r="BB52" s="63" t="s">
        <v>68</v>
      </c>
      <c r="BC52" s="63" t="s">
        <v>69</v>
      </c>
      <c r="BD52" s="64" t="s">
        <v>70</v>
      </c>
    </row>
    <row r="53" spans="2:56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5" customHeight="1">
      <c r="B54" s="68"/>
      <c r="C54" s="69" t="s">
        <v>71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76">
        <f>ROUND(SUM(AG55:AG62),2)</f>
        <v>0</v>
      </c>
      <c r="AH54" s="276"/>
      <c r="AI54" s="276"/>
      <c r="AJ54" s="276"/>
      <c r="AK54" s="276"/>
      <c r="AL54" s="276"/>
      <c r="AM54" s="276"/>
      <c r="AN54" s="277">
        <f aca="true" t="shared" si="0" ref="AN54:AN62">SUM(AG54,AT54)</f>
        <v>0</v>
      </c>
      <c r="AO54" s="277"/>
      <c r="AP54" s="277"/>
      <c r="AQ54" s="72" t="s">
        <v>1</v>
      </c>
      <c r="AR54" s="73"/>
      <c r="AS54" s="74">
        <f>ROUND(SUM(AS55:AS62),2)</f>
        <v>0</v>
      </c>
      <c r="AT54" s="75">
        <f aca="true" t="shared" si="1" ref="AT54:AT62">ROUND(SUM(AV54:AW54),2)</f>
        <v>0</v>
      </c>
      <c r="AU54" s="76">
        <f>ROUND(SUM(AU55:AU62),5)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ROUND(SUM(AZ55:AZ62),2)</f>
        <v>0</v>
      </c>
      <c r="BA54" s="75">
        <f>ROUND(SUM(BA55:BA62),2)</f>
        <v>0</v>
      </c>
      <c r="BB54" s="75">
        <f>ROUND(SUM(BB55:BB62),2)</f>
        <v>0</v>
      </c>
      <c r="BC54" s="75">
        <f>ROUND(SUM(BC55:BC62),2)</f>
        <v>0</v>
      </c>
      <c r="BD54" s="77">
        <f>ROUND(SUM(BD55:BD62),2)</f>
        <v>0</v>
      </c>
      <c r="BS54" s="78" t="s">
        <v>72</v>
      </c>
      <c r="BT54" s="78" t="s">
        <v>73</v>
      </c>
      <c r="BU54" s="79" t="s">
        <v>74</v>
      </c>
      <c r="BV54" s="78" t="s">
        <v>75</v>
      </c>
      <c r="BW54" s="78" t="s">
        <v>5</v>
      </c>
      <c r="BX54" s="78" t="s">
        <v>76</v>
      </c>
      <c r="CL54" s="78" t="s">
        <v>1</v>
      </c>
    </row>
    <row r="55" spans="1:91" s="5" customFormat="1" ht="16.5" customHeight="1">
      <c r="A55" s="80" t="s">
        <v>77</v>
      </c>
      <c r="B55" s="81"/>
      <c r="C55" s="82"/>
      <c r="D55" s="271" t="s">
        <v>73</v>
      </c>
      <c r="E55" s="271"/>
      <c r="F55" s="271"/>
      <c r="G55" s="271"/>
      <c r="H55" s="271"/>
      <c r="I55" s="83"/>
      <c r="J55" s="271" t="s">
        <v>78</v>
      </c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69">
        <f>'0 - Ostatní a vedlejší ná...'!J30</f>
        <v>0</v>
      </c>
      <c r="AH55" s="270"/>
      <c r="AI55" s="270"/>
      <c r="AJ55" s="270"/>
      <c r="AK55" s="270"/>
      <c r="AL55" s="270"/>
      <c r="AM55" s="270"/>
      <c r="AN55" s="269">
        <f t="shared" si="0"/>
        <v>0</v>
      </c>
      <c r="AO55" s="270"/>
      <c r="AP55" s="270"/>
      <c r="AQ55" s="84" t="s">
        <v>79</v>
      </c>
      <c r="AR55" s="85"/>
      <c r="AS55" s="86">
        <v>0</v>
      </c>
      <c r="AT55" s="87">
        <f t="shared" si="1"/>
        <v>0</v>
      </c>
      <c r="AU55" s="88">
        <f>'0 - Ostatní a vedlejší ná...'!P81</f>
        <v>0</v>
      </c>
      <c r="AV55" s="87">
        <f>'0 - Ostatní a vedlejší ná...'!J33</f>
        <v>0</v>
      </c>
      <c r="AW55" s="87">
        <f>'0 - Ostatní a vedlejší ná...'!J34</f>
        <v>0</v>
      </c>
      <c r="AX55" s="87">
        <f>'0 - Ostatní a vedlejší ná...'!J35</f>
        <v>0</v>
      </c>
      <c r="AY55" s="87">
        <f>'0 - Ostatní a vedlejší ná...'!J36</f>
        <v>0</v>
      </c>
      <c r="AZ55" s="87">
        <f>'0 - Ostatní a vedlejší ná...'!F33</f>
        <v>0</v>
      </c>
      <c r="BA55" s="87">
        <f>'0 - Ostatní a vedlejší ná...'!F34</f>
        <v>0</v>
      </c>
      <c r="BB55" s="87">
        <f>'0 - Ostatní a vedlejší ná...'!F35</f>
        <v>0</v>
      </c>
      <c r="BC55" s="87">
        <f>'0 - Ostatní a vedlejší ná...'!F36</f>
        <v>0</v>
      </c>
      <c r="BD55" s="89">
        <f>'0 - Ostatní a vedlejší ná...'!F37</f>
        <v>0</v>
      </c>
      <c r="BT55" s="90" t="s">
        <v>80</v>
      </c>
      <c r="BV55" s="90" t="s">
        <v>75</v>
      </c>
      <c r="BW55" s="90" t="s">
        <v>81</v>
      </c>
      <c r="BX55" s="90" t="s">
        <v>5</v>
      </c>
      <c r="CL55" s="90" t="s">
        <v>1</v>
      </c>
      <c r="CM55" s="90" t="s">
        <v>82</v>
      </c>
    </row>
    <row r="56" spans="1:91" s="5" customFormat="1" ht="16.5" customHeight="1">
      <c r="A56" s="80" t="s">
        <v>77</v>
      </c>
      <c r="B56" s="81"/>
      <c r="C56" s="82"/>
      <c r="D56" s="271" t="s">
        <v>83</v>
      </c>
      <c r="E56" s="271"/>
      <c r="F56" s="271"/>
      <c r="G56" s="271"/>
      <c r="H56" s="271"/>
      <c r="I56" s="83"/>
      <c r="J56" s="271" t="s">
        <v>84</v>
      </c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69">
        <f>'001 - Příprava území'!J30</f>
        <v>0</v>
      </c>
      <c r="AH56" s="270"/>
      <c r="AI56" s="270"/>
      <c r="AJ56" s="270"/>
      <c r="AK56" s="270"/>
      <c r="AL56" s="270"/>
      <c r="AM56" s="270"/>
      <c r="AN56" s="269">
        <f t="shared" si="0"/>
        <v>0</v>
      </c>
      <c r="AO56" s="270"/>
      <c r="AP56" s="270"/>
      <c r="AQ56" s="84" t="s">
        <v>79</v>
      </c>
      <c r="AR56" s="85"/>
      <c r="AS56" s="86">
        <v>0</v>
      </c>
      <c r="AT56" s="87">
        <f t="shared" si="1"/>
        <v>0</v>
      </c>
      <c r="AU56" s="88">
        <f>'001 - Příprava území'!P81</f>
        <v>0</v>
      </c>
      <c r="AV56" s="87">
        <f>'001 - Příprava území'!J33</f>
        <v>0</v>
      </c>
      <c r="AW56" s="87">
        <f>'001 - Příprava území'!J34</f>
        <v>0</v>
      </c>
      <c r="AX56" s="87">
        <f>'001 - Příprava území'!J35</f>
        <v>0</v>
      </c>
      <c r="AY56" s="87">
        <f>'001 - Příprava území'!J36</f>
        <v>0</v>
      </c>
      <c r="AZ56" s="87">
        <f>'001 - Příprava území'!F33</f>
        <v>0</v>
      </c>
      <c r="BA56" s="87">
        <f>'001 - Příprava území'!F34</f>
        <v>0</v>
      </c>
      <c r="BB56" s="87">
        <f>'001 - Příprava území'!F35</f>
        <v>0</v>
      </c>
      <c r="BC56" s="87">
        <f>'001 - Příprava území'!F36</f>
        <v>0</v>
      </c>
      <c r="BD56" s="89">
        <f>'001 - Příprava území'!F37</f>
        <v>0</v>
      </c>
      <c r="BT56" s="90" t="s">
        <v>80</v>
      </c>
      <c r="BV56" s="90" t="s">
        <v>75</v>
      </c>
      <c r="BW56" s="90" t="s">
        <v>85</v>
      </c>
      <c r="BX56" s="90" t="s">
        <v>5</v>
      </c>
      <c r="CL56" s="90" t="s">
        <v>1</v>
      </c>
      <c r="CM56" s="90" t="s">
        <v>82</v>
      </c>
    </row>
    <row r="57" spans="1:91" s="5" customFormat="1" ht="16.5" customHeight="1">
      <c r="A57" s="80" t="s">
        <v>77</v>
      </c>
      <c r="B57" s="81"/>
      <c r="C57" s="82"/>
      <c r="D57" s="271" t="s">
        <v>86</v>
      </c>
      <c r="E57" s="271"/>
      <c r="F57" s="271"/>
      <c r="G57" s="271"/>
      <c r="H57" s="271"/>
      <c r="I57" s="83"/>
      <c r="J57" s="271" t="s">
        <v>87</v>
      </c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69">
        <f>'101 - Parkoviště před VEC I'!J30</f>
        <v>0</v>
      </c>
      <c r="AH57" s="270"/>
      <c r="AI57" s="270"/>
      <c r="AJ57" s="270"/>
      <c r="AK57" s="270"/>
      <c r="AL57" s="270"/>
      <c r="AM57" s="270"/>
      <c r="AN57" s="269">
        <f t="shared" si="0"/>
        <v>0</v>
      </c>
      <c r="AO57" s="270"/>
      <c r="AP57" s="270"/>
      <c r="AQ57" s="84" t="s">
        <v>79</v>
      </c>
      <c r="AR57" s="85"/>
      <c r="AS57" s="86">
        <v>0</v>
      </c>
      <c r="AT57" s="87">
        <f t="shared" si="1"/>
        <v>0</v>
      </c>
      <c r="AU57" s="88">
        <f>'101 - Parkoviště před VEC I'!P86</f>
        <v>0</v>
      </c>
      <c r="AV57" s="87">
        <f>'101 - Parkoviště před VEC I'!J33</f>
        <v>0</v>
      </c>
      <c r="AW57" s="87">
        <f>'101 - Parkoviště před VEC I'!J34</f>
        <v>0</v>
      </c>
      <c r="AX57" s="87">
        <f>'101 - Parkoviště před VEC I'!J35</f>
        <v>0</v>
      </c>
      <c r="AY57" s="87">
        <f>'101 - Parkoviště před VEC I'!J36</f>
        <v>0</v>
      </c>
      <c r="AZ57" s="87">
        <f>'101 - Parkoviště před VEC I'!F33</f>
        <v>0</v>
      </c>
      <c r="BA57" s="87">
        <f>'101 - Parkoviště před VEC I'!F34</f>
        <v>0</v>
      </c>
      <c r="BB57" s="87">
        <f>'101 - Parkoviště před VEC I'!F35</f>
        <v>0</v>
      </c>
      <c r="BC57" s="87">
        <f>'101 - Parkoviště před VEC I'!F36</f>
        <v>0</v>
      </c>
      <c r="BD57" s="89">
        <f>'101 - Parkoviště před VEC I'!F37</f>
        <v>0</v>
      </c>
      <c r="BT57" s="90" t="s">
        <v>80</v>
      </c>
      <c r="BV57" s="90" t="s">
        <v>75</v>
      </c>
      <c r="BW57" s="90" t="s">
        <v>88</v>
      </c>
      <c r="BX57" s="90" t="s">
        <v>5</v>
      </c>
      <c r="CL57" s="90" t="s">
        <v>1</v>
      </c>
      <c r="CM57" s="90" t="s">
        <v>82</v>
      </c>
    </row>
    <row r="58" spans="1:91" s="5" customFormat="1" ht="16.5" customHeight="1">
      <c r="A58" s="80" t="s">
        <v>77</v>
      </c>
      <c r="B58" s="81"/>
      <c r="C58" s="82"/>
      <c r="D58" s="271" t="s">
        <v>89</v>
      </c>
      <c r="E58" s="271"/>
      <c r="F58" s="271"/>
      <c r="G58" s="271"/>
      <c r="H58" s="271"/>
      <c r="I58" s="83"/>
      <c r="J58" s="271" t="s">
        <v>90</v>
      </c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69">
        <f>'102 - Chodník před VEC I'!J30</f>
        <v>0</v>
      </c>
      <c r="AH58" s="270"/>
      <c r="AI58" s="270"/>
      <c r="AJ58" s="270"/>
      <c r="AK58" s="270"/>
      <c r="AL58" s="270"/>
      <c r="AM58" s="270"/>
      <c r="AN58" s="269">
        <f t="shared" si="0"/>
        <v>0</v>
      </c>
      <c r="AO58" s="270"/>
      <c r="AP58" s="270"/>
      <c r="AQ58" s="84" t="s">
        <v>79</v>
      </c>
      <c r="AR58" s="85"/>
      <c r="AS58" s="86">
        <v>0</v>
      </c>
      <c r="AT58" s="87">
        <f t="shared" si="1"/>
        <v>0</v>
      </c>
      <c r="AU58" s="88">
        <f>'102 - Chodník před VEC I'!P87</f>
        <v>0</v>
      </c>
      <c r="AV58" s="87">
        <f>'102 - Chodník před VEC I'!J33</f>
        <v>0</v>
      </c>
      <c r="AW58" s="87">
        <f>'102 - Chodník před VEC I'!J34</f>
        <v>0</v>
      </c>
      <c r="AX58" s="87">
        <f>'102 - Chodník před VEC I'!J35</f>
        <v>0</v>
      </c>
      <c r="AY58" s="87">
        <f>'102 - Chodník před VEC I'!J36</f>
        <v>0</v>
      </c>
      <c r="AZ58" s="87">
        <f>'102 - Chodník před VEC I'!F33</f>
        <v>0</v>
      </c>
      <c r="BA58" s="87">
        <f>'102 - Chodník před VEC I'!F34</f>
        <v>0</v>
      </c>
      <c r="BB58" s="87">
        <f>'102 - Chodník před VEC I'!F35</f>
        <v>0</v>
      </c>
      <c r="BC58" s="87">
        <f>'102 - Chodník před VEC I'!F36</f>
        <v>0</v>
      </c>
      <c r="BD58" s="89">
        <f>'102 - Chodník před VEC I'!F37</f>
        <v>0</v>
      </c>
      <c r="BT58" s="90" t="s">
        <v>80</v>
      </c>
      <c r="BV58" s="90" t="s">
        <v>75</v>
      </c>
      <c r="BW58" s="90" t="s">
        <v>91</v>
      </c>
      <c r="BX58" s="90" t="s">
        <v>5</v>
      </c>
      <c r="CL58" s="90" t="s">
        <v>1</v>
      </c>
      <c r="CM58" s="90" t="s">
        <v>82</v>
      </c>
    </row>
    <row r="59" spans="1:91" s="5" customFormat="1" ht="16.5" customHeight="1">
      <c r="A59" s="80" t="s">
        <v>77</v>
      </c>
      <c r="B59" s="81"/>
      <c r="C59" s="82"/>
      <c r="D59" s="271" t="s">
        <v>92</v>
      </c>
      <c r="E59" s="271"/>
      <c r="F59" s="271"/>
      <c r="G59" s="271"/>
      <c r="H59" s="271"/>
      <c r="I59" s="83"/>
      <c r="J59" s="271" t="s">
        <v>93</v>
      </c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69">
        <f>'103 - Parkoviště za VEC I'!J30</f>
        <v>0</v>
      </c>
      <c r="AH59" s="270"/>
      <c r="AI59" s="270"/>
      <c r="AJ59" s="270"/>
      <c r="AK59" s="270"/>
      <c r="AL59" s="270"/>
      <c r="AM59" s="270"/>
      <c r="AN59" s="269">
        <f t="shared" si="0"/>
        <v>0</v>
      </c>
      <c r="AO59" s="270"/>
      <c r="AP59" s="270"/>
      <c r="AQ59" s="84" t="s">
        <v>79</v>
      </c>
      <c r="AR59" s="85"/>
      <c r="AS59" s="86">
        <v>0</v>
      </c>
      <c r="AT59" s="87">
        <f t="shared" si="1"/>
        <v>0</v>
      </c>
      <c r="AU59" s="88">
        <f>'103 - Parkoviště za VEC I'!P87</f>
        <v>0</v>
      </c>
      <c r="AV59" s="87">
        <f>'103 - Parkoviště za VEC I'!J33</f>
        <v>0</v>
      </c>
      <c r="AW59" s="87">
        <f>'103 - Parkoviště za VEC I'!J34</f>
        <v>0</v>
      </c>
      <c r="AX59" s="87">
        <f>'103 - Parkoviště za VEC I'!J35</f>
        <v>0</v>
      </c>
      <c r="AY59" s="87">
        <f>'103 - Parkoviště za VEC I'!J36</f>
        <v>0</v>
      </c>
      <c r="AZ59" s="87">
        <f>'103 - Parkoviště za VEC I'!F33</f>
        <v>0</v>
      </c>
      <c r="BA59" s="87">
        <f>'103 - Parkoviště za VEC I'!F34</f>
        <v>0</v>
      </c>
      <c r="BB59" s="87">
        <f>'103 - Parkoviště za VEC I'!F35</f>
        <v>0</v>
      </c>
      <c r="BC59" s="87">
        <f>'103 - Parkoviště za VEC I'!F36</f>
        <v>0</v>
      </c>
      <c r="BD59" s="89">
        <f>'103 - Parkoviště za VEC I'!F37</f>
        <v>0</v>
      </c>
      <c r="BT59" s="90" t="s">
        <v>80</v>
      </c>
      <c r="BV59" s="90" t="s">
        <v>75</v>
      </c>
      <c r="BW59" s="90" t="s">
        <v>94</v>
      </c>
      <c r="BX59" s="90" t="s">
        <v>5</v>
      </c>
      <c r="CL59" s="90" t="s">
        <v>1</v>
      </c>
      <c r="CM59" s="90" t="s">
        <v>82</v>
      </c>
    </row>
    <row r="60" spans="1:91" s="5" customFormat="1" ht="16.5" customHeight="1">
      <c r="A60" s="80" t="s">
        <v>77</v>
      </c>
      <c r="B60" s="81"/>
      <c r="C60" s="82"/>
      <c r="D60" s="271" t="s">
        <v>95</v>
      </c>
      <c r="E60" s="271"/>
      <c r="F60" s="271"/>
      <c r="G60" s="271"/>
      <c r="H60" s="271"/>
      <c r="I60" s="83"/>
      <c r="J60" s="271" t="s">
        <v>96</v>
      </c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69">
        <f>'401 - Osvětlení'!J30</f>
        <v>0</v>
      </c>
      <c r="AH60" s="270"/>
      <c r="AI60" s="270"/>
      <c r="AJ60" s="270"/>
      <c r="AK60" s="270"/>
      <c r="AL60" s="270"/>
      <c r="AM60" s="270"/>
      <c r="AN60" s="269">
        <f t="shared" si="0"/>
        <v>0</v>
      </c>
      <c r="AO60" s="270"/>
      <c r="AP60" s="270"/>
      <c r="AQ60" s="84" t="s">
        <v>79</v>
      </c>
      <c r="AR60" s="85"/>
      <c r="AS60" s="86">
        <v>0</v>
      </c>
      <c r="AT60" s="87">
        <f t="shared" si="1"/>
        <v>0</v>
      </c>
      <c r="AU60" s="88">
        <f>'401 - Osvětlení'!P80</f>
        <v>0</v>
      </c>
      <c r="AV60" s="87">
        <f>'401 - Osvětlení'!J33</f>
        <v>0</v>
      </c>
      <c r="AW60" s="87">
        <f>'401 - Osvětlení'!J34</f>
        <v>0</v>
      </c>
      <c r="AX60" s="87">
        <f>'401 - Osvětlení'!J35</f>
        <v>0</v>
      </c>
      <c r="AY60" s="87">
        <f>'401 - Osvětlení'!J36</f>
        <v>0</v>
      </c>
      <c r="AZ60" s="87">
        <f>'401 - Osvětlení'!F33</f>
        <v>0</v>
      </c>
      <c r="BA60" s="87">
        <f>'401 - Osvětlení'!F34</f>
        <v>0</v>
      </c>
      <c r="BB60" s="87">
        <f>'401 - Osvětlení'!F35</f>
        <v>0</v>
      </c>
      <c r="BC60" s="87">
        <f>'401 - Osvětlení'!F36</f>
        <v>0</v>
      </c>
      <c r="BD60" s="89">
        <f>'401 - Osvětlení'!F37</f>
        <v>0</v>
      </c>
      <c r="BT60" s="90" t="s">
        <v>80</v>
      </c>
      <c r="BV60" s="90" t="s">
        <v>75</v>
      </c>
      <c r="BW60" s="90" t="s">
        <v>97</v>
      </c>
      <c r="BX60" s="90" t="s">
        <v>5</v>
      </c>
      <c r="CL60" s="90" t="s">
        <v>1</v>
      </c>
      <c r="CM60" s="90" t="s">
        <v>82</v>
      </c>
    </row>
    <row r="61" spans="1:91" s="5" customFormat="1" ht="16.5" customHeight="1">
      <c r="A61" s="80" t="s">
        <v>77</v>
      </c>
      <c r="B61" s="81"/>
      <c r="C61" s="82"/>
      <c r="D61" s="271" t="s">
        <v>98</v>
      </c>
      <c r="E61" s="271"/>
      <c r="F61" s="271"/>
      <c r="G61" s="271"/>
      <c r="H61" s="271"/>
      <c r="I61" s="83"/>
      <c r="J61" s="271" t="s">
        <v>99</v>
      </c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69">
        <f>'471 - Kamerový systém'!J30</f>
        <v>0</v>
      </c>
      <c r="AH61" s="270"/>
      <c r="AI61" s="270"/>
      <c r="AJ61" s="270"/>
      <c r="AK61" s="270"/>
      <c r="AL61" s="270"/>
      <c r="AM61" s="270"/>
      <c r="AN61" s="269">
        <f t="shared" si="0"/>
        <v>0</v>
      </c>
      <c r="AO61" s="270"/>
      <c r="AP61" s="270"/>
      <c r="AQ61" s="84" t="s">
        <v>79</v>
      </c>
      <c r="AR61" s="85"/>
      <c r="AS61" s="86">
        <v>0</v>
      </c>
      <c r="AT61" s="87">
        <f t="shared" si="1"/>
        <v>0</v>
      </c>
      <c r="AU61" s="88">
        <f>'471 - Kamerový systém'!P80</f>
        <v>0</v>
      </c>
      <c r="AV61" s="87">
        <f>'471 - Kamerový systém'!J33</f>
        <v>0</v>
      </c>
      <c r="AW61" s="87">
        <f>'471 - Kamerový systém'!J34</f>
        <v>0</v>
      </c>
      <c r="AX61" s="87">
        <f>'471 - Kamerový systém'!J35</f>
        <v>0</v>
      </c>
      <c r="AY61" s="87">
        <f>'471 - Kamerový systém'!J36</f>
        <v>0</v>
      </c>
      <c r="AZ61" s="87">
        <f>'471 - Kamerový systém'!F33</f>
        <v>0</v>
      </c>
      <c r="BA61" s="87">
        <f>'471 - Kamerový systém'!F34</f>
        <v>0</v>
      </c>
      <c r="BB61" s="87">
        <f>'471 - Kamerový systém'!F35</f>
        <v>0</v>
      </c>
      <c r="BC61" s="87">
        <f>'471 - Kamerový systém'!F36</f>
        <v>0</v>
      </c>
      <c r="BD61" s="89">
        <f>'471 - Kamerový systém'!F37</f>
        <v>0</v>
      </c>
      <c r="BT61" s="90" t="s">
        <v>80</v>
      </c>
      <c r="BV61" s="90" t="s">
        <v>75</v>
      </c>
      <c r="BW61" s="90" t="s">
        <v>100</v>
      </c>
      <c r="BX61" s="90" t="s">
        <v>5</v>
      </c>
      <c r="CL61" s="90" t="s">
        <v>1</v>
      </c>
      <c r="CM61" s="90" t="s">
        <v>82</v>
      </c>
    </row>
    <row r="62" spans="1:91" s="5" customFormat="1" ht="16.5" customHeight="1">
      <c r="A62" s="80" t="s">
        <v>77</v>
      </c>
      <c r="B62" s="81"/>
      <c r="C62" s="82"/>
      <c r="D62" s="271" t="s">
        <v>101</v>
      </c>
      <c r="E62" s="271"/>
      <c r="F62" s="271"/>
      <c r="G62" s="271"/>
      <c r="H62" s="271"/>
      <c r="I62" s="83"/>
      <c r="J62" s="271" t="s">
        <v>102</v>
      </c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69">
        <f>'472 - Závora'!J30</f>
        <v>0</v>
      </c>
      <c r="AH62" s="270"/>
      <c r="AI62" s="270"/>
      <c r="AJ62" s="270"/>
      <c r="AK62" s="270"/>
      <c r="AL62" s="270"/>
      <c r="AM62" s="270"/>
      <c r="AN62" s="269">
        <f t="shared" si="0"/>
        <v>0</v>
      </c>
      <c r="AO62" s="270"/>
      <c r="AP62" s="270"/>
      <c r="AQ62" s="84" t="s">
        <v>79</v>
      </c>
      <c r="AR62" s="85"/>
      <c r="AS62" s="91">
        <v>0</v>
      </c>
      <c r="AT62" s="92">
        <f t="shared" si="1"/>
        <v>0</v>
      </c>
      <c r="AU62" s="93">
        <f>'472 - Závora'!P80</f>
        <v>0</v>
      </c>
      <c r="AV62" s="92">
        <f>'472 - Závora'!J33</f>
        <v>0</v>
      </c>
      <c r="AW62" s="92">
        <f>'472 - Závora'!J34</f>
        <v>0</v>
      </c>
      <c r="AX62" s="92">
        <f>'472 - Závora'!J35</f>
        <v>0</v>
      </c>
      <c r="AY62" s="92">
        <f>'472 - Závora'!J36</f>
        <v>0</v>
      </c>
      <c r="AZ62" s="92">
        <f>'472 - Závora'!F33</f>
        <v>0</v>
      </c>
      <c r="BA62" s="92">
        <f>'472 - Závora'!F34</f>
        <v>0</v>
      </c>
      <c r="BB62" s="92">
        <f>'472 - Závora'!F35</f>
        <v>0</v>
      </c>
      <c r="BC62" s="92">
        <f>'472 - Závora'!F36</f>
        <v>0</v>
      </c>
      <c r="BD62" s="94">
        <f>'472 - Závora'!F37</f>
        <v>0</v>
      </c>
      <c r="BT62" s="90" t="s">
        <v>80</v>
      </c>
      <c r="BV62" s="90" t="s">
        <v>75</v>
      </c>
      <c r="BW62" s="90" t="s">
        <v>103</v>
      </c>
      <c r="BX62" s="90" t="s">
        <v>5</v>
      </c>
      <c r="CL62" s="90" t="s">
        <v>1</v>
      </c>
      <c r="CM62" s="90" t="s">
        <v>82</v>
      </c>
    </row>
    <row r="63" spans="2:44" s="1" customFormat="1" ht="30" customHeight="1"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6"/>
    </row>
    <row r="64" spans="2:44" s="1" customFormat="1" ht="6.95" customHeight="1"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36"/>
    </row>
  </sheetData>
  <sheetProtection algorithmName="SHA-512" hashValue="uZWhcRc0Ym5ChgL8WEkzV9OA/yfOVYJu7qOua2g0jmfY8g/GfVn06UysFZKAshgWonlhEXA1m1TG0ksJacIKTA==" saltValue="vIiAs+DUyfyPHKnhunb6QCG7Zb9Rup3fccLe/P7AUVpfi07LY78Yk9vmzOIJkcmNAuYNuxG6yWprTMUaUBuClw==" spinCount="100000" sheet="1" objects="1" scenarios="1" formatColumns="0" formatRows="0"/>
  <mergeCells count="70">
    <mergeCell ref="AG62:AM62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AN62:AP62"/>
    <mergeCell ref="D62:H62"/>
    <mergeCell ref="D55:H55"/>
    <mergeCell ref="D56:H56"/>
    <mergeCell ref="D57:H57"/>
    <mergeCell ref="D58:H58"/>
    <mergeCell ref="D59:H59"/>
    <mergeCell ref="D60:H60"/>
    <mergeCell ref="D61:H61"/>
    <mergeCell ref="AN55:AP55"/>
    <mergeCell ref="AG55:AM55"/>
    <mergeCell ref="AN56:AP56"/>
    <mergeCell ref="AG56:AM56"/>
    <mergeCell ref="AN57:AP57"/>
    <mergeCell ref="AG57:AM57"/>
    <mergeCell ref="AG58:AM58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52:AP52"/>
    <mergeCell ref="AG52:AM52"/>
    <mergeCell ref="AG59:AM59"/>
    <mergeCell ref="AG60:AM60"/>
    <mergeCell ref="AG61:AM61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0 - Ostatní a vedlejší ná...'!C2" display="/"/>
    <hyperlink ref="A56" location="'001 - Příprava území'!C2" display="/"/>
    <hyperlink ref="A57" location="'101 - Parkoviště před VEC I'!C2" display="/"/>
    <hyperlink ref="A58" location="'102 - Chodník před VEC I'!C2" display="/"/>
    <hyperlink ref="A59" location="'103 - Parkoviště za VEC I'!C2" display="/"/>
    <hyperlink ref="A60" location="'401 - Osvětlení'!C2" display="/"/>
    <hyperlink ref="A61" location="'471 - Kamerový systém'!C2" display="/"/>
    <hyperlink ref="A62" location="'472 - Závor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0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5" t="s">
        <v>81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82</v>
      </c>
    </row>
    <row r="4" spans="2:46" ht="24.95" customHeight="1">
      <c r="B4" s="18"/>
      <c r="D4" s="99" t="s">
        <v>104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279" t="str">
        <f>'Rekapitulace stavby'!K6</f>
        <v>Parkoviště u budovy VEC I VŠB-TUO</v>
      </c>
      <c r="F7" s="280"/>
      <c r="G7" s="280"/>
      <c r="H7" s="280"/>
      <c r="L7" s="18"/>
    </row>
    <row r="8" spans="2:12" s="1" customFormat="1" ht="12" customHeight="1">
      <c r="B8" s="36"/>
      <c r="D8" s="100" t="s">
        <v>105</v>
      </c>
      <c r="I8" s="101"/>
      <c r="L8" s="36"/>
    </row>
    <row r="9" spans="2:12" s="1" customFormat="1" ht="36.95" customHeight="1">
      <c r="B9" s="36"/>
      <c r="E9" s="281" t="s">
        <v>106</v>
      </c>
      <c r="F9" s="282"/>
      <c r="G9" s="282"/>
      <c r="H9" s="282"/>
      <c r="I9" s="101"/>
      <c r="L9" s="36"/>
    </row>
    <row r="10" spans="2:12" s="1" customFormat="1" ht="11.25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</v>
      </c>
      <c r="I11" s="102" t="s">
        <v>19</v>
      </c>
      <c r="J11" s="15" t="s">
        <v>1</v>
      </c>
      <c r="L11" s="36"/>
    </row>
    <row r="12" spans="2:12" s="1" customFormat="1" ht="12" customHeight="1">
      <c r="B12" s="36"/>
      <c r="D12" s="100" t="s">
        <v>20</v>
      </c>
      <c r="F12" s="15" t="s">
        <v>21</v>
      </c>
      <c r="I12" s="102" t="s">
        <v>22</v>
      </c>
      <c r="J12" s="103" t="str">
        <f>'Rekapitulace stavby'!AN8</f>
        <v>11. 10. 2019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24</v>
      </c>
      <c r="I14" s="102" t="s">
        <v>25</v>
      </c>
      <c r="J14" s="15" t="s">
        <v>26</v>
      </c>
      <c r="L14" s="36"/>
    </row>
    <row r="15" spans="2:12" s="1" customFormat="1" ht="18" customHeight="1">
      <c r="B15" s="36"/>
      <c r="E15" s="15" t="s">
        <v>27</v>
      </c>
      <c r="I15" s="102" t="s">
        <v>28</v>
      </c>
      <c r="J15" s="15" t="s">
        <v>29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30</v>
      </c>
      <c r="I17" s="102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3" t="str">
        <f>'Rekapitulace stavby'!E14</f>
        <v>Vyplň údaj</v>
      </c>
      <c r="F18" s="284"/>
      <c r="G18" s="284"/>
      <c r="H18" s="284"/>
      <c r="I18" s="102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32</v>
      </c>
      <c r="I20" s="102" t="s">
        <v>25</v>
      </c>
      <c r="J20" s="15" t="s">
        <v>33</v>
      </c>
      <c r="L20" s="36"/>
    </row>
    <row r="21" spans="2:12" s="1" customFormat="1" ht="18" customHeight="1">
      <c r="B21" s="36"/>
      <c r="E21" s="15" t="s">
        <v>35</v>
      </c>
      <c r="I21" s="102" t="s">
        <v>28</v>
      </c>
      <c r="J21" s="15" t="s">
        <v>1</v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25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38</v>
      </c>
      <c r="I26" s="101"/>
      <c r="L26" s="36"/>
    </row>
    <row r="27" spans="2:12" s="6" customFormat="1" ht="16.5" customHeight="1">
      <c r="B27" s="104"/>
      <c r="E27" s="285" t="s">
        <v>1</v>
      </c>
      <c r="F27" s="285"/>
      <c r="G27" s="285"/>
      <c r="H27" s="285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39</v>
      </c>
      <c r="I30" s="101"/>
      <c r="J30" s="108">
        <f>ROUND(J81,2)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41</v>
      </c>
      <c r="I32" s="110" t="s">
        <v>40</v>
      </c>
      <c r="J32" s="109" t="s">
        <v>42</v>
      </c>
      <c r="L32" s="36"/>
    </row>
    <row r="33" spans="2:12" s="1" customFormat="1" ht="14.45" customHeight="1">
      <c r="B33" s="36"/>
      <c r="D33" s="100" t="s">
        <v>43</v>
      </c>
      <c r="E33" s="100" t="s">
        <v>44</v>
      </c>
      <c r="F33" s="111">
        <f>ROUND((SUM(BE81:BE105)),2)</f>
        <v>0</v>
      </c>
      <c r="I33" s="112">
        <v>0.21</v>
      </c>
      <c r="J33" s="111">
        <f>ROUND(((SUM(BE81:BE105))*I33),2)</f>
        <v>0</v>
      </c>
      <c r="L33" s="36"/>
    </row>
    <row r="34" spans="2:12" s="1" customFormat="1" ht="14.45" customHeight="1">
      <c r="B34" s="36"/>
      <c r="E34" s="100" t="s">
        <v>45</v>
      </c>
      <c r="F34" s="111">
        <f>ROUND((SUM(BF81:BF105)),2)</f>
        <v>0</v>
      </c>
      <c r="I34" s="112">
        <v>0.15</v>
      </c>
      <c r="J34" s="111">
        <f>ROUND(((SUM(BF81:BF105))*I34),2)</f>
        <v>0</v>
      </c>
      <c r="L34" s="36"/>
    </row>
    <row r="35" spans="2:12" s="1" customFormat="1" ht="14.45" customHeight="1" hidden="1">
      <c r="B35" s="36"/>
      <c r="E35" s="100" t="s">
        <v>46</v>
      </c>
      <c r="F35" s="111">
        <f>ROUND((SUM(BG81:BG105)),2)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47</v>
      </c>
      <c r="F36" s="111">
        <f>ROUND((SUM(BH81:BH105)),2)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48</v>
      </c>
      <c r="F37" s="111">
        <f>ROUND((SUM(BI81:BI105)),2)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49</v>
      </c>
      <c r="E39" s="115"/>
      <c r="F39" s="115"/>
      <c r="G39" s="116" t="s">
        <v>50</v>
      </c>
      <c r="H39" s="117" t="s">
        <v>51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107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86" t="str">
        <f>E7</f>
        <v>Parkoviště u budovy VEC I VŠB-TUO</v>
      </c>
      <c r="F48" s="287"/>
      <c r="G48" s="287"/>
      <c r="H48" s="287"/>
      <c r="I48" s="101"/>
      <c r="J48" s="33"/>
      <c r="K48" s="33"/>
      <c r="L48" s="36"/>
    </row>
    <row r="49" spans="2:12" s="1" customFormat="1" ht="12" customHeight="1">
      <c r="B49" s="32"/>
      <c r="C49" s="27" t="s">
        <v>105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58" t="str">
        <f>E9</f>
        <v>0 - Ostatní a vedlejší náklady</v>
      </c>
      <c r="F50" s="257"/>
      <c r="G50" s="257"/>
      <c r="H50" s="257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>Ostrava-Poruba</v>
      </c>
      <c r="G52" s="33"/>
      <c r="H52" s="33"/>
      <c r="I52" s="102" t="s">
        <v>22</v>
      </c>
      <c r="J52" s="53" t="str">
        <f>IF(J12="","",J12)</f>
        <v>11. 10. 2019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VŠB – TUO, Výzkumné energetické centrum</v>
      </c>
      <c r="G54" s="33"/>
      <c r="H54" s="33"/>
      <c r="I54" s="102" t="s">
        <v>32</v>
      </c>
      <c r="J54" s="30" t="str">
        <f>E21</f>
        <v>Bc. Martin Vavřínek</v>
      </c>
      <c r="K54" s="33"/>
      <c r="L54" s="36"/>
    </row>
    <row r="55" spans="2:12" s="1" customFormat="1" ht="13.7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108</v>
      </c>
      <c r="D57" s="128"/>
      <c r="E57" s="128"/>
      <c r="F57" s="128"/>
      <c r="G57" s="128"/>
      <c r="H57" s="128"/>
      <c r="I57" s="129"/>
      <c r="J57" s="130" t="s">
        <v>109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110</v>
      </c>
      <c r="D59" s="33"/>
      <c r="E59" s="33"/>
      <c r="F59" s="33"/>
      <c r="G59" s="33"/>
      <c r="H59" s="33"/>
      <c r="I59" s="101"/>
      <c r="J59" s="71">
        <f>J81</f>
        <v>0</v>
      </c>
      <c r="K59" s="33"/>
      <c r="L59" s="36"/>
      <c r="AU59" s="15" t="s">
        <v>111</v>
      </c>
    </row>
    <row r="60" spans="2:12" s="7" customFormat="1" ht="24.95" customHeight="1">
      <c r="B60" s="132"/>
      <c r="C60" s="133"/>
      <c r="D60" s="134" t="s">
        <v>112</v>
      </c>
      <c r="E60" s="135"/>
      <c r="F60" s="135"/>
      <c r="G60" s="135"/>
      <c r="H60" s="135"/>
      <c r="I60" s="136"/>
      <c r="J60" s="137">
        <f>J82</f>
        <v>0</v>
      </c>
      <c r="K60" s="133"/>
      <c r="L60" s="138"/>
    </row>
    <row r="61" spans="2:12" s="7" customFormat="1" ht="24.95" customHeight="1">
      <c r="B61" s="132"/>
      <c r="C61" s="133"/>
      <c r="D61" s="134" t="s">
        <v>113</v>
      </c>
      <c r="E61" s="135"/>
      <c r="F61" s="135"/>
      <c r="G61" s="135"/>
      <c r="H61" s="135"/>
      <c r="I61" s="136"/>
      <c r="J61" s="137">
        <f>J101</f>
        <v>0</v>
      </c>
      <c r="K61" s="133"/>
      <c r="L61" s="138"/>
    </row>
    <row r="62" spans="2:12" s="1" customFormat="1" ht="21.75" customHeight="1">
      <c r="B62" s="32"/>
      <c r="C62" s="33"/>
      <c r="D62" s="33"/>
      <c r="E62" s="33"/>
      <c r="F62" s="33"/>
      <c r="G62" s="33"/>
      <c r="H62" s="33"/>
      <c r="I62" s="101"/>
      <c r="J62" s="33"/>
      <c r="K62" s="33"/>
      <c r="L62" s="36"/>
    </row>
    <row r="63" spans="2:12" s="1" customFormat="1" ht="6.95" customHeight="1">
      <c r="B63" s="44"/>
      <c r="C63" s="45"/>
      <c r="D63" s="45"/>
      <c r="E63" s="45"/>
      <c r="F63" s="45"/>
      <c r="G63" s="45"/>
      <c r="H63" s="45"/>
      <c r="I63" s="123"/>
      <c r="J63" s="45"/>
      <c r="K63" s="45"/>
      <c r="L63" s="36"/>
    </row>
    <row r="67" spans="2:12" s="1" customFormat="1" ht="6.95" customHeight="1">
      <c r="B67" s="46"/>
      <c r="C67" s="47"/>
      <c r="D67" s="47"/>
      <c r="E67" s="47"/>
      <c r="F67" s="47"/>
      <c r="G67" s="47"/>
      <c r="H67" s="47"/>
      <c r="I67" s="126"/>
      <c r="J67" s="47"/>
      <c r="K67" s="47"/>
      <c r="L67" s="36"/>
    </row>
    <row r="68" spans="2:12" s="1" customFormat="1" ht="24.95" customHeight="1">
      <c r="B68" s="32"/>
      <c r="C68" s="21" t="s">
        <v>114</v>
      </c>
      <c r="D68" s="33"/>
      <c r="E68" s="33"/>
      <c r="F68" s="33"/>
      <c r="G68" s="33"/>
      <c r="H68" s="33"/>
      <c r="I68" s="101"/>
      <c r="J68" s="33"/>
      <c r="K68" s="33"/>
      <c r="L68" s="36"/>
    </row>
    <row r="69" spans="2:12" s="1" customFormat="1" ht="6.95" customHeight="1">
      <c r="B69" s="32"/>
      <c r="C69" s="33"/>
      <c r="D69" s="33"/>
      <c r="E69" s="33"/>
      <c r="F69" s="33"/>
      <c r="G69" s="33"/>
      <c r="H69" s="33"/>
      <c r="I69" s="101"/>
      <c r="J69" s="33"/>
      <c r="K69" s="33"/>
      <c r="L69" s="36"/>
    </row>
    <row r="70" spans="2:12" s="1" customFormat="1" ht="12" customHeight="1">
      <c r="B70" s="32"/>
      <c r="C70" s="27" t="s">
        <v>16</v>
      </c>
      <c r="D70" s="33"/>
      <c r="E70" s="33"/>
      <c r="F70" s="33"/>
      <c r="G70" s="33"/>
      <c r="H70" s="33"/>
      <c r="I70" s="101"/>
      <c r="J70" s="33"/>
      <c r="K70" s="33"/>
      <c r="L70" s="36"/>
    </row>
    <row r="71" spans="2:12" s="1" customFormat="1" ht="16.5" customHeight="1">
      <c r="B71" s="32"/>
      <c r="C71" s="33"/>
      <c r="D71" s="33"/>
      <c r="E71" s="286" t="str">
        <f>E7</f>
        <v>Parkoviště u budovy VEC I VŠB-TUO</v>
      </c>
      <c r="F71" s="287"/>
      <c r="G71" s="287"/>
      <c r="H71" s="287"/>
      <c r="I71" s="101"/>
      <c r="J71" s="33"/>
      <c r="K71" s="33"/>
      <c r="L71" s="36"/>
    </row>
    <row r="72" spans="2:12" s="1" customFormat="1" ht="12" customHeight="1">
      <c r="B72" s="32"/>
      <c r="C72" s="27" t="s">
        <v>105</v>
      </c>
      <c r="D72" s="33"/>
      <c r="E72" s="33"/>
      <c r="F72" s="33"/>
      <c r="G72" s="33"/>
      <c r="H72" s="33"/>
      <c r="I72" s="101"/>
      <c r="J72" s="33"/>
      <c r="K72" s="33"/>
      <c r="L72" s="36"/>
    </row>
    <row r="73" spans="2:12" s="1" customFormat="1" ht="16.5" customHeight="1">
      <c r="B73" s="32"/>
      <c r="C73" s="33"/>
      <c r="D73" s="33"/>
      <c r="E73" s="258" t="str">
        <f>E9</f>
        <v>0 - Ostatní a vedlejší náklady</v>
      </c>
      <c r="F73" s="257"/>
      <c r="G73" s="257"/>
      <c r="H73" s="257"/>
      <c r="I73" s="101"/>
      <c r="J73" s="33"/>
      <c r="K73" s="33"/>
      <c r="L73" s="36"/>
    </row>
    <row r="74" spans="2:12" s="1" customFormat="1" ht="6.95" customHeight="1">
      <c r="B74" s="32"/>
      <c r="C74" s="33"/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12" customHeight="1">
      <c r="B75" s="32"/>
      <c r="C75" s="27" t="s">
        <v>20</v>
      </c>
      <c r="D75" s="33"/>
      <c r="E75" s="33"/>
      <c r="F75" s="25" t="str">
        <f>F12</f>
        <v>Ostrava-Poruba</v>
      </c>
      <c r="G75" s="33"/>
      <c r="H75" s="33"/>
      <c r="I75" s="102" t="s">
        <v>22</v>
      </c>
      <c r="J75" s="53" t="str">
        <f>IF(J12="","",J12)</f>
        <v>11. 10. 2019</v>
      </c>
      <c r="K75" s="33"/>
      <c r="L75" s="36"/>
    </row>
    <row r="76" spans="2:12" s="1" customFormat="1" ht="6.95" customHeight="1">
      <c r="B76" s="32"/>
      <c r="C76" s="33"/>
      <c r="D76" s="33"/>
      <c r="E76" s="33"/>
      <c r="F76" s="33"/>
      <c r="G76" s="33"/>
      <c r="H76" s="33"/>
      <c r="I76" s="101"/>
      <c r="J76" s="33"/>
      <c r="K76" s="33"/>
      <c r="L76" s="36"/>
    </row>
    <row r="77" spans="2:12" s="1" customFormat="1" ht="13.7" customHeight="1">
      <c r="B77" s="32"/>
      <c r="C77" s="27" t="s">
        <v>24</v>
      </c>
      <c r="D77" s="33"/>
      <c r="E77" s="33"/>
      <c r="F77" s="25" t="str">
        <f>E15</f>
        <v>VŠB – TUO, Výzkumné energetické centrum</v>
      </c>
      <c r="G77" s="33"/>
      <c r="H77" s="33"/>
      <c r="I77" s="102" t="s">
        <v>32</v>
      </c>
      <c r="J77" s="30" t="str">
        <f>E21</f>
        <v>Bc. Martin Vavřínek</v>
      </c>
      <c r="K77" s="33"/>
      <c r="L77" s="36"/>
    </row>
    <row r="78" spans="2:12" s="1" customFormat="1" ht="13.7" customHeight="1">
      <c r="B78" s="32"/>
      <c r="C78" s="27" t="s">
        <v>30</v>
      </c>
      <c r="D78" s="33"/>
      <c r="E78" s="33"/>
      <c r="F78" s="25" t="str">
        <f>IF(E18="","",E18)</f>
        <v>Vyplň údaj</v>
      </c>
      <c r="G78" s="33"/>
      <c r="H78" s="33"/>
      <c r="I78" s="102" t="s">
        <v>36</v>
      </c>
      <c r="J78" s="30" t="str">
        <f>E24</f>
        <v xml:space="preserve"> </v>
      </c>
      <c r="K78" s="33"/>
      <c r="L78" s="36"/>
    </row>
    <row r="79" spans="2:12" s="1" customFormat="1" ht="10.35" customHeight="1">
      <c r="B79" s="32"/>
      <c r="C79" s="33"/>
      <c r="D79" s="33"/>
      <c r="E79" s="33"/>
      <c r="F79" s="33"/>
      <c r="G79" s="33"/>
      <c r="H79" s="33"/>
      <c r="I79" s="101"/>
      <c r="J79" s="33"/>
      <c r="K79" s="33"/>
      <c r="L79" s="36"/>
    </row>
    <row r="80" spans="2:20" s="8" customFormat="1" ht="29.25" customHeight="1">
      <c r="B80" s="139"/>
      <c r="C80" s="140" t="s">
        <v>115</v>
      </c>
      <c r="D80" s="141" t="s">
        <v>58</v>
      </c>
      <c r="E80" s="141" t="s">
        <v>54</v>
      </c>
      <c r="F80" s="141" t="s">
        <v>55</v>
      </c>
      <c r="G80" s="141" t="s">
        <v>116</v>
      </c>
      <c r="H80" s="141" t="s">
        <v>117</v>
      </c>
      <c r="I80" s="142" t="s">
        <v>118</v>
      </c>
      <c r="J80" s="141" t="s">
        <v>109</v>
      </c>
      <c r="K80" s="143" t="s">
        <v>119</v>
      </c>
      <c r="L80" s="144"/>
      <c r="M80" s="62" t="s">
        <v>1</v>
      </c>
      <c r="N80" s="63" t="s">
        <v>43</v>
      </c>
      <c r="O80" s="63" t="s">
        <v>120</v>
      </c>
      <c r="P80" s="63" t="s">
        <v>121</v>
      </c>
      <c r="Q80" s="63" t="s">
        <v>122</v>
      </c>
      <c r="R80" s="63" t="s">
        <v>123</v>
      </c>
      <c r="S80" s="63" t="s">
        <v>124</v>
      </c>
      <c r="T80" s="64" t="s">
        <v>125</v>
      </c>
    </row>
    <row r="81" spans="2:63" s="1" customFormat="1" ht="22.9" customHeight="1">
      <c r="B81" s="32"/>
      <c r="C81" s="69" t="s">
        <v>126</v>
      </c>
      <c r="D81" s="33"/>
      <c r="E81" s="33"/>
      <c r="F81" s="33"/>
      <c r="G81" s="33"/>
      <c r="H81" s="33"/>
      <c r="I81" s="101"/>
      <c r="J81" s="145">
        <f>BK81</f>
        <v>0</v>
      </c>
      <c r="K81" s="33"/>
      <c r="L81" s="36"/>
      <c r="M81" s="65"/>
      <c r="N81" s="66"/>
      <c r="O81" s="66"/>
      <c r="P81" s="146">
        <f>P82+P101</f>
        <v>0</v>
      </c>
      <c r="Q81" s="66"/>
      <c r="R81" s="146">
        <f>R82+R101</f>
        <v>0</v>
      </c>
      <c r="S81" s="66"/>
      <c r="T81" s="147">
        <f>T82+T101</f>
        <v>0</v>
      </c>
      <c r="AT81" s="15" t="s">
        <v>72</v>
      </c>
      <c r="AU81" s="15" t="s">
        <v>111</v>
      </c>
      <c r="BK81" s="148">
        <f>BK82+BK101</f>
        <v>0</v>
      </c>
    </row>
    <row r="82" spans="2:63" s="9" customFormat="1" ht="25.9" customHeight="1">
      <c r="B82" s="149"/>
      <c r="C82" s="150"/>
      <c r="D82" s="151" t="s">
        <v>72</v>
      </c>
      <c r="E82" s="152" t="s">
        <v>127</v>
      </c>
      <c r="F82" s="152" t="s">
        <v>128</v>
      </c>
      <c r="G82" s="150"/>
      <c r="H82" s="150"/>
      <c r="I82" s="153"/>
      <c r="J82" s="154">
        <f>BK82</f>
        <v>0</v>
      </c>
      <c r="K82" s="150"/>
      <c r="L82" s="155"/>
      <c r="M82" s="156"/>
      <c r="N82" s="157"/>
      <c r="O82" s="157"/>
      <c r="P82" s="158">
        <f>SUM(P83:P100)</f>
        <v>0</v>
      </c>
      <c r="Q82" s="157"/>
      <c r="R82" s="158">
        <f>SUM(R83:R100)</f>
        <v>0</v>
      </c>
      <c r="S82" s="157"/>
      <c r="T82" s="159">
        <f>SUM(T83:T100)</f>
        <v>0</v>
      </c>
      <c r="AR82" s="160" t="s">
        <v>129</v>
      </c>
      <c r="AT82" s="161" t="s">
        <v>72</v>
      </c>
      <c r="AU82" s="161" t="s">
        <v>73</v>
      </c>
      <c r="AY82" s="160" t="s">
        <v>130</v>
      </c>
      <c r="BK82" s="162">
        <f>SUM(BK83:BK100)</f>
        <v>0</v>
      </c>
    </row>
    <row r="83" spans="2:65" s="1" customFormat="1" ht="16.5" customHeight="1">
      <c r="B83" s="32"/>
      <c r="C83" s="163" t="s">
        <v>80</v>
      </c>
      <c r="D83" s="163" t="s">
        <v>131</v>
      </c>
      <c r="E83" s="164" t="s">
        <v>132</v>
      </c>
      <c r="F83" s="165" t="s">
        <v>133</v>
      </c>
      <c r="G83" s="166" t="s">
        <v>134</v>
      </c>
      <c r="H83" s="167">
        <v>1</v>
      </c>
      <c r="I83" s="168"/>
      <c r="J83" s="169">
        <f>ROUND(I83*H83,2)</f>
        <v>0</v>
      </c>
      <c r="K83" s="165" t="s">
        <v>135</v>
      </c>
      <c r="L83" s="36"/>
      <c r="M83" s="170" t="s">
        <v>1</v>
      </c>
      <c r="N83" s="171" t="s">
        <v>44</v>
      </c>
      <c r="O83" s="58"/>
      <c r="P83" s="172">
        <f>O83*H83</f>
        <v>0</v>
      </c>
      <c r="Q83" s="172">
        <v>0</v>
      </c>
      <c r="R83" s="172">
        <f>Q83*H83</f>
        <v>0</v>
      </c>
      <c r="S83" s="172">
        <v>0</v>
      </c>
      <c r="T83" s="173">
        <f>S83*H83</f>
        <v>0</v>
      </c>
      <c r="AR83" s="15" t="s">
        <v>136</v>
      </c>
      <c r="AT83" s="15" t="s">
        <v>131</v>
      </c>
      <c r="AU83" s="15" t="s">
        <v>80</v>
      </c>
      <c r="AY83" s="15" t="s">
        <v>130</v>
      </c>
      <c r="BE83" s="174">
        <f>IF(N83="základní",J83,0)</f>
        <v>0</v>
      </c>
      <c r="BF83" s="174">
        <f>IF(N83="snížená",J83,0)</f>
        <v>0</v>
      </c>
      <c r="BG83" s="174">
        <f>IF(N83="zákl. přenesená",J83,0)</f>
        <v>0</v>
      </c>
      <c r="BH83" s="174">
        <f>IF(N83="sníž. přenesená",J83,0)</f>
        <v>0</v>
      </c>
      <c r="BI83" s="174">
        <f>IF(N83="nulová",J83,0)</f>
        <v>0</v>
      </c>
      <c r="BJ83" s="15" t="s">
        <v>80</v>
      </c>
      <c r="BK83" s="174">
        <f>ROUND(I83*H83,2)</f>
        <v>0</v>
      </c>
      <c r="BL83" s="15" t="s">
        <v>136</v>
      </c>
      <c r="BM83" s="15" t="s">
        <v>137</v>
      </c>
    </row>
    <row r="84" spans="2:47" s="1" customFormat="1" ht="19.5">
      <c r="B84" s="32"/>
      <c r="C84" s="33"/>
      <c r="D84" s="175" t="s">
        <v>138</v>
      </c>
      <c r="E84" s="33"/>
      <c r="F84" s="176" t="s">
        <v>139</v>
      </c>
      <c r="G84" s="33"/>
      <c r="H84" s="33"/>
      <c r="I84" s="101"/>
      <c r="J84" s="33"/>
      <c r="K84" s="33"/>
      <c r="L84" s="36"/>
      <c r="M84" s="177"/>
      <c r="N84" s="58"/>
      <c r="O84" s="58"/>
      <c r="P84" s="58"/>
      <c r="Q84" s="58"/>
      <c r="R84" s="58"/>
      <c r="S84" s="58"/>
      <c r="T84" s="59"/>
      <c r="AT84" s="15" t="s">
        <v>138</v>
      </c>
      <c r="AU84" s="15" t="s">
        <v>80</v>
      </c>
    </row>
    <row r="85" spans="2:65" s="1" customFormat="1" ht="16.5" customHeight="1">
      <c r="B85" s="32"/>
      <c r="C85" s="163" t="s">
        <v>82</v>
      </c>
      <c r="D85" s="163" t="s">
        <v>131</v>
      </c>
      <c r="E85" s="164" t="s">
        <v>140</v>
      </c>
      <c r="F85" s="165" t="s">
        <v>141</v>
      </c>
      <c r="G85" s="166" t="s">
        <v>134</v>
      </c>
      <c r="H85" s="167">
        <v>1</v>
      </c>
      <c r="I85" s="168"/>
      <c r="J85" s="169">
        <f>ROUND(I85*H85,2)</f>
        <v>0</v>
      </c>
      <c r="K85" s="165" t="s">
        <v>135</v>
      </c>
      <c r="L85" s="36"/>
      <c r="M85" s="170" t="s">
        <v>1</v>
      </c>
      <c r="N85" s="171" t="s">
        <v>44</v>
      </c>
      <c r="O85" s="58"/>
      <c r="P85" s="172">
        <f>O85*H85</f>
        <v>0</v>
      </c>
      <c r="Q85" s="172">
        <v>0</v>
      </c>
      <c r="R85" s="172">
        <f>Q85*H85</f>
        <v>0</v>
      </c>
      <c r="S85" s="172">
        <v>0</v>
      </c>
      <c r="T85" s="173">
        <f>S85*H85</f>
        <v>0</v>
      </c>
      <c r="AR85" s="15" t="s">
        <v>136</v>
      </c>
      <c r="AT85" s="15" t="s">
        <v>131</v>
      </c>
      <c r="AU85" s="15" t="s">
        <v>80</v>
      </c>
      <c r="AY85" s="15" t="s">
        <v>130</v>
      </c>
      <c r="BE85" s="174">
        <f>IF(N85="základní",J85,0)</f>
        <v>0</v>
      </c>
      <c r="BF85" s="174">
        <f>IF(N85="snížená",J85,0)</f>
        <v>0</v>
      </c>
      <c r="BG85" s="174">
        <f>IF(N85="zákl. přenesená",J85,0)</f>
        <v>0</v>
      </c>
      <c r="BH85" s="174">
        <f>IF(N85="sníž. přenesená",J85,0)</f>
        <v>0</v>
      </c>
      <c r="BI85" s="174">
        <f>IF(N85="nulová",J85,0)</f>
        <v>0</v>
      </c>
      <c r="BJ85" s="15" t="s">
        <v>80</v>
      </c>
      <c r="BK85" s="174">
        <f>ROUND(I85*H85,2)</f>
        <v>0</v>
      </c>
      <c r="BL85" s="15" t="s">
        <v>136</v>
      </c>
      <c r="BM85" s="15" t="s">
        <v>142</v>
      </c>
    </row>
    <row r="86" spans="2:47" s="1" customFormat="1" ht="19.5">
      <c r="B86" s="32"/>
      <c r="C86" s="33"/>
      <c r="D86" s="175" t="s">
        <v>138</v>
      </c>
      <c r="E86" s="33"/>
      <c r="F86" s="176" t="s">
        <v>143</v>
      </c>
      <c r="G86" s="33"/>
      <c r="H86" s="33"/>
      <c r="I86" s="101"/>
      <c r="J86" s="33"/>
      <c r="K86" s="33"/>
      <c r="L86" s="36"/>
      <c r="M86" s="177"/>
      <c r="N86" s="58"/>
      <c r="O86" s="58"/>
      <c r="P86" s="58"/>
      <c r="Q86" s="58"/>
      <c r="R86" s="58"/>
      <c r="S86" s="58"/>
      <c r="T86" s="59"/>
      <c r="AT86" s="15" t="s">
        <v>138</v>
      </c>
      <c r="AU86" s="15" t="s">
        <v>80</v>
      </c>
    </row>
    <row r="87" spans="2:65" s="1" customFormat="1" ht="16.5" customHeight="1">
      <c r="B87" s="32"/>
      <c r="C87" s="163" t="s">
        <v>144</v>
      </c>
      <c r="D87" s="163" t="s">
        <v>131</v>
      </c>
      <c r="E87" s="164" t="s">
        <v>145</v>
      </c>
      <c r="F87" s="165" t="s">
        <v>146</v>
      </c>
      <c r="G87" s="166" t="s">
        <v>134</v>
      </c>
      <c r="H87" s="167">
        <v>1</v>
      </c>
      <c r="I87" s="168"/>
      <c r="J87" s="169">
        <f>ROUND(I87*H87,2)</f>
        <v>0</v>
      </c>
      <c r="K87" s="165" t="s">
        <v>135</v>
      </c>
      <c r="L87" s="36"/>
      <c r="M87" s="170" t="s">
        <v>1</v>
      </c>
      <c r="N87" s="171" t="s">
        <v>44</v>
      </c>
      <c r="O87" s="58"/>
      <c r="P87" s="172">
        <f>O87*H87</f>
        <v>0</v>
      </c>
      <c r="Q87" s="172">
        <v>0</v>
      </c>
      <c r="R87" s="172">
        <f>Q87*H87</f>
        <v>0</v>
      </c>
      <c r="S87" s="172">
        <v>0</v>
      </c>
      <c r="T87" s="173">
        <f>S87*H87</f>
        <v>0</v>
      </c>
      <c r="AR87" s="15" t="s">
        <v>136</v>
      </c>
      <c r="AT87" s="15" t="s">
        <v>131</v>
      </c>
      <c r="AU87" s="15" t="s">
        <v>80</v>
      </c>
      <c r="AY87" s="15" t="s">
        <v>130</v>
      </c>
      <c r="BE87" s="174">
        <f>IF(N87="základní",J87,0)</f>
        <v>0</v>
      </c>
      <c r="BF87" s="174">
        <f>IF(N87="snížená",J87,0)</f>
        <v>0</v>
      </c>
      <c r="BG87" s="174">
        <f>IF(N87="zákl. přenesená",J87,0)</f>
        <v>0</v>
      </c>
      <c r="BH87" s="174">
        <f>IF(N87="sníž. přenesená",J87,0)</f>
        <v>0</v>
      </c>
      <c r="BI87" s="174">
        <f>IF(N87="nulová",J87,0)</f>
        <v>0</v>
      </c>
      <c r="BJ87" s="15" t="s">
        <v>80</v>
      </c>
      <c r="BK87" s="174">
        <f>ROUND(I87*H87,2)</f>
        <v>0</v>
      </c>
      <c r="BL87" s="15" t="s">
        <v>136</v>
      </c>
      <c r="BM87" s="15" t="s">
        <v>147</v>
      </c>
    </row>
    <row r="88" spans="2:47" s="1" customFormat="1" ht="19.5">
      <c r="B88" s="32"/>
      <c r="C88" s="33"/>
      <c r="D88" s="175" t="s">
        <v>138</v>
      </c>
      <c r="E88" s="33"/>
      <c r="F88" s="176" t="s">
        <v>148</v>
      </c>
      <c r="G88" s="33"/>
      <c r="H88" s="33"/>
      <c r="I88" s="101"/>
      <c r="J88" s="33"/>
      <c r="K88" s="33"/>
      <c r="L88" s="36"/>
      <c r="M88" s="177"/>
      <c r="N88" s="58"/>
      <c r="O88" s="58"/>
      <c r="P88" s="58"/>
      <c r="Q88" s="58"/>
      <c r="R88" s="58"/>
      <c r="S88" s="58"/>
      <c r="T88" s="59"/>
      <c r="AT88" s="15" t="s">
        <v>138</v>
      </c>
      <c r="AU88" s="15" t="s">
        <v>80</v>
      </c>
    </row>
    <row r="89" spans="2:65" s="1" customFormat="1" ht="16.5" customHeight="1">
      <c r="B89" s="32"/>
      <c r="C89" s="163" t="s">
        <v>129</v>
      </c>
      <c r="D89" s="163" t="s">
        <v>131</v>
      </c>
      <c r="E89" s="164" t="s">
        <v>149</v>
      </c>
      <c r="F89" s="165" t="s">
        <v>150</v>
      </c>
      <c r="G89" s="166" t="s">
        <v>134</v>
      </c>
      <c r="H89" s="167">
        <v>1</v>
      </c>
      <c r="I89" s="168"/>
      <c r="J89" s="169">
        <f>ROUND(I89*H89,2)</f>
        <v>0</v>
      </c>
      <c r="K89" s="165" t="s">
        <v>135</v>
      </c>
      <c r="L89" s="36"/>
      <c r="M89" s="170" t="s">
        <v>1</v>
      </c>
      <c r="N89" s="171" t="s">
        <v>44</v>
      </c>
      <c r="O89" s="58"/>
      <c r="P89" s="172">
        <f>O89*H89</f>
        <v>0</v>
      </c>
      <c r="Q89" s="172">
        <v>0</v>
      </c>
      <c r="R89" s="172">
        <f>Q89*H89</f>
        <v>0</v>
      </c>
      <c r="S89" s="172">
        <v>0</v>
      </c>
      <c r="T89" s="173">
        <f>S89*H89</f>
        <v>0</v>
      </c>
      <c r="AR89" s="15" t="s">
        <v>136</v>
      </c>
      <c r="AT89" s="15" t="s">
        <v>131</v>
      </c>
      <c r="AU89" s="15" t="s">
        <v>80</v>
      </c>
      <c r="AY89" s="15" t="s">
        <v>130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5" t="s">
        <v>80</v>
      </c>
      <c r="BK89" s="174">
        <f>ROUND(I89*H89,2)</f>
        <v>0</v>
      </c>
      <c r="BL89" s="15" t="s">
        <v>136</v>
      </c>
      <c r="BM89" s="15" t="s">
        <v>151</v>
      </c>
    </row>
    <row r="90" spans="2:47" s="1" customFormat="1" ht="19.5">
      <c r="B90" s="32"/>
      <c r="C90" s="33"/>
      <c r="D90" s="175" t="s">
        <v>138</v>
      </c>
      <c r="E90" s="33"/>
      <c r="F90" s="176" t="s">
        <v>152</v>
      </c>
      <c r="G90" s="33"/>
      <c r="H90" s="33"/>
      <c r="I90" s="101"/>
      <c r="J90" s="33"/>
      <c r="K90" s="33"/>
      <c r="L90" s="36"/>
      <c r="M90" s="177"/>
      <c r="N90" s="58"/>
      <c r="O90" s="58"/>
      <c r="P90" s="58"/>
      <c r="Q90" s="58"/>
      <c r="R90" s="58"/>
      <c r="S90" s="58"/>
      <c r="T90" s="59"/>
      <c r="AT90" s="15" t="s">
        <v>138</v>
      </c>
      <c r="AU90" s="15" t="s">
        <v>80</v>
      </c>
    </row>
    <row r="91" spans="2:65" s="1" customFormat="1" ht="16.5" customHeight="1">
      <c r="B91" s="32"/>
      <c r="C91" s="163" t="s">
        <v>153</v>
      </c>
      <c r="D91" s="163" t="s">
        <v>131</v>
      </c>
      <c r="E91" s="164" t="s">
        <v>154</v>
      </c>
      <c r="F91" s="165" t="s">
        <v>155</v>
      </c>
      <c r="G91" s="166" t="s">
        <v>134</v>
      </c>
      <c r="H91" s="167">
        <v>1</v>
      </c>
      <c r="I91" s="168"/>
      <c r="J91" s="169">
        <f>ROUND(I91*H91,2)</f>
        <v>0</v>
      </c>
      <c r="K91" s="165" t="s">
        <v>135</v>
      </c>
      <c r="L91" s="36"/>
      <c r="M91" s="170" t="s">
        <v>1</v>
      </c>
      <c r="N91" s="171" t="s">
        <v>44</v>
      </c>
      <c r="O91" s="58"/>
      <c r="P91" s="172">
        <f>O91*H91</f>
        <v>0</v>
      </c>
      <c r="Q91" s="172">
        <v>0</v>
      </c>
      <c r="R91" s="172">
        <f>Q91*H91</f>
        <v>0</v>
      </c>
      <c r="S91" s="172">
        <v>0</v>
      </c>
      <c r="T91" s="173">
        <f>S91*H91</f>
        <v>0</v>
      </c>
      <c r="AR91" s="15" t="s">
        <v>136</v>
      </c>
      <c r="AT91" s="15" t="s">
        <v>131</v>
      </c>
      <c r="AU91" s="15" t="s">
        <v>80</v>
      </c>
      <c r="AY91" s="15" t="s">
        <v>130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5" t="s">
        <v>80</v>
      </c>
      <c r="BK91" s="174">
        <f>ROUND(I91*H91,2)</f>
        <v>0</v>
      </c>
      <c r="BL91" s="15" t="s">
        <v>136</v>
      </c>
      <c r="BM91" s="15" t="s">
        <v>156</v>
      </c>
    </row>
    <row r="92" spans="2:47" s="1" customFormat="1" ht="19.5">
      <c r="B92" s="32"/>
      <c r="C92" s="33"/>
      <c r="D92" s="175" t="s">
        <v>138</v>
      </c>
      <c r="E92" s="33"/>
      <c r="F92" s="176" t="s">
        <v>157</v>
      </c>
      <c r="G92" s="33"/>
      <c r="H92" s="33"/>
      <c r="I92" s="101"/>
      <c r="J92" s="33"/>
      <c r="K92" s="33"/>
      <c r="L92" s="36"/>
      <c r="M92" s="177"/>
      <c r="N92" s="58"/>
      <c r="O92" s="58"/>
      <c r="P92" s="58"/>
      <c r="Q92" s="58"/>
      <c r="R92" s="58"/>
      <c r="S92" s="58"/>
      <c r="T92" s="59"/>
      <c r="AT92" s="15" t="s">
        <v>138</v>
      </c>
      <c r="AU92" s="15" t="s">
        <v>80</v>
      </c>
    </row>
    <row r="93" spans="2:65" s="1" customFormat="1" ht="16.5" customHeight="1">
      <c r="B93" s="32"/>
      <c r="C93" s="163" t="s">
        <v>158</v>
      </c>
      <c r="D93" s="163" t="s">
        <v>131</v>
      </c>
      <c r="E93" s="164" t="s">
        <v>159</v>
      </c>
      <c r="F93" s="165" t="s">
        <v>160</v>
      </c>
      <c r="G93" s="166" t="s">
        <v>134</v>
      </c>
      <c r="H93" s="167">
        <v>1</v>
      </c>
      <c r="I93" s="168"/>
      <c r="J93" s="169">
        <f>ROUND(I93*H93,2)</f>
        <v>0</v>
      </c>
      <c r="K93" s="165" t="s">
        <v>135</v>
      </c>
      <c r="L93" s="36"/>
      <c r="M93" s="170" t="s">
        <v>1</v>
      </c>
      <c r="N93" s="171" t="s">
        <v>44</v>
      </c>
      <c r="O93" s="58"/>
      <c r="P93" s="172">
        <f>O93*H93</f>
        <v>0</v>
      </c>
      <c r="Q93" s="172">
        <v>0</v>
      </c>
      <c r="R93" s="172">
        <f>Q93*H93</f>
        <v>0</v>
      </c>
      <c r="S93" s="172">
        <v>0</v>
      </c>
      <c r="T93" s="173">
        <f>S93*H93</f>
        <v>0</v>
      </c>
      <c r="AR93" s="15" t="s">
        <v>136</v>
      </c>
      <c r="AT93" s="15" t="s">
        <v>131</v>
      </c>
      <c r="AU93" s="15" t="s">
        <v>80</v>
      </c>
      <c r="AY93" s="15" t="s">
        <v>130</v>
      </c>
      <c r="BE93" s="174">
        <f>IF(N93="základní",J93,0)</f>
        <v>0</v>
      </c>
      <c r="BF93" s="174">
        <f>IF(N93="snížená",J93,0)</f>
        <v>0</v>
      </c>
      <c r="BG93" s="174">
        <f>IF(N93="zákl. přenesená",J93,0)</f>
        <v>0</v>
      </c>
      <c r="BH93" s="174">
        <f>IF(N93="sníž. přenesená",J93,0)</f>
        <v>0</v>
      </c>
      <c r="BI93" s="174">
        <f>IF(N93="nulová",J93,0)</f>
        <v>0</v>
      </c>
      <c r="BJ93" s="15" t="s">
        <v>80</v>
      </c>
      <c r="BK93" s="174">
        <f>ROUND(I93*H93,2)</f>
        <v>0</v>
      </c>
      <c r="BL93" s="15" t="s">
        <v>136</v>
      </c>
      <c r="BM93" s="15" t="s">
        <v>161</v>
      </c>
    </row>
    <row r="94" spans="2:47" s="1" customFormat="1" ht="19.5">
      <c r="B94" s="32"/>
      <c r="C94" s="33"/>
      <c r="D94" s="175" t="s">
        <v>138</v>
      </c>
      <c r="E94" s="33"/>
      <c r="F94" s="176" t="s">
        <v>162</v>
      </c>
      <c r="G94" s="33"/>
      <c r="H94" s="33"/>
      <c r="I94" s="101"/>
      <c r="J94" s="33"/>
      <c r="K94" s="33"/>
      <c r="L94" s="36"/>
      <c r="M94" s="177"/>
      <c r="N94" s="58"/>
      <c r="O94" s="58"/>
      <c r="P94" s="58"/>
      <c r="Q94" s="58"/>
      <c r="R94" s="58"/>
      <c r="S94" s="58"/>
      <c r="T94" s="59"/>
      <c r="AT94" s="15" t="s">
        <v>138</v>
      </c>
      <c r="AU94" s="15" t="s">
        <v>80</v>
      </c>
    </row>
    <row r="95" spans="2:65" s="1" customFormat="1" ht="16.5" customHeight="1">
      <c r="B95" s="32"/>
      <c r="C95" s="163" t="s">
        <v>163</v>
      </c>
      <c r="D95" s="163" t="s">
        <v>131</v>
      </c>
      <c r="E95" s="164" t="s">
        <v>164</v>
      </c>
      <c r="F95" s="165" t="s">
        <v>165</v>
      </c>
      <c r="G95" s="166" t="s">
        <v>134</v>
      </c>
      <c r="H95" s="167">
        <v>1</v>
      </c>
      <c r="I95" s="168"/>
      <c r="J95" s="169">
        <f>ROUND(I95*H95,2)</f>
        <v>0</v>
      </c>
      <c r="K95" s="165" t="s">
        <v>135</v>
      </c>
      <c r="L95" s="36"/>
      <c r="M95" s="170" t="s">
        <v>1</v>
      </c>
      <c r="N95" s="171" t="s">
        <v>44</v>
      </c>
      <c r="O95" s="58"/>
      <c r="P95" s="172">
        <f>O95*H95</f>
        <v>0</v>
      </c>
      <c r="Q95" s="172">
        <v>0</v>
      </c>
      <c r="R95" s="172">
        <f>Q95*H95</f>
        <v>0</v>
      </c>
      <c r="S95" s="172">
        <v>0</v>
      </c>
      <c r="T95" s="173">
        <f>S95*H95</f>
        <v>0</v>
      </c>
      <c r="AR95" s="15" t="s">
        <v>136</v>
      </c>
      <c r="AT95" s="15" t="s">
        <v>131</v>
      </c>
      <c r="AU95" s="15" t="s">
        <v>80</v>
      </c>
      <c r="AY95" s="15" t="s">
        <v>130</v>
      </c>
      <c r="BE95" s="174">
        <f>IF(N95="základní",J95,0)</f>
        <v>0</v>
      </c>
      <c r="BF95" s="174">
        <f>IF(N95="snížená",J95,0)</f>
        <v>0</v>
      </c>
      <c r="BG95" s="174">
        <f>IF(N95="zákl. přenesená",J95,0)</f>
        <v>0</v>
      </c>
      <c r="BH95" s="174">
        <f>IF(N95="sníž. přenesená",J95,0)</f>
        <v>0</v>
      </c>
      <c r="BI95" s="174">
        <f>IF(N95="nulová",J95,0)</f>
        <v>0</v>
      </c>
      <c r="BJ95" s="15" t="s">
        <v>80</v>
      </c>
      <c r="BK95" s="174">
        <f>ROUND(I95*H95,2)</f>
        <v>0</v>
      </c>
      <c r="BL95" s="15" t="s">
        <v>136</v>
      </c>
      <c r="BM95" s="15" t="s">
        <v>166</v>
      </c>
    </row>
    <row r="96" spans="2:47" s="1" customFormat="1" ht="48.75">
      <c r="B96" s="32"/>
      <c r="C96" s="33"/>
      <c r="D96" s="175" t="s">
        <v>138</v>
      </c>
      <c r="E96" s="33"/>
      <c r="F96" s="176" t="s">
        <v>167</v>
      </c>
      <c r="G96" s="33"/>
      <c r="H96" s="33"/>
      <c r="I96" s="101"/>
      <c r="J96" s="33"/>
      <c r="K96" s="33"/>
      <c r="L96" s="36"/>
      <c r="M96" s="177"/>
      <c r="N96" s="58"/>
      <c r="O96" s="58"/>
      <c r="P96" s="58"/>
      <c r="Q96" s="58"/>
      <c r="R96" s="58"/>
      <c r="S96" s="58"/>
      <c r="T96" s="59"/>
      <c r="AT96" s="15" t="s">
        <v>138</v>
      </c>
      <c r="AU96" s="15" t="s">
        <v>80</v>
      </c>
    </row>
    <row r="97" spans="2:65" s="1" customFormat="1" ht="16.5" customHeight="1">
      <c r="B97" s="32"/>
      <c r="C97" s="163" t="s">
        <v>168</v>
      </c>
      <c r="D97" s="163" t="s">
        <v>131</v>
      </c>
      <c r="E97" s="164" t="s">
        <v>169</v>
      </c>
      <c r="F97" s="165" t="s">
        <v>170</v>
      </c>
      <c r="G97" s="166" t="s">
        <v>134</v>
      </c>
      <c r="H97" s="167">
        <v>1</v>
      </c>
      <c r="I97" s="168"/>
      <c r="J97" s="169">
        <f>ROUND(I97*H97,2)</f>
        <v>0</v>
      </c>
      <c r="K97" s="165" t="s">
        <v>135</v>
      </c>
      <c r="L97" s="36"/>
      <c r="M97" s="170" t="s">
        <v>1</v>
      </c>
      <c r="N97" s="171" t="s">
        <v>44</v>
      </c>
      <c r="O97" s="58"/>
      <c r="P97" s="172">
        <f>O97*H97</f>
        <v>0</v>
      </c>
      <c r="Q97" s="172">
        <v>0</v>
      </c>
      <c r="R97" s="172">
        <f>Q97*H97</f>
        <v>0</v>
      </c>
      <c r="S97" s="172">
        <v>0</v>
      </c>
      <c r="T97" s="173">
        <f>S97*H97</f>
        <v>0</v>
      </c>
      <c r="AR97" s="15" t="s">
        <v>136</v>
      </c>
      <c r="AT97" s="15" t="s">
        <v>131</v>
      </c>
      <c r="AU97" s="15" t="s">
        <v>80</v>
      </c>
      <c r="AY97" s="15" t="s">
        <v>130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5" t="s">
        <v>80</v>
      </c>
      <c r="BK97" s="174">
        <f>ROUND(I97*H97,2)</f>
        <v>0</v>
      </c>
      <c r="BL97" s="15" t="s">
        <v>136</v>
      </c>
      <c r="BM97" s="15" t="s">
        <v>171</v>
      </c>
    </row>
    <row r="98" spans="2:47" s="1" customFormat="1" ht="48.75">
      <c r="B98" s="32"/>
      <c r="C98" s="33"/>
      <c r="D98" s="175" t="s">
        <v>138</v>
      </c>
      <c r="E98" s="33"/>
      <c r="F98" s="176" t="s">
        <v>172</v>
      </c>
      <c r="G98" s="33"/>
      <c r="H98" s="33"/>
      <c r="I98" s="101"/>
      <c r="J98" s="33"/>
      <c r="K98" s="33"/>
      <c r="L98" s="36"/>
      <c r="M98" s="177"/>
      <c r="N98" s="58"/>
      <c r="O98" s="58"/>
      <c r="P98" s="58"/>
      <c r="Q98" s="58"/>
      <c r="R98" s="58"/>
      <c r="S98" s="58"/>
      <c r="T98" s="59"/>
      <c r="AT98" s="15" t="s">
        <v>138</v>
      </c>
      <c r="AU98" s="15" t="s">
        <v>80</v>
      </c>
    </row>
    <row r="99" spans="2:65" s="1" customFormat="1" ht="16.5" customHeight="1">
      <c r="B99" s="32"/>
      <c r="C99" s="163" t="s">
        <v>173</v>
      </c>
      <c r="D99" s="163" t="s">
        <v>131</v>
      </c>
      <c r="E99" s="164" t="s">
        <v>174</v>
      </c>
      <c r="F99" s="165" t="s">
        <v>175</v>
      </c>
      <c r="G99" s="166" t="s">
        <v>134</v>
      </c>
      <c r="H99" s="167">
        <v>1</v>
      </c>
      <c r="I99" s="168"/>
      <c r="J99" s="169">
        <f>ROUND(I99*H99,2)</f>
        <v>0</v>
      </c>
      <c r="K99" s="165" t="s">
        <v>176</v>
      </c>
      <c r="L99" s="36"/>
      <c r="M99" s="170" t="s">
        <v>1</v>
      </c>
      <c r="N99" s="171" t="s">
        <v>44</v>
      </c>
      <c r="O99" s="58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AR99" s="15" t="s">
        <v>136</v>
      </c>
      <c r="AT99" s="15" t="s">
        <v>131</v>
      </c>
      <c r="AU99" s="15" t="s">
        <v>80</v>
      </c>
      <c r="AY99" s="15" t="s">
        <v>130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5" t="s">
        <v>80</v>
      </c>
      <c r="BK99" s="174">
        <f>ROUND(I99*H99,2)</f>
        <v>0</v>
      </c>
      <c r="BL99" s="15" t="s">
        <v>136</v>
      </c>
      <c r="BM99" s="15" t="s">
        <v>177</v>
      </c>
    </row>
    <row r="100" spans="2:47" s="1" customFormat="1" ht="29.25">
      <c r="B100" s="32"/>
      <c r="C100" s="33"/>
      <c r="D100" s="175" t="s">
        <v>138</v>
      </c>
      <c r="E100" s="33"/>
      <c r="F100" s="176" t="s">
        <v>178</v>
      </c>
      <c r="G100" s="33"/>
      <c r="H100" s="33"/>
      <c r="I100" s="101"/>
      <c r="J100" s="33"/>
      <c r="K100" s="33"/>
      <c r="L100" s="36"/>
      <c r="M100" s="177"/>
      <c r="N100" s="58"/>
      <c r="O100" s="58"/>
      <c r="P100" s="58"/>
      <c r="Q100" s="58"/>
      <c r="R100" s="58"/>
      <c r="S100" s="58"/>
      <c r="T100" s="59"/>
      <c r="AT100" s="15" t="s">
        <v>138</v>
      </c>
      <c r="AU100" s="15" t="s">
        <v>80</v>
      </c>
    </row>
    <row r="101" spans="2:63" s="9" customFormat="1" ht="25.9" customHeight="1">
      <c r="B101" s="149"/>
      <c r="C101" s="150"/>
      <c r="D101" s="151" t="s">
        <v>72</v>
      </c>
      <c r="E101" s="152" t="s">
        <v>179</v>
      </c>
      <c r="F101" s="152" t="s">
        <v>180</v>
      </c>
      <c r="G101" s="150"/>
      <c r="H101" s="150"/>
      <c r="I101" s="153"/>
      <c r="J101" s="154">
        <f>BK101</f>
        <v>0</v>
      </c>
      <c r="K101" s="150"/>
      <c r="L101" s="155"/>
      <c r="M101" s="156"/>
      <c r="N101" s="157"/>
      <c r="O101" s="157"/>
      <c r="P101" s="158">
        <f>SUM(P102:P105)</f>
        <v>0</v>
      </c>
      <c r="Q101" s="157"/>
      <c r="R101" s="158">
        <f>SUM(R102:R105)</f>
        <v>0</v>
      </c>
      <c r="S101" s="157"/>
      <c r="T101" s="159">
        <f>SUM(T102:T105)</f>
        <v>0</v>
      </c>
      <c r="AR101" s="160" t="s">
        <v>153</v>
      </c>
      <c r="AT101" s="161" t="s">
        <v>72</v>
      </c>
      <c r="AU101" s="161" t="s">
        <v>73</v>
      </c>
      <c r="AY101" s="160" t="s">
        <v>130</v>
      </c>
      <c r="BK101" s="162">
        <f>SUM(BK102:BK105)</f>
        <v>0</v>
      </c>
    </row>
    <row r="102" spans="2:65" s="1" customFormat="1" ht="16.5" customHeight="1">
      <c r="B102" s="32"/>
      <c r="C102" s="163" t="s">
        <v>181</v>
      </c>
      <c r="D102" s="163" t="s">
        <v>131</v>
      </c>
      <c r="E102" s="164" t="s">
        <v>182</v>
      </c>
      <c r="F102" s="165" t="s">
        <v>183</v>
      </c>
      <c r="G102" s="166" t="s">
        <v>134</v>
      </c>
      <c r="H102" s="167">
        <v>1</v>
      </c>
      <c r="I102" s="168"/>
      <c r="J102" s="169">
        <f>ROUND(I102*H102,2)</f>
        <v>0</v>
      </c>
      <c r="K102" s="165" t="s">
        <v>135</v>
      </c>
      <c r="L102" s="36"/>
      <c r="M102" s="170" t="s">
        <v>1</v>
      </c>
      <c r="N102" s="171" t="s">
        <v>44</v>
      </c>
      <c r="O102" s="58"/>
      <c r="P102" s="172">
        <f>O102*H102</f>
        <v>0</v>
      </c>
      <c r="Q102" s="172">
        <v>0</v>
      </c>
      <c r="R102" s="172">
        <f>Q102*H102</f>
        <v>0</v>
      </c>
      <c r="S102" s="172">
        <v>0</v>
      </c>
      <c r="T102" s="173">
        <f>S102*H102</f>
        <v>0</v>
      </c>
      <c r="AR102" s="15" t="s">
        <v>136</v>
      </c>
      <c r="AT102" s="15" t="s">
        <v>131</v>
      </c>
      <c r="AU102" s="15" t="s">
        <v>80</v>
      </c>
      <c r="AY102" s="15" t="s">
        <v>130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5" t="s">
        <v>80</v>
      </c>
      <c r="BK102" s="174">
        <f>ROUND(I102*H102,2)</f>
        <v>0</v>
      </c>
      <c r="BL102" s="15" t="s">
        <v>136</v>
      </c>
      <c r="BM102" s="15" t="s">
        <v>184</v>
      </c>
    </row>
    <row r="103" spans="2:47" s="1" customFormat="1" ht="19.5">
      <c r="B103" s="32"/>
      <c r="C103" s="33"/>
      <c r="D103" s="175" t="s">
        <v>138</v>
      </c>
      <c r="E103" s="33"/>
      <c r="F103" s="176" t="s">
        <v>185</v>
      </c>
      <c r="G103" s="33"/>
      <c r="H103" s="33"/>
      <c r="I103" s="101"/>
      <c r="J103" s="33"/>
      <c r="K103" s="33"/>
      <c r="L103" s="36"/>
      <c r="M103" s="177"/>
      <c r="N103" s="58"/>
      <c r="O103" s="58"/>
      <c r="P103" s="58"/>
      <c r="Q103" s="58"/>
      <c r="R103" s="58"/>
      <c r="S103" s="58"/>
      <c r="T103" s="59"/>
      <c r="AT103" s="15" t="s">
        <v>138</v>
      </c>
      <c r="AU103" s="15" t="s">
        <v>80</v>
      </c>
    </row>
    <row r="104" spans="2:65" s="1" customFormat="1" ht="16.5" customHeight="1">
      <c r="B104" s="32"/>
      <c r="C104" s="163" t="s">
        <v>186</v>
      </c>
      <c r="D104" s="163" t="s">
        <v>131</v>
      </c>
      <c r="E104" s="164" t="s">
        <v>187</v>
      </c>
      <c r="F104" s="165" t="s">
        <v>188</v>
      </c>
      <c r="G104" s="166" t="s">
        <v>134</v>
      </c>
      <c r="H104" s="167">
        <v>1</v>
      </c>
      <c r="I104" s="168"/>
      <c r="J104" s="169">
        <f>ROUND(I104*H104,2)</f>
        <v>0</v>
      </c>
      <c r="K104" s="165" t="s">
        <v>135</v>
      </c>
      <c r="L104" s="36"/>
      <c r="M104" s="170" t="s">
        <v>1</v>
      </c>
      <c r="N104" s="171" t="s">
        <v>44</v>
      </c>
      <c r="O104" s="58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5" t="s">
        <v>136</v>
      </c>
      <c r="AT104" s="15" t="s">
        <v>131</v>
      </c>
      <c r="AU104" s="15" t="s">
        <v>80</v>
      </c>
      <c r="AY104" s="15" t="s">
        <v>130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5" t="s">
        <v>80</v>
      </c>
      <c r="BK104" s="174">
        <f>ROUND(I104*H104,2)</f>
        <v>0</v>
      </c>
      <c r="BL104" s="15" t="s">
        <v>136</v>
      </c>
      <c r="BM104" s="15" t="s">
        <v>189</v>
      </c>
    </row>
    <row r="105" spans="2:47" s="1" customFormat="1" ht="19.5">
      <c r="B105" s="32"/>
      <c r="C105" s="33"/>
      <c r="D105" s="175" t="s">
        <v>138</v>
      </c>
      <c r="E105" s="33"/>
      <c r="F105" s="176" t="s">
        <v>190</v>
      </c>
      <c r="G105" s="33"/>
      <c r="H105" s="33"/>
      <c r="I105" s="101"/>
      <c r="J105" s="33"/>
      <c r="K105" s="33"/>
      <c r="L105" s="36"/>
      <c r="M105" s="178"/>
      <c r="N105" s="179"/>
      <c r="O105" s="179"/>
      <c r="P105" s="179"/>
      <c r="Q105" s="179"/>
      <c r="R105" s="179"/>
      <c r="S105" s="179"/>
      <c r="T105" s="180"/>
      <c r="AT105" s="15" t="s">
        <v>138</v>
      </c>
      <c r="AU105" s="15" t="s">
        <v>80</v>
      </c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123"/>
      <c r="J106" s="45"/>
      <c r="K106" s="45"/>
      <c r="L106" s="36"/>
    </row>
  </sheetData>
  <sheetProtection algorithmName="SHA-512" hashValue="oGG/guC7GKsYcn15ADLRN0w23NWZ+YAHJ/V8o8D2ATTullmT7q08LJwPvc5/35b7lX2RmMajsHoLWELtWR3GhA==" saltValue="C2i6HCc10HbNoBiSvGlwvzH6n+Wh9YlOxNSS+dxTRtNB6n0HXbYFbxKiIM63tTqAegUX5357rFHc2z1xmd3JXw==" spinCount="100000" sheet="1" objects="1" scenarios="1" formatColumns="0" formatRows="0" autoFilter="0"/>
  <autoFilter ref="C80:K105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0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5" t="s">
        <v>85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82</v>
      </c>
    </row>
    <row r="4" spans="2:46" ht="24.95" customHeight="1">
      <c r="B4" s="18"/>
      <c r="D4" s="99" t="s">
        <v>104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279" t="str">
        <f>'Rekapitulace stavby'!K6</f>
        <v>Parkoviště u budovy VEC I VŠB-TUO</v>
      </c>
      <c r="F7" s="280"/>
      <c r="G7" s="280"/>
      <c r="H7" s="280"/>
      <c r="L7" s="18"/>
    </row>
    <row r="8" spans="2:12" s="1" customFormat="1" ht="12" customHeight="1">
      <c r="B8" s="36"/>
      <c r="D8" s="100" t="s">
        <v>105</v>
      </c>
      <c r="I8" s="101"/>
      <c r="L8" s="36"/>
    </row>
    <row r="9" spans="2:12" s="1" customFormat="1" ht="36.95" customHeight="1">
      <c r="B9" s="36"/>
      <c r="E9" s="281" t="s">
        <v>191</v>
      </c>
      <c r="F9" s="282"/>
      <c r="G9" s="282"/>
      <c r="H9" s="282"/>
      <c r="I9" s="101"/>
      <c r="L9" s="36"/>
    </row>
    <row r="10" spans="2:12" s="1" customFormat="1" ht="11.25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</v>
      </c>
      <c r="I11" s="102" t="s">
        <v>19</v>
      </c>
      <c r="J11" s="15" t="s">
        <v>1</v>
      </c>
      <c r="L11" s="36"/>
    </row>
    <row r="12" spans="2:12" s="1" customFormat="1" ht="12" customHeight="1">
      <c r="B12" s="36"/>
      <c r="D12" s="100" t="s">
        <v>20</v>
      </c>
      <c r="F12" s="15" t="s">
        <v>21</v>
      </c>
      <c r="I12" s="102" t="s">
        <v>22</v>
      </c>
      <c r="J12" s="103" t="str">
        <f>'Rekapitulace stavby'!AN8</f>
        <v>11. 10. 2019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24</v>
      </c>
      <c r="I14" s="102" t="s">
        <v>25</v>
      </c>
      <c r="J14" s="15" t="s">
        <v>26</v>
      </c>
      <c r="L14" s="36"/>
    </row>
    <row r="15" spans="2:12" s="1" customFormat="1" ht="18" customHeight="1">
      <c r="B15" s="36"/>
      <c r="E15" s="15" t="s">
        <v>27</v>
      </c>
      <c r="I15" s="102" t="s">
        <v>28</v>
      </c>
      <c r="J15" s="15" t="s">
        <v>29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30</v>
      </c>
      <c r="I17" s="102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3" t="str">
        <f>'Rekapitulace stavby'!E14</f>
        <v>Vyplň údaj</v>
      </c>
      <c r="F18" s="284"/>
      <c r="G18" s="284"/>
      <c r="H18" s="284"/>
      <c r="I18" s="102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32</v>
      </c>
      <c r="I20" s="102" t="s">
        <v>25</v>
      </c>
      <c r="J20" s="15" t="s">
        <v>33</v>
      </c>
      <c r="L20" s="36"/>
    </row>
    <row r="21" spans="2:12" s="1" customFormat="1" ht="18" customHeight="1">
      <c r="B21" s="36"/>
      <c r="E21" s="15" t="s">
        <v>35</v>
      </c>
      <c r="I21" s="102" t="s">
        <v>28</v>
      </c>
      <c r="J21" s="15" t="s">
        <v>1</v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25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38</v>
      </c>
      <c r="I26" s="101"/>
      <c r="L26" s="36"/>
    </row>
    <row r="27" spans="2:12" s="6" customFormat="1" ht="16.5" customHeight="1">
      <c r="B27" s="104"/>
      <c r="E27" s="285" t="s">
        <v>1</v>
      </c>
      <c r="F27" s="285"/>
      <c r="G27" s="285"/>
      <c r="H27" s="285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39</v>
      </c>
      <c r="I30" s="101"/>
      <c r="J30" s="108">
        <f>ROUND(J81,2)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41</v>
      </c>
      <c r="I32" s="110" t="s">
        <v>40</v>
      </c>
      <c r="J32" s="109" t="s">
        <v>42</v>
      </c>
      <c r="L32" s="36"/>
    </row>
    <row r="33" spans="2:12" s="1" customFormat="1" ht="14.45" customHeight="1">
      <c r="B33" s="36"/>
      <c r="D33" s="100" t="s">
        <v>43</v>
      </c>
      <c r="E33" s="100" t="s">
        <v>44</v>
      </c>
      <c r="F33" s="111">
        <f>ROUND((SUM(BE81:BE137)),2)</f>
        <v>0</v>
      </c>
      <c r="I33" s="112">
        <v>0.21</v>
      </c>
      <c r="J33" s="111">
        <f>ROUND(((SUM(BE81:BE137))*I33),2)</f>
        <v>0</v>
      </c>
      <c r="L33" s="36"/>
    </row>
    <row r="34" spans="2:12" s="1" customFormat="1" ht="14.45" customHeight="1">
      <c r="B34" s="36"/>
      <c r="E34" s="100" t="s">
        <v>45</v>
      </c>
      <c r="F34" s="111">
        <f>ROUND((SUM(BF81:BF137)),2)</f>
        <v>0</v>
      </c>
      <c r="I34" s="112">
        <v>0.15</v>
      </c>
      <c r="J34" s="111">
        <f>ROUND(((SUM(BF81:BF137))*I34),2)</f>
        <v>0</v>
      </c>
      <c r="L34" s="36"/>
    </row>
    <row r="35" spans="2:12" s="1" customFormat="1" ht="14.45" customHeight="1" hidden="1">
      <c r="B35" s="36"/>
      <c r="E35" s="100" t="s">
        <v>46</v>
      </c>
      <c r="F35" s="111">
        <f>ROUND((SUM(BG81:BG137)),2)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47</v>
      </c>
      <c r="F36" s="111">
        <f>ROUND((SUM(BH81:BH137)),2)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48</v>
      </c>
      <c r="F37" s="111">
        <f>ROUND((SUM(BI81:BI137)),2)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49</v>
      </c>
      <c r="E39" s="115"/>
      <c r="F39" s="115"/>
      <c r="G39" s="116" t="s">
        <v>50</v>
      </c>
      <c r="H39" s="117" t="s">
        <v>51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107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86" t="str">
        <f>E7</f>
        <v>Parkoviště u budovy VEC I VŠB-TUO</v>
      </c>
      <c r="F48" s="287"/>
      <c r="G48" s="287"/>
      <c r="H48" s="287"/>
      <c r="I48" s="101"/>
      <c r="J48" s="33"/>
      <c r="K48" s="33"/>
      <c r="L48" s="36"/>
    </row>
    <row r="49" spans="2:12" s="1" customFormat="1" ht="12" customHeight="1">
      <c r="B49" s="32"/>
      <c r="C49" s="27" t="s">
        <v>105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58" t="str">
        <f>E9</f>
        <v>001 - Příprava území</v>
      </c>
      <c r="F50" s="257"/>
      <c r="G50" s="257"/>
      <c r="H50" s="257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>Ostrava-Poruba</v>
      </c>
      <c r="G52" s="33"/>
      <c r="H52" s="33"/>
      <c r="I52" s="102" t="s">
        <v>22</v>
      </c>
      <c r="J52" s="53" t="str">
        <f>IF(J12="","",J12)</f>
        <v>11. 10. 2019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VŠB – TUO, Výzkumné energetické centrum</v>
      </c>
      <c r="G54" s="33"/>
      <c r="H54" s="33"/>
      <c r="I54" s="102" t="s">
        <v>32</v>
      </c>
      <c r="J54" s="30" t="str">
        <f>E21</f>
        <v>Bc. Martin Vavřínek</v>
      </c>
      <c r="K54" s="33"/>
      <c r="L54" s="36"/>
    </row>
    <row r="55" spans="2:12" s="1" customFormat="1" ht="13.7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108</v>
      </c>
      <c r="D57" s="128"/>
      <c r="E57" s="128"/>
      <c r="F57" s="128"/>
      <c r="G57" s="128"/>
      <c r="H57" s="128"/>
      <c r="I57" s="129"/>
      <c r="J57" s="130" t="s">
        <v>109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110</v>
      </c>
      <c r="D59" s="33"/>
      <c r="E59" s="33"/>
      <c r="F59" s="33"/>
      <c r="G59" s="33"/>
      <c r="H59" s="33"/>
      <c r="I59" s="101"/>
      <c r="J59" s="71">
        <f>J81</f>
        <v>0</v>
      </c>
      <c r="K59" s="33"/>
      <c r="L59" s="36"/>
      <c r="AU59" s="15" t="s">
        <v>111</v>
      </c>
    </row>
    <row r="60" spans="2:12" s="7" customFormat="1" ht="24.95" customHeight="1">
      <c r="B60" s="132"/>
      <c r="C60" s="133"/>
      <c r="D60" s="134" t="s">
        <v>192</v>
      </c>
      <c r="E60" s="135"/>
      <c r="F60" s="135"/>
      <c r="G60" s="135"/>
      <c r="H60" s="135"/>
      <c r="I60" s="136"/>
      <c r="J60" s="137">
        <f>J82</f>
        <v>0</v>
      </c>
      <c r="K60" s="133"/>
      <c r="L60" s="138"/>
    </row>
    <row r="61" spans="2:12" s="10" customFormat="1" ht="19.9" customHeight="1">
      <c r="B61" s="181"/>
      <c r="C61" s="182"/>
      <c r="D61" s="183" t="s">
        <v>193</v>
      </c>
      <c r="E61" s="184"/>
      <c r="F61" s="184"/>
      <c r="G61" s="184"/>
      <c r="H61" s="184"/>
      <c r="I61" s="185"/>
      <c r="J61" s="186">
        <f>J83</f>
        <v>0</v>
      </c>
      <c r="K61" s="182"/>
      <c r="L61" s="187"/>
    </row>
    <row r="62" spans="2:12" s="1" customFormat="1" ht="21.75" customHeight="1">
      <c r="B62" s="32"/>
      <c r="C62" s="33"/>
      <c r="D62" s="33"/>
      <c r="E62" s="33"/>
      <c r="F62" s="33"/>
      <c r="G62" s="33"/>
      <c r="H62" s="33"/>
      <c r="I62" s="101"/>
      <c r="J62" s="33"/>
      <c r="K62" s="33"/>
      <c r="L62" s="36"/>
    </row>
    <row r="63" spans="2:12" s="1" customFormat="1" ht="6.95" customHeight="1">
      <c r="B63" s="44"/>
      <c r="C63" s="45"/>
      <c r="D63" s="45"/>
      <c r="E63" s="45"/>
      <c r="F63" s="45"/>
      <c r="G63" s="45"/>
      <c r="H63" s="45"/>
      <c r="I63" s="123"/>
      <c r="J63" s="45"/>
      <c r="K63" s="45"/>
      <c r="L63" s="36"/>
    </row>
    <row r="67" spans="2:12" s="1" customFormat="1" ht="6.95" customHeight="1">
      <c r="B67" s="46"/>
      <c r="C67" s="47"/>
      <c r="D67" s="47"/>
      <c r="E67" s="47"/>
      <c r="F67" s="47"/>
      <c r="G67" s="47"/>
      <c r="H67" s="47"/>
      <c r="I67" s="126"/>
      <c r="J67" s="47"/>
      <c r="K67" s="47"/>
      <c r="L67" s="36"/>
    </row>
    <row r="68" spans="2:12" s="1" customFormat="1" ht="24.95" customHeight="1">
      <c r="B68" s="32"/>
      <c r="C68" s="21" t="s">
        <v>114</v>
      </c>
      <c r="D68" s="33"/>
      <c r="E68" s="33"/>
      <c r="F68" s="33"/>
      <c r="G68" s="33"/>
      <c r="H68" s="33"/>
      <c r="I68" s="101"/>
      <c r="J68" s="33"/>
      <c r="K68" s="33"/>
      <c r="L68" s="36"/>
    </row>
    <row r="69" spans="2:12" s="1" customFormat="1" ht="6.95" customHeight="1">
      <c r="B69" s="32"/>
      <c r="C69" s="33"/>
      <c r="D69" s="33"/>
      <c r="E69" s="33"/>
      <c r="F69" s="33"/>
      <c r="G69" s="33"/>
      <c r="H69" s="33"/>
      <c r="I69" s="101"/>
      <c r="J69" s="33"/>
      <c r="K69" s="33"/>
      <c r="L69" s="36"/>
    </row>
    <row r="70" spans="2:12" s="1" customFormat="1" ht="12" customHeight="1">
      <c r="B70" s="32"/>
      <c r="C70" s="27" t="s">
        <v>16</v>
      </c>
      <c r="D70" s="33"/>
      <c r="E70" s="33"/>
      <c r="F70" s="33"/>
      <c r="G70" s="33"/>
      <c r="H70" s="33"/>
      <c r="I70" s="101"/>
      <c r="J70" s="33"/>
      <c r="K70" s="33"/>
      <c r="L70" s="36"/>
    </row>
    <row r="71" spans="2:12" s="1" customFormat="1" ht="16.5" customHeight="1">
      <c r="B71" s="32"/>
      <c r="C71" s="33"/>
      <c r="D71" s="33"/>
      <c r="E71" s="286" t="str">
        <f>E7</f>
        <v>Parkoviště u budovy VEC I VŠB-TUO</v>
      </c>
      <c r="F71" s="287"/>
      <c r="G71" s="287"/>
      <c r="H71" s="287"/>
      <c r="I71" s="101"/>
      <c r="J71" s="33"/>
      <c r="K71" s="33"/>
      <c r="L71" s="36"/>
    </row>
    <row r="72" spans="2:12" s="1" customFormat="1" ht="12" customHeight="1">
      <c r="B72" s="32"/>
      <c r="C72" s="27" t="s">
        <v>105</v>
      </c>
      <c r="D72" s="33"/>
      <c r="E72" s="33"/>
      <c r="F72" s="33"/>
      <c r="G72" s="33"/>
      <c r="H72" s="33"/>
      <c r="I72" s="101"/>
      <c r="J72" s="33"/>
      <c r="K72" s="33"/>
      <c r="L72" s="36"/>
    </row>
    <row r="73" spans="2:12" s="1" customFormat="1" ht="16.5" customHeight="1">
      <c r="B73" s="32"/>
      <c r="C73" s="33"/>
      <c r="D73" s="33"/>
      <c r="E73" s="258" t="str">
        <f>E9</f>
        <v>001 - Příprava území</v>
      </c>
      <c r="F73" s="257"/>
      <c r="G73" s="257"/>
      <c r="H73" s="257"/>
      <c r="I73" s="101"/>
      <c r="J73" s="33"/>
      <c r="K73" s="33"/>
      <c r="L73" s="36"/>
    </row>
    <row r="74" spans="2:12" s="1" customFormat="1" ht="6.95" customHeight="1">
      <c r="B74" s="32"/>
      <c r="C74" s="33"/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12" customHeight="1">
      <c r="B75" s="32"/>
      <c r="C75" s="27" t="s">
        <v>20</v>
      </c>
      <c r="D75" s="33"/>
      <c r="E75" s="33"/>
      <c r="F75" s="25" t="str">
        <f>F12</f>
        <v>Ostrava-Poruba</v>
      </c>
      <c r="G75" s="33"/>
      <c r="H75" s="33"/>
      <c r="I75" s="102" t="s">
        <v>22</v>
      </c>
      <c r="J75" s="53" t="str">
        <f>IF(J12="","",J12)</f>
        <v>11. 10. 2019</v>
      </c>
      <c r="K75" s="33"/>
      <c r="L75" s="36"/>
    </row>
    <row r="76" spans="2:12" s="1" customFormat="1" ht="6.95" customHeight="1">
      <c r="B76" s="32"/>
      <c r="C76" s="33"/>
      <c r="D76" s="33"/>
      <c r="E76" s="33"/>
      <c r="F76" s="33"/>
      <c r="G76" s="33"/>
      <c r="H76" s="33"/>
      <c r="I76" s="101"/>
      <c r="J76" s="33"/>
      <c r="K76" s="33"/>
      <c r="L76" s="36"/>
    </row>
    <row r="77" spans="2:12" s="1" customFormat="1" ht="13.7" customHeight="1">
      <c r="B77" s="32"/>
      <c r="C77" s="27" t="s">
        <v>24</v>
      </c>
      <c r="D77" s="33"/>
      <c r="E77" s="33"/>
      <c r="F77" s="25" t="str">
        <f>E15</f>
        <v>VŠB – TUO, Výzkumné energetické centrum</v>
      </c>
      <c r="G77" s="33"/>
      <c r="H77" s="33"/>
      <c r="I77" s="102" t="s">
        <v>32</v>
      </c>
      <c r="J77" s="30" t="str">
        <f>E21</f>
        <v>Bc. Martin Vavřínek</v>
      </c>
      <c r="K77" s="33"/>
      <c r="L77" s="36"/>
    </row>
    <row r="78" spans="2:12" s="1" customFormat="1" ht="13.7" customHeight="1">
      <c r="B78" s="32"/>
      <c r="C78" s="27" t="s">
        <v>30</v>
      </c>
      <c r="D78" s="33"/>
      <c r="E78" s="33"/>
      <c r="F78" s="25" t="str">
        <f>IF(E18="","",E18)</f>
        <v>Vyplň údaj</v>
      </c>
      <c r="G78" s="33"/>
      <c r="H78" s="33"/>
      <c r="I78" s="102" t="s">
        <v>36</v>
      </c>
      <c r="J78" s="30" t="str">
        <f>E24</f>
        <v xml:space="preserve"> </v>
      </c>
      <c r="K78" s="33"/>
      <c r="L78" s="36"/>
    </row>
    <row r="79" spans="2:12" s="1" customFormat="1" ht="10.35" customHeight="1">
      <c r="B79" s="32"/>
      <c r="C79" s="33"/>
      <c r="D79" s="33"/>
      <c r="E79" s="33"/>
      <c r="F79" s="33"/>
      <c r="G79" s="33"/>
      <c r="H79" s="33"/>
      <c r="I79" s="101"/>
      <c r="J79" s="33"/>
      <c r="K79" s="33"/>
      <c r="L79" s="36"/>
    </row>
    <row r="80" spans="2:20" s="8" customFormat="1" ht="29.25" customHeight="1">
      <c r="B80" s="139"/>
      <c r="C80" s="140" t="s">
        <v>115</v>
      </c>
      <c r="D80" s="141" t="s">
        <v>58</v>
      </c>
      <c r="E80" s="141" t="s">
        <v>54</v>
      </c>
      <c r="F80" s="141" t="s">
        <v>55</v>
      </c>
      <c r="G80" s="141" t="s">
        <v>116</v>
      </c>
      <c r="H80" s="141" t="s">
        <v>117</v>
      </c>
      <c r="I80" s="142" t="s">
        <v>118</v>
      </c>
      <c r="J80" s="141" t="s">
        <v>109</v>
      </c>
      <c r="K80" s="143" t="s">
        <v>119</v>
      </c>
      <c r="L80" s="144"/>
      <c r="M80" s="62" t="s">
        <v>1</v>
      </c>
      <c r="N80" s="63" t="s">
        <v>43</v>
      </c>
      <c r="O80" s="63" t="s">
        <v>120</v>
      </c>
      <c r="P80" s="63" t="s">
        <v>121</v>
      </c>
      <c r="Q80" s="63" t="s">
        <v>122</v>
      </c>
      <c r="R80" s="63" t="s">
        <v>123</v>
      </c>
      <c r="S80" s="63" t="s">
        <v>124</v>
      </c>
      <c r="T80" s="64" t="s">
        <v>125</v>
      </c>
    </row>
    <row r="81" spans="2:63" s="1" customFormat="1" ht="22.9" customHeight="1">
      <c r="B81" s="32"/>
      <c r="C81" s="69" t="s">
        <v>126</v>
      </c>
      <c r="D81" s="33"/>
      <c r="E81" s="33"/>
      <c r="F81" s="33"/>
      <c r="G81" s="33"/>
      <c r="H81" s="33"/>
      <c r="I81" s="101"/>
      <c r="J81" s="145">
        <f>BK81</f>
        <v>0</v>
      </c>
      <c r="K81" s="33"/>
      <c r="L81" s="36"/>
      <c r="M81" s="65"/>
      <c r="N81" s="66"/>
      <c r="O81" s="66"/>
      <c r="P81" s="146">
        <f>P82</f>
        <v>0</v>
      </c>
      <c r="Q81" s="66"/>
      <c r="R81" s="146">
        <f>R82</f>
        <v>0</v>
      </c>
      <c r="S81" s="66"/>
      <c r="T81" s="147">
        <f>T82</f>
        <v>0</v>
      </c>
      <c r="AT81" s="15" t="s">
        <v>72</v>
      </c>
      <c r="AU81" s="15" t="s">
        <v>111</v>
      </c>
      <c r="BK81" s="148">
        <f>BK82</f>
        <v>0</v>
      </c>
    </row>
    <row r="82" spans="2:63" s="9" customFormat="1" ht="25.9" customHeight="1">
      <c r="B82" s="149"/>
      <c r="C82" s="150"/>
      <c r="D82" s="151" t="s">
        <v>72</v>
      </c>
      <c r="E82" s="152" t="s">
        <v>194</v>
      </c>
      <c r="F82" s="152" t="s">
        <v>195</v>
      </c>
      <c r="G82" s="150"/>
      <c r="H82" s="150"/>
      <c r="I82" s="153"/>
      <c r="J82" s="154">
        <f>BK82</f>
        <v>0</v>
      </c>
      <c r="K82" s="150"/>
      <c r="L82" s="155"/>
      <c r="M82" s="156"/>
      <c r="N82" s="157"/>
      <c r="O82" s="157"/>
      <c r="P82" s="158">
        <f>P83</f>
        <v>0</v>
      </c>
      <c r="Q82" s="157"/>
      <c r="R82" s="158">
        <f>R83</f>
        <v>0</v>
      </c>
      <c r="S82" s="157"/>
      <c r="T82" s="159">
        <f>T83</f>
        <v>0</v>
      </c>
      <c r="AR82" s="160" t="s">
        <v>80</v>
      </c>
      <c r="AT82" s="161" t="s">
        <v>72</v>
      </c>
      <c r="AU82" s="161" t="s">
        <v>73</v>
      </c>
      <c r="AY82" s="160" t="s">
        <v>130</v>
      </c>
      <c r="BK82" s="162">
        <f>BK83</f>
        <v>0</v>
      </c>
    </row>
    <row r="83" spans="2:63" s="9" customFormat="1" ht="22.9" customHeight="1">
      <c r="B83" s="149"/>
      <c r="C83" s="150"/>
      <c r="D83" s="151" t="s">
        <v>72</v>
      </c>
      <c r="E83" s="188" t="s">
        <v>80</v>
      </c>
      <c r="F83" s="188" t="s">
        <v>196</v>
      </c>
      <c r="G83" s="150"/>
      <c r="H83" s="150"/>
      <c r="I83" s="153"/>
      <c r="J83" s="189">
        <f>BK83</f>
        <v>0</v>
      </c>
      <c r="K83" s="150"/>
      <c r="L83" s="155"/>
      <c r="M83" s="156"/>
      <c r="N83" s="157"/>
      <c r="O83" s="157"/>
      <c r="P83" s="158">
        <f>SUM(P84:P137)</f>
        <v>0</v>
      </c>
      <c r="Q83" s="157"/>
      <c r="R83" s="158">
        <f>SUM(R84:R137)</f>
        <v>0</v>
      </c>
      <c r="S83" s="157"/>
      <c r="T83" s="159">
        <f>SUM(T84:T137)</f>
        <v>0</v>
      </c>
      <c r="AR83" s="160" t="s">
        <v>80</v>
      </c>
      <c r="AT83" s="161" t="s">
        <v>72</v>
      </c>
      <c r="AU83" s="161" t="s">
        <v>80</v>
      </c>
      <c r="AY83" s="160" t="s">
        <v>130</v>
      </c>
      <c r="BK83" s="162">
        <f>SUM(BK84:BK137)</f>
        <v>0</v>
      </c>
    </row>
    <row r="84" spans="2:65" s="1" customFormat="1" ht="16.5" customHeight="1">
      <c r="B84" s="32"/>
      <c r="C84" s="163" t="s">
        <v>80</v>
      </c>
      <c r="D84" s="163" t="s">
        <v>131</v>
      </c>
      <c r="E84" s="164" t="s">
        <v>197</v>
      </c>
      <c r="F84" s="165" t="s">
        <v>198</v>
      </c>
      <c r="G84" s="166" t="s">
        <v>199</v>
      </c>
      <c r="H84" s="167">
        <v>10</v>
      </c>
      <c r="I84" s="168"/>
      <c r="J84" s="169">
        <f>ROUND(I84*H84,2)</f>
        <v>0</v>
      </c>
      <c r="K84" s="165" t="s">
        <v>135</v>
      </c>
      <c r="L84" s="36"/>
      <c r="M84" s="170" t="s">
        <v>1</v>
      </c>
      <c r="N84" s="171" t="s">
        <v>44</v>
      </c>
      <c r="O84" s="58"/>
      <c r="P84" s="172">
        <f>O84*H84</f>
        <v>0</v>
      </c>
      <c r="Q84" s="172">
        <v>0</v>
      </c>
      <c r="R84" s="172">
        <f>Q84*H84</f>
        <v>0</v>
      </c>
      <c r="S84" s="172">
        <v>0</v>
      </c>
      <c r="T84" s="173">
        <f>S84*H84</f>
        <v>0</v>
      </c>
      <c r="AR84" s="15" t="s">
        <v>129</v>
      </c>
      <c r="AT84" s="15" t="s">
        <v>131</v>
      </c>
      <c r="AU84" s="15" t="s">
        <v>82</v>
      </c>
      <c r="AY84" s="15" t="s">
        <v>130</v>
      </c>
      <c r="BE84" s="174">
        <f>IF(N84="základní",J84,0)</f>
        <v>0</v>
      </c>
      <c r="BF84" s="174">
        <f>IF(N84="snížená",J84,0)</f>
        <v>0</v>
      </c>
      <c r="BG84" s="174">
        <f>IF(N84="zákl. přenesená",J84,0)</f>
        <v>0</v>
      </c>
      <c r="BH84" s="174">
        <f>IF(N84="sníž. přenesená",J84,0)</f>
        <v>0</v>
      </c>
      <c r="BI84" s="174">
        <f>IF(N84="nulová",J84,0)</f>
        <v>0</v>
      </c>
      <c r="BJ84" s="15" t="s">
        <v>80</v>
      </c>
      <c r="BK84" s="174">
        <f>ROUND(I84*H84,2)</f>
        <v>0</v>
      </c>
      <c r="BL84" s="15" t="s">
        <v>129</v>
      </c>
      <c r="BM84" s="15" t="s">
        <v>200</v>
      </c>
    </row>
    <row r="85" spans="2:51" s="11" customFormat="1" ht="11.25">
      <c r="B85" s="190"/>
      <c r="C85" s="191"/>
      <c r="D85" s="175" t="s">
        <v>201</v>
      </c>
      <c r="E85" s="192" t="s">
        <v>1</v>
      </c>
      <c r="F85" s="193" t="s">
        <v>202</v>
      </c>
      <c r="G85" s="191"/>
      <c r="H85" s="194">
        <v>10</v>
      </c>
      <c r="I85" s="195"/>
      <c r="J85" s="191"/>
      <c r="K85" s="191"/>
      <c r="L85" s="196"/>
      <c r="M85" s="197"/>
      <c r="N85" s="198"/>
      <c r="O85" s="198"/>
      <c r="P85" s="198"/>
      <c r="Q85" s="198"/>
      <c r="R85" s="198"/>
      <c r="S85" s="198"/>
      <c r="T85" s="199"/>
      <c r="AT85" s="200" t="s">
        <v>201</v>
      </c>
      <c r="AU85" s="200" t="s">
        <v>82</v>
      </c>
      <c r="AV85" s="11" t="s">
        <v>82</v>
      </c>
      <c r="AW85" s="11" t="s">
        <v>34</v>
      </c>
      <c r="AX85" s="11" t="s">
        <v>73</v>
      </c>
      <c r="AY85" s="200" t="s">
        <v>130</v>
      </c>
    </row>
    <row r="86" spans="2:51" s="12" customFormat="1" ht="11.25">
      <c r="B86" s="201"/>
      <c r="C86" s="202"/>
      <c r="D86" s="175" t="s">
        <v>201</v>
      </c>
      <c r="E86" s="203" t="s">
        <v>1</v>
      </c>
      <c r="F86" s="204" t="s">
        <v>203</v>
      </c>
      <c r="G86" s="202"/>
      <c r="H86" s="205">
        <v>10</v>
      </c>
      <c r="I86" s="206"/>
      <c r="J86" s="202"/>
      <c r="K86" s="202"/>
      <c r="L86" s="207"/>
      <c r="M86" s="208"/>
      <c r="N86" s="209"/>
      <c r="O86" s="209"/>
      <c r="P86" s="209"/>
      <c r="Q86" s="209"/>
      <c r="R86" s="209"/>
      <c r="S86" s="209"/>
      <c r="T86" s="210"/>
      <c r="AT86" s="211" t="s">
        <v>201</v>
      </c>
      <c r="AU86" s="211" t="s">
        <v>82</v>
      </c>
      <c r="AV86" s="12" t="s">
        <v>129</v>
      </c>
      <c r="AW86" s="12" t="s">
        <v>34</v>
      </c>
      <c r="AX86" s="12" t="s">
        <v>80</v>
      </c>
      <c r="AY86" s="211" t="s">
        <v>130</v>
      </c>
    </row>
    <row r="87" spans="2:65" s="1" customFormat="1" ht="16.5" customHeight="1">
      <c r="B87" s="32"/>
      <c r="C87" s="163" t="s">
        <v>82</v>
      </c>
      <c r="D87" s="163" t="s">
        <v>131</v>
      </c>
      <c r="E87" s="164" t="s">
        <v>204</v>
      </c>
      <c r="F87" s="165" t="s">
        <v>205</v>
      </c>
      <c r="G87" s="166" t="s">
        <v>206</v>
      </c>
      <c r="H87" s="167">
        <v>0.5</v>
      </c>
      <c r="I87" s="168"/>
      <c r="J87" s="169">
        <f>ROUND(I87*H87,2)</f>
        <v>0</v>
      </c>
      <c r="K87" s="165" t="s">
        <v>135</v>
      </c>
      <c r="L87" s="36"/>
      <c r="M87" s="170" t="s">
        <v>1</v>
      </c>
      <c r="N87" s="171" t="s">
        <v>44</v>
      </c>
      <c r="O87" s="58"/>
      <c r="P87" s="172">
        <f>O87*H87</f>
        <v>0</v>
      </c>
      <c r="Q87" s="172">
        <v>0</v>
      </c>
      <c r="R87" s="172">
        <f>Q87*H87</f>
        <v>0</v>
      </c>
      <c r="S87" s="172">
        <v>0</v>
      </c>
      <c r="T87" s="173">
        <f>S87*H87</f>
        <v>0</v>
      </c>
      <c r="AR87" s="15" t="s">
        <v>129</v>
      </c>
      <c r="AT87" s="15" t="s">
        <v>131</v>
      </c>
      <c r="AU87" s="15" t="s">
        <v>82</v>
      </c>
      <c r="AY87" s="15" t="s">
        <v>130</v>
      </c>
      <c r="BE87" s="174">
        <f>IF(N87="základní",J87,0)</f>
        <v>0</v>
      </c>
      <c r="BF87" s="174">
        <f>IF(N87="snížená",J87,0)</f>
        <v>0</v>
      </c>
      <c r="BG87" s="174">
        <f>IF(N87="zákl. přenesená",J87,0)</f>
        <v>0</v>
      </c>
      <c r="BH87" s="174">
        <f>IF(N87="sníž. přenesená",J87,0)</f>
        <v>0</v>
      </c>
      <c r="BI87" s="174">
        <f>IF(N87="nulová",J87,0)</f>
        <v>0</v>
      </c>
      <c r="BJ87" s="15" t="s">
        <v>80</v>
      </c>
      <c r="BK87" s="174">
        <f>ROUND(I87*H87,2)</f>
        <v>0</v>
      </c>
      <c r="BL87" s="15" t="s">
        <v>129</v>
      </c>
      <c r="BM87" s="15" t="s">
        <v>207</v>
      </c>
    </row>
    <row r="88" spans="2:65" s="1" customFormat="1" ht="16.5" customHeight="1">
      <c r="B88" s="32"/>
      <c r="C88" s="163" t="s">
        <v>144</v>
      </c>
      <c r="D88" s="163" t="s">
        <v>131</v>
      </c>
      <c r="E88" s="164" t="s">
        <v>208</v>
      </c>
      <c r="F88" s="165" t="s">
        <v>209</v>
      </c>
      <c r="G88" s="166" t="s">
        <v>210</v>
      </c>
      <c r="H88" s="167">
        <v>2</v>
      </c>
      <c r="I88" s="168"/>
      <c r="J88" s="169">
        <f>ROUND(I88*H88,2)</f>
        <v>0</v>
      </c>
      <c r="K88" s="165" t="s">
        <v>135</v>
      </c>
      <c r="L88" s="36"/>
      <c r="M88" s="170" t="s">
        <v>1</v>
      </c>
      <c r="N88" s="171" t="s">
        <v>44</v>
      </c>
      <c r="O88" s="58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AR88" s="15" t="s">
        <v>129</v>
      </c>
      <c r="AT88" s="15" t="s">
        <v>131</v>
      </c>
      <c r="AU88" s="15" t="s">
        <v>82</v>
      </c>
      <c r="AY88" s="15" t="s">
        <v>130</v>
      </c>
      <c r="BE88" s="174">
        <f>IF(N88="základní",J88,0)</f>
        <v>0</v>
      </c>
      <c r="BF88" s="174">
        <f>IF(N88="snížená",J88,0)</f>
        <v>0</v>
      </c>
      <c r="BG88" s="174">
        <f>IF(N88="zákl. přenesená",J88,0)</f>
        <v>0</v>
      </c>
      <c r="BH88" s="174">
        <f>IF(N88="sníž. přenesená",J88,0)</f>
        <v>0</v>
      </c>
      <c r="BI88" s="174">
        <f>IF(N88="nulová",J88,0)</f>
        <v>0</v>
      </c>
      <c r="BJ88" s="15" t="s">
        <v>80</v>
      </c>
      <c r="BK88" s="174">
        <f>ROUND(I88*H88,2)</f>
        <v>0</v>
      </c>
      <c r="BL88" s="15" t="s">
        <v>129</v>
      </c>
      <c r="BM88" s="15" t="s">
        <v>211</v>
      </c>
    </row>
    <row r="89" spans="2:65" s="1" customFormat="1" ht="16.5" customHeight="1">
      <c r="B89" s="32"/>
      <c r="C89" s="163" t="s">
        <v>129</v>
      </c>
      <c r="D89" s="163" t="s">
        <v>131</v>
      </c>
      <c r="E89" s="164" t="s">
        <v>212</v>
      </c>
      <c r="F89" s="165" t="s">
        <v>213</v>
      </c>
      <c r="G89" s="166" t="s">
        <v>210</v>
      </c>
      <c r="H89" s="167">
        <v>1</v>
      </c>
      <c r="I89" s="168"/>
      <c r="J89" s="169">
        <f>ROUND(I89*H89,2)</f>
        <v>0</v>
      </c>
      <c r="K89" s="165" t="s">
        <v>135</v>
      </c>
      <c r="L89" s="36"/>
      <c r="M89" s="170" t="s">
        <v>1</v>
      </c>
      <c r="N89" s="171" t="s">
        <v>44</v>
      </c>
      <c r="O89" s="58"/>
      <c r="P89" s="172">
        <f>O89*H89</f>
        <v>0</v>
      </c>
      <c r="Q89" s="172">
        <v>0</v>
      </c>
      <c r="R89" s="172">
        <f>Q89*H89</f>
        <v>0</v>
      </c>
      <c r="S89" s="172">
        <v>0</v>
      </c>
      <c r="T89" s="173">
        <f>S89*H89</f>
        <v>0</v>
      </c>
      <c r="AR89" s="15" t="s">
        <v>129</v>
      </c>
      <c r="AT89" s="15" t="s">
        <v>131</v>
      </c>
      <c r="AU89" s="15" t="s">
        <v>82</v>
      </c>
      <c r="AY89" s="15" t="s">
        <v>130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5" t="s">
        <v>80</v>
      </c>
      <c r="BK89" s="174">
        <f>ROUND(I89*H89,2)</f>
        <v>0</v>
      </c>
      <c r="BL89" s="15" t="s">
        <v>129</v>
      </c>
      <c r="BM89" s="15" t="s">
        <v>214</v>
      </c>
    </row>
    <row r="90" spans="2:65" s="1" customFormat="1" ht="16.5" customHeight="1">
      <c r="B90" s="32"/>
      <c r="C90" s="163" t="s">
        <v>153</v>
      </c>
      <c r="D90" s="163" t="s">
        <v>131</v>
      </c>
      <c r="E90" s="164" t="s">
        <v>215</v>
      </c>
      <c r="F90" s="165" t="s">
        <v>216</v>
      </c>
      <c r="G90" s="166" t="s">
        <v>210</v>
      </c>
      <c r="H90" s="167">
        <v>3</v>
      </c>
      <c r="I90" s="168"/>
      <c r="J90" s="169">
        <f>ROUND(I90*H90,2)</f>
        <v>0</v>
      </c>
      <c r="K90" s="165" t="s">
        <v>135</v>
      </c>
      <c r="L90" s="36"/>
      <c r="M90" s="170" t="s">
        <v>1</v>
      </c>
      <c r="N90" s="171" t="s">
        <v>44</v>
      </c>
      <c r="O90" s="58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AR90" s="15" t="s">
        <v>129</v>
      </c>
      <c r="AT90" s="15" t="s">
        <v>131</v>
      </c>
      <c r="AU90" s="15" t="s">
        <v>82</v>
      </c>
      <c r="AY90" s="15" t="s">
        <v>130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5" t="s">
        <v>80</v>
      </c>
      <c r="BK90" s="174">
        <f>ROUND(I90*H90,2)</f>
        <v>0</v>
      </c>
      <c r="BL90" s="15" t="s">
        <v>129</v>
      </c>
      <c r="BM90" s="15" t="s">
        <v>217</v>
      </c>
    </row>
    <row r="91" spans="2:65" s="1" customFormat="1" ht="16.5" customHeight="1">
      <c r="B91" s="32"/>
      <c r="C91" s="163" t="s">
        <v>158</v>
      </c>
      <c r="D91" s="163" t="s">
        <v>131</v>
      </c>
      <c r="E91" s="164" t="s">
        <v>218</v>
      </c>
      <c r="F91" s="165" t="s">
        <v>219</v>
      </c>
      <c r="G91" s="166" t="s">
        <v>199</v>
      </c>
      <c r="H91" s="167">
        <v>1.743</v>
      </c>
      <c r="I91" s="168"/>
      <c r="J91" s="169">
        <f>ROUND(I91*H91,2)</f>
        <v>0</v>
      </c>
      <c r="K91" s="165" t="s">
        <v>135</v>
      </c>
      <c r="L91" s="36"/>
      <c r="M91" s="170" t="s">
        <v>1</v>
      </c>
      <c r="N91" s="171" t="s">
        <v>44</v>
      </c>
      <c r="O91" s="58"/>
      <c r="P91" s="172">
        <f>O91*H91</f>
        <v>0</v>
      </c>
      <c r="Q91" s="172">
        <v>0</v>
      </c>
      <c r="R91" s="172">
        <f>Q91*H91</f>
        <v>0</v>
      </c>
      <c r="S91" s="172">
        <v>0</v>
      </c>
      <c r="T91" s="173">
        <f>S91*H91</f>
        <v>0</v>
      </c>
      <c r="AR91" s="15" t="s">
        <v>129</v>
      </c>
      <c r="AT91" s="15" t="s">
        <v>131</v>
      </c>
      <c r="AU91" s="15" t="s">
        <v>82</v>
      </c>
      <c r="AY91" s="15" t="s">
        <v>130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5" t="s">
        <v>80</v>
      </c>
      <c r="BK91" s="174">
        <f>ROUND(I91*H91,2)</f>
        <v>0</v>
      </c>
      <c r="BL91" s="15" t="s">
        <v>129</v>
      </c>
      <c r="BM91" s="15" t="s">
        <v>220</v>
      </c>
    </row>
    <row r="92" spans="2:51" s="11" customFormat="1" ht="11.25">
      <c r="B92" s="190"/>
      <c r="C92" s="191"/>
      <c r="D92" s="175" t="s">
        <v>201</v>
      </c>
      <c r="E92" s="192" t="s">
        <v>1</v>
      </c>
      <c r="F92" s="193" t="s">
        <v>221</v>
      </c>
      <c r="G92" s="191"/>
      <c r="H92" s="194">
        <v>0.589</v>
      </c>
      <c r="I92" s="195"/>
      <c r="J92" s="191"/>
      <c r="K92" s="191"/>
      <c r="L92" s="196"/>
      <c r="M92" s="197"/>
      <c r="N92" s="198"/>
      <c r="O92" s="198"/>
      <c r="P92" s="198"/>
      <c r="Q92" s="198"/>
      <c r="R92" s="198"/>
      <c r="S92" s="198"/>
      <c r="T92" s="199"/>
      <c r="AT92" s="200" t="s">
        <v>201</v>
      </c>
      <c r="AU92" s="200" t="s">
        <v>82</v>
      </c>
      <c r="AV92" s="11" t="s">
        <v>82</v>
      </c>
      <c r="AW92" s="11" t="s">
        <v>34</v>
      </c>
      <c r="AX92" s="11" t="s">
        <v>73</v>
      </c>
      <c r="AY92" s="200" t="s">
        <v>130</v>
      </c>
    </row>
    <row r="93" spans="2:51" s="11" customFormat="1" ht="11.25">
      <c r="B93" s="190"/>
      <c r="C93" s="191"/>
      <c r="D93" s="175" t="s">
        <v>201</v>
      </c>
      <c r="E93" s="192" t="s">
        <v>1</v>
      </c>
      <c r="F93" s="193" t="s">
        <v>222</v>
      </c>
      <c r="G93" s="191"/>
      <c r="H93" s="194">
        <v>1.154</v>
      </c>
      <c r="I93" s="195"/>
      <c r="J93" s="191"/>
      <c r="K93" s="191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201</v>
      </c>
      <c r="AU93" s="200" t="s">
        <v>82</v>
      </c>
      <c r="AV93" s="11" t="s">
        <v>82</v>
      </c>
      <c r="AW93" s="11" t="s">
        <v>34</v>
      </c>
      <c r="AX93" s="11" t="s">
        <v>73</v>
      </c>
      <c r="AY93" s="200" t="s">
        <v>130</v>
      </c>
    </row>
    <row r="94" spans="2:51" s="12" customFormat="1" ht="11.25">
      <c r="B94" s="201"/>
      <c r="C94" s="202"/>
      <c r="D94" s="175" t="s">
        <v>201</v>
      </c>
      <c r="E94" s="203" t="s">
        <v>1</v>
      </c>
      <c r="F94" s="204" t="s">
        <v>203</v>
      </c>
      <c r="G94" s="202"/>
      <c r="H94" s="205">
        <v>1.7429999999999999</v>
      </c>
      <c r="I94" s="206"/>
      <c r="J94" s="202"/>
      <c r="K94" s="202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201</v>
      </c>
      <c r="AU94" s="211" t="s">
        <v>82</v>
      </c>
      <c r="AV94" s="12" t="s">
        <v>129</v>
      </c>
      <c r="AW94" s="12" t="s">
        <v>34</v>
      </c>
      <c r="AX94" s="12" t="s">
        <v>80</v>
      </c>
      <c r="AY94" s="211" t="s">
        <v>130</v>
      </c>
    </row>
    <row r="95" spans="2:65" s="1" customFormat="1" ht="16.5" customHeight="1">
      <c r="B95" s="32"/>
      <c r="C95" s="163" t="s">
        <v>163</v>
      </c>
      <c r="D95" s="163" t="s">
        <v>131</v>
      </c>
      <c r="E95" s="164" t="s">
        <v>223</v>
      </c>
      <c r="F95" s="165" t="s">
        <v>224</v>
      </c>
      <c r="G95" s="166" t="s">
        <v>206</v>
      </c>
      <c r="H95" s="167">
        <v>137.85</v>
      </c>
      <c r="I95" s="168"/>
      <c r="J95" s="169">
        <f>ROUND(I95*H95,2)</f>
        <v>0</v>
      </c>
      <c r="K95" s="165" t="s">
        <v>135</v>
      </c>
      <c r="L95" s="36"/>
      <c r="M95" s="170" t="s">
        <v>1</v>
      </c>
      <c r="N95" s="171" t="s">
        <v>44</v>
      </c>
      <c r="O95" s="58"/>
      <c r="P95" s="172">
        <f>O95*H95</f>
        <v>0</v>
      </c>
      <c r="Q95" s="172">
        <v>0</v>
      </c>
      <c r="R95" s="172">
        <f>Q95*H95</f>
        <v>0</v>
      </c>
      <c r="S95" s="172">
        <v>0</v>
      </c>
      <c r="T95" s="173">
        <f>S95*H95</f>
        <v>0</v>
      </c>
      <c r="AR95" s="15" t="s">
        <v>129</v>
      </c>
      <c r="AT95" s="15" t="s">
        <v>131</v>
      </c>
      <c r="AU95" s="15" t="s">
        <v>82</v>
      </c>
      <c r="AY95" s="15" t="s">
        <v>130</v>
      </c>
      <c r="BE95" s="174">
        <f>IF(N95="základní",J95,0)</f>
        <v>0</v>
      </c>
      <c r="BF95" s="174">
        <f>IF(N95="snížená",J95,0)</f>
        <v>0</v>
      </c>
      <c r="BG95" s="174">
        <f>IF(N95="zákl. přenesená",J95,0)</f>
        <v>0</v>
      </c>
      <c r="BH95" s="174">
        <f>IF(N95="sníž. přenesená",J95,0)</f>
        <v>0</v>
      </c>
      <c r="BI95" s="174">
        <f>IF(N95="nulová",J95,0)</f>
        <v>0</v>
      </c>
      <c r="BJ95" s="15" t="s">
        <v>80</v>
      </c>
      <c r="BK95" s="174">
        <f>ROUND(I95*H95,2)</f>
        <v>0</v>
      </c>
      <c r="BL95" s="15" t="s">
        <v>129</v>
      </c>
      <c r="BM95" s="15" t="s">
        <v>225</v>
      </c>
    </row>
    <row r="96" spans="2:51" s="11" customFormat="1" ht="11.25">
      <c r="B96" s="190"/>
      <c r="C96" s="191"/>
      <c r="D96" s="175" t="s">
        <v>201</v>
      </c>
      <c r="E96" s="192" t="s">
        <v>1</v>
      </c>
      <c r="F96" s="193" t="s">
        <v>226</v>
      </c>
      <c r="G96" s="191"/>
      <c r="H96" s="194">
        <v>137.85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201</v>
      </c>
      <c r="AU96" s="200" t="s">
        <v>82</v>
      </c>
      <c r="AV96" s="11" t="s">
        <v>82</v>
      </c>
      <c r="AW96" s="11" t="s">
        <v>34</v>
      </c>
      <c r="AX96" s="11" t="s">
        <v>73</v>
      </c>
      <c r="AY96" s="200" t="s">
        <v>130</v>
      </c>
    </row>
    <row r="97" spans="2:51" s="12" customFormat="1" ht="11.25">
      <c r="B97" s="201"/>
      <c r="C97" s="202"/>
      <c r="D97" s="175" t="s">
        <v>201</v>
      </c>
      <c r="E97" s="203" t="s">
        <v>1</v>
      </c>
      <c r="F97" s="204" t="s">
        <v>203</v>
      </c>
      <c r="G97" s="202"/>
      <c r="H97" s="205">
        <v>137.85</v>
      </c>
      <c r="I97" s="206"/>
      <c r="J97" s="202"/>
      <c r="K97" s="202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201</v>
      </c>
      <c r="AU97" s="211" t="s">
        <v>82</v>
      </c>
      <c r="AV97" s="12" t="s">
        <v>129</v>
      </c>
      <c r="AW97" s="12" t="s">
        <v>34</v>
      </c>
      <c r="AX97" s="12" t="s">
        <v>80</v>
      </c>
      <c r="AY97" s="211" t="s">
        <v>130</v>
      </c>
    </row>
    <row r="98" spans="2:65" s="1" customFormat="1" ht="16.5" customHeight="1">
      <c r="B98" s="32"/>
      <c r="C98" s="163" t="s">
        <v>168</v>
      </c>
      <c r="D98" s="163" t="s">
        <v>131</v>
      </c>
      <c r="E98" s="164" t="s">
        <v>227</v>
      </c>
      <c r="F98" s="165" t="s">
        <v>228</v>
      </c>
      <c r="G98" s="166" t="s">
        <v>199</v>
      </c>
      <c r="H98" s="167">
        <v>1.743</v>
      </c>
      <c r="I98" s="168"/>
      <c r="J98" s="169">
        <f>ROUND(I98*H98,2)</f>
        <v>0</v>
      </c>
      <c r="K98" s="165" t="s">
        <v>135</v>
      </c>
      <c r="L98" s="36"/>
      <c r="M98" s="170" t="s">
        <v>1</v>
      </c>
      <c r="N98" s="171" t="s">
        <v>44</v>
      </c>
      <c r="O98" s="58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5" t="s">
        <v>129</v>
      </c>
      <c r="AT98" s="15" t="s">
        <v>131</v>
      </c>
      <c r="AU98" s="15" t="s">
        <v>82</v>
      </c>
      <c r="AY98" s="15" t="s">
        <v>130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5" t="s">
        <v>80</v>
      </c>
      <c r="BK98" s="174">
        <f>ROUND(I98*H98,2)</f>
        <v>0</v>
      </c>
      <c r="BL98" s="15" t="s">
        <v>129</v>
      </c>
      <c r="BM98" s="15" t="s">
        <v>229</v>
      </c>
    </row>
    <row r="99" spans="2:65" s="1" customFormat="1" ht="16.5" customHeight="1">
      <c r="B99" s="32"/>
      <c r="C99" s="163" t="s">
        <v>173</v>
      </c>
      <c r="D99" s="163" t="s">
        <v>131</v>
      </c>
      <c r="E99" s="164" t="s">
        <v>230</v>
      </c>
      <c r="F99" s="165" t="s">
        <v>231</v>
      </c>
      <c r="G99" s="166" t="s">
        <v>232</v>
      </c>
      <c r="H99" s="167">
        <v>193</v>
      </c>
      <c r="I99" s="168"/>
      <c r="J99" s="169">
        <f>ROUND(I99*H99,2)</f>
        <v>0</v>
      </c>
      <c r="K99" s="165" t="s">
        <v>176</v>
      </c>
      <c r="L99" s="36"/>
      <c r="M99" s="170" t="s">
        <v>1</v>
      </c>
      <c r="N99" s="171" t="s">
        <v>44</v>
      </c>
      <c r="O99" s="58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AR99" s="15" t="s">
        <v>129</v>
      </c>
      <c r="AT99" s="15" t="s">
        <v>131</v>
      </c>
      <c r="AU99" s="15" t="s">
        <v>82</v>
      </c>
      <c r="AY99" s="15" t="s">
        <v>130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5" t="s">
        <v>80</v>
      </c>
      <c r="BK99" s="174">
        <f>ROUND(I99*H99,2)</f>
        <v>0</v>
      </c>
      <c r="BL99" s="15" t="s">
        <v>129</v>
      </c>
      <c r="BM99" s="15" t="s">
        <v>233</v>
      </c>
    </row>
    <row r="100" spans="2:51" s="13" customFormat="1" ht="11.25">
      <c r="B100" s="212"/>
      <c r="C100" s="213"/>
      <c r="D100" s="175" t="s">
        <v>201</v>
      </c>
      <c r="E100" s="214" t="s">
        <v>1</v>
      </c>
      <c r="F100" s="215" t="s">
        <v>234</v>
      </c>
      <c r="G100" s="213"/>
      <c r="H100" s="214" t="s">
        <v>1</v>
      </c>
      <c r="I100" s="216"/>
      <c r="J100" s="213"/>
      <c r="K100" s="213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201</v>
      </c>
      <c r="AU100" s="221" t="s">
        <v>82</v>
      </c>
      <c r="AV100" s="13" t="s">
        <v>80</v>
      </c>
      <c r="AW100" s="13" t="s">
        <v>34</v>
      </c>
      <c r="AX100" s="13" t="s">
        <v>73</v>
      </c>
      <c r="AY100" s="221" t="s">
        <v>130</v>
      </c>
    </row>
    <row r="101" spans="2:51" s="11" customFormat="1" ht="11.25">
      <c r="B101" s="190"/>
      <c r="C101" s="191"/>
      <c r="D101" s="175" t="s">
        <v>201</v>
      </c>
      <c r="E101" s="192" t="s">
        <v>1</v>
      </c>
      <c r="F101" s="193" t="s">
        <v>235</v>
      </c>
      <c r="G101" s="191"/>
      <c r="H101" s="194">
        <v>193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201</v>
      </c>
      <c r="AU101" s="200" t="s">
        <v>82</v>
      </c>
      <c r="AV101" s="11" t="s">
        <v>82</v>
      </c>
      <c r="AW101" s="11" t="s">
        <v>34</v>
      </c>
      <c r="AX101" s="11" t="s">
        <v>73</v>
      </c>
      <c r="AY101" s="200" t="s">
        <v>130</v>
      </c>
    </row>
    <row r="102" spans="2:51" s="12" customFormat="1" ht="11.25">
      <c r="B102" s="201"/>
      <c r="C102" s="202"/>
      <c r="D102" s="175" t="s">
        <v>201</v>
      </c>
      <c r="E102" s="203" t="s">
        <v>1</v>
      </c>
      <c r="F102" s="204" t="s">
        <v>203</v>
      </c>
      <c r="G102" s="202"/>
      <c r="H102" s="205">
        <v>193</v>
      </c>
      <c r="I102" s="206"/>
      <c r="J102" s="202"/>
      <c r="K102" s="202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201</v>
      </c>
      <c r="AU102" s="211" t="s">
        <v>82</v>
      </c>
      <c r="AV102" s="12" t="s">
        <v>129</v>
      </c>
      <c r="AW102" s="12" t="s">
        <v>34</v>
      </c>
      <c r="AX102" s="12" t="s">
        <v>80</v>
      </c>
      <c r="AY102" s="211" t="s">
        <v>130</v>
      </c>
    </row>
    <row r="103" spans="2:65" s="1" customFormat="1" ht="16.5" customHeight="1">
      <c r="B103" s="32"/>
      <c r="C103" s="163" t="s">
        <v>181</v>
      </c>
      <c r="D103" s="163" t="s">
        <v>131</v>
      </c>
      <c r="E103" s="164" t="s">
        <v>236</v>
      </c>
      <c r="F103" s="165" t="s">
        <v>237</v>
      </c>
      <c r="G103" s="166" t="s">
        <v>232</v>
      </c>
      <c r="H103" s="167">
        <v>43</v>
      </c>
      <c r="I103" s="168"/>
      <c r="J103" s="169">
        <f>ROUND(I103*H103,2)</f>
        <v>0</v>
      </c>
      <c r="K103" s="165" t="s">
        <v>176</v>
      </c>
      <c r="L103" s="36"/>
      <c r="M103" s="170" t="s">
        <v>1</v>
      </c>
      <c r="N103" s="171" t="s">
        <v>44</v>
      </c>
      <c r="O103" s="58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5" t="s">
        <v>129</v>
      </c>
      <c r="AT103" s="15" t="s">
        <v>131</v>
      </c>
      <c r="AU103" s="15" t="s">
        <v>82</v>
      </c>
      <c r="AY103" s="15" t="s">
        <v>130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5" t="s">
        <v>80</v>
      </c>
      <c r="BK103" s="174">
        <f>ROUND(I103*H103,2)</f>
        <v>0</v>
      </c>
      <c r="BL103" s="15" t="s">
        <v>129</v>
      </c>
      <c r="BM103" s="15" t="s">
        <v>238</v>
      </c>
    </row>
    <row r="104" spans="2:51" s="13" customFormat="1" ht="11.25">
      <c r="B104" s="212"/>
      <c r="C104" s="213"/>
      <c r="D104" s="175" t="s">
        <v>201</v>
      </c>
      <c r="E104" s="214" t="s">
        <v>1</v>
      </c>
      <c r="F104" s="215" t="s">
        <v>234</v>
      </c>
      <c r="G104" s="213"/>
      <c r="H104" s="214" t="s">
        <v>1</v>
      </c>
      <c r="I104" s="216"/>
      <c r="J104" s="213"/>
      <c r="K104" s="213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201</v>
      </c>
      <c r="AU104" s="221" t="s">
        <v>82</v>
      </c>
      <c r="AV104" s="13" t="s">
        <v>80</v>
      </c>
      <c r="AW104" s="13" t="s">
        <v>34</v>
      </c>
      <c r="AX104" s="13" t="s">
        <v>73</v>
      </c>
      <c r="AY104" s="221" t="s">
        <v>130</v>
      </c>
    </row>
    <row r="105" spans="2:51" s="11" customFormat="1" ht="11.25">
      <c r="B105" s="190"/>
      <c r="C105" s="191"/>
      <c r="D105" s="175" t="s">
        <v>201</v>
      </c>
      <c r="E105" s="192" t="s">
        <v>1</v>
      </c>
      <c r="F105" s="193" t="s">
        <v>239</v>
      </c>
      <c r="G105" s="191"/>
      <c r="H105" s="194">
        <v>43</v>
      </c>
      <c r="I105" s="195"/>
      <c r="J105" s="191"/>
      <c r="K105" s="191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201</v>
      </c>
      <c r="AU105" s="200" t="s">
        <v>82</v>
      </c>
      <c r="AV105" s="11" t="s">
        <v>82</v>
      </c>
      <c r="AW105" s="11" t="s">
        <v>34</v>
      </c>
      <c r="AX105" s="11" t="s">
        <v>73</v>
      </c>
      <c r="AY105" s="200" t="s">
        <v>130</v>
      </c>
    </row>
    <row r="106" spans="2:51" s="12" customFormat="1" ht="11.25">
      <c r="B106" s="201"/>
      <c r="C106" s="202"/>
      <c r="D106" s="175" t="s">
        <v>201</v>
      </c>
      <c r="E106" s="203" t="s">
        <v>1</v>
      </c>
      <c r="F106" s="204" t="s">
        <v>203</v>
      </c>
      <c r="G106" s="202"/>
      <c r="H106" s="205">
        <v>43</v>
      </c>
      <c r="I106" s="206"/>
      <c r="J106" s="202"/>
      <c r="K106" s="202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201</v>
      </c>
      <c r="AU106" s="211" t="s">
        <v>82</v>
      </c>
      <c r="AV106" s="12" t="s">
        <v>129</v>
      </c>
      <c r="AW106" s="12" t="s">
        <v>34</v>
      </c>
      <c r="AX106" s="12" t="s">
        <v>80</v>
      </c>
      <c r="AY106" s="211" t="s">
        <v>130</v>
      </c>
    </row>
    <row r="107" spans="2:65" s="1" customFormat="1" ht="16.5" customHeight="1">
      <c r="B107" s="32"/>
      <c r="C107" s="163" t="s">
        <v>186</v>
      </c>
      <c r="D107" s="163" t="s">
        <v>131</v>
      </c>
      <c r="E107" s="164" t="s">
        <v>240</v>
      </c>
      <c r="F107" s="165" t="s">
        <v>241</v>
      </c>
      <c r="G107" s="166" t="s">
        <v>232</v>
      </c>
      <c r="H107" s="167">
        <v>23</v>
      </c>
      <c r="I107" s="168"/>
      <c r="J107" s="169">
        <f>ROUND(I107*H107,2)</f>
        <v>0</v>
      </c>
      <c r="K107" s="165" t="s">
        <v>176</v>
      </c>
      <c r="L107" s="36"/>
      <c r="M107" s="170" t="s">
        <v>1</v>
      </c>
      <c r="N107" s="171" t="s">
        <v>44</v>
      </c>
      <c r="O107" s="58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5" t="s">
        <v>129</v>
      </c>
      <c r="AT107" s="15" t="s">
        <v>131</v>
      </c>
      <c r="AU107" s="15" t="s">
        <v>82</v>
      </c>
      <c r="AY107" s="15" t="s">
        <v>130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5" t="s">
        <v>80</v>
      </c>
      <c r="BK107" s="174">
        <f>ROUND(I107*H107,2)</f>
        <v>0</v>
      </c>
      <c r="BL107" s="15" t="s">
        <v>129</v>
      </c>
      <c r="BM107" s="15" t="s">
        <v>242</v>
      </c>
    </row>
    <row r="108" spans="2:51" s="13" customFormat="1" ht="11.25">
      <c r="B108" s="212"/>
      <c r="C108" s="213"/>
      <c r="D108" s="175" t="s">
        <v>201</v>
      </c>
      <c r="E108" s="214" t="s">
        <v>1</v>
      </c>
      <c r="F108" s="215" t="s">
        <v>234</v>
      </c>
      <c r="G108" s="213"/>
      <c r="H108" s="214" t="s">
        <v>1</v>
      </c>
      <c r="I108" s="216"/>
      <c r="J108" s="213"/>
      <c r="K108" s="213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201</v>
      </c>
      <c r="AU108" s="221" t="s">
        <v>82</v>
      </c>
      <c r="AV108" s="13" t="s">
        <v>80</v>
      </c>
      <c r="AW108" s="13" t="s">
        <v>34</v>
      </c>
      <c r="AX108" s="13" t="s">
        <v>73</v>
      </c>
      <c r="AY108" s="221" t="s">
        <v>130</v>
      </c>
    </row>
    <row r="109" spans="2:51" s="11" customFormat="1" ht="11.25">
      <c r="B109" s="190"/>
      <c r="C109" s="191"/>
      <c r="D109" s="175" t="s">
        <v>201</v>
      </c>
      <c r="E109" s="192" t="s">
        <v>1</v>
      </c>
      <c r="F109" s="193" t="s">
        <v>243</v>
      </c>
      <c r="G109" s="191"/>
      <c r="H109" s="194">
        <v>23</v>
      </c>
      <c r="I109" s="195"/>
      <c r="J109" s="191"/>
      <c r="K109" s="191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201</v>
      </c>
      <c r="AU109" s="200" t="s">
        <v>82</v>
      </c>
      <c r="AV109" s="11" t="s">
        <v>82</v>
      </c>
      <c r="AW109" s="11" t="s">
        <v>34</v>
      </c>
      <c r="AX109" s="11" t="s">
        <v>73</v>
      </c>
      <c r="AY109" s="200" t="s">
        <v>130</v>
      </c>
    </row>
    <row r="110" spans="2:51" s="12" customFormat="1" ht="11.25">
      <c r="B110" s="201"/>
      <c r="C110" s="202"/>
      <c r="D110" s="175" t="s">
        <v>201</v>
      </c>
      <c r="E110" s="203" t="s">
        <v>1</v>
      </c>
      <c r="F110" s="204" t="s">
        <v>203</v>
      </c>
      <c r="G110" s="202"/>
      <c r="H110" s="205">
        <v>23</v>
      </c>
      <c r="I110" s="206"/>
      <c r="J110" s="202"/>
      <c r="K110" s="202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201</v>
      </c>
      <c r="AU110" s="211" t="s">
        <v>82</v>
      </c>
      <c r="AV110" s="12" t="s">
        <v>129</v>
      </c>
      <c r="AW110" s="12" t="s">
        <v>34</v>
      </c>
      <c r="AX110" s="12" t="s">
        <v>80</v>
      </c>
      <c r="AY110" s="211" t="s">
        <v>130</v>
      </c>
    </row>
    <row r="111" spans="2:65" s="1" customFormat="1" ht="16.5" customHeight="1">
      <c r="B111" s="32"/>
      <c r="C111" s="163" t="s">
        <v>244</v>
      </c>
      <c r="D111" s="163" t="s">
        <v>131</v>
      </c>
      <c r="E111" s="164" t="s">
        <v>245</v>
      </c>
      <c r="F111" s="165" t="s">
        <v>246</v>
      </c>
      <c r="G111" s="166" t="s">
        <v>210</v>
      </c>
      <c r="H111" s="167">
        <v>3</v>
      </c>
      <c r="I111" s="168"/>
      <c r="J111" s="169">
        <f>ROUND(I111*H111,2)</f>
        <v>0</v>
      </c>
      <c r="K111" s="165" t="s">
        <v>135</v>
      </c>
      <c r="L111" s="36"/>
      <c r="M111" s="170" t="s">
        <v>1</v>
      </c>
      <c r="N111" s="171" t="s">
        <v>44</v>
      </c>
      <c r="O111" s="58"/>
      <c r="P111" s="172">
        <f>O111*H111</f>
        <v>0</v>
      </c>
      <c r="Q111" s="172">
        <v>0</v>
      </c>
      <c r="R111" s="172">
        <f>Q111*H111</f>
        <v>0</v>
      </c>
      <c r="S111" s="172">
        <v>0</v>
      </c>
      <c r="T111" s="173">
        <f>S111*H111</f>
        <v>0</v>
      </c>
      <c r="AR111" s="15" t="s">
        <v>129</v>
      </c>
      <c r="AT111" s="15" t="s">
        <v>131</v>
      </c>
      <c r="AU111" s="15" t="s">
        <v>82</v>
      </c>
      <c r="AY111" s="15" t="s">
        <v>130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5" t="s">
        <v>80</v>
      </c>
      <c r="BK111" s="174">
        <f>ROUND(I111*H111,2)</f>
        <v>0</v>
      </c>
      <c r="BL111" s="15" t="s">
        <v>129</v>
      </c>
      <c r="BM111" s="15" t="s">
        <v>247</v>
      </c>
    </row>
    <row r="112" spans="2:65" s="1" customFormat="1" ht="16.5" customHeight="1">
      <c r="B112" s="32"/>
      <c r="C112" s="163" t="s">
        <v>248</v>
      </c>
      <c r="D112" s="163" t="s">
        <v>131</v>
      </c>
      <c r="E112" s="164" t="s">
        <v>249</v>
      </c>
      <c r="F112" s="165" t="s">
        <v>250</v>
      </c>
      <c r="G112" s="166" t="s">
        <v>210</v>
      </c>
      <c r="H112" s="167">
        <v>3</v>
      </c>
      <c r="I112" s="168"/>
      <c r="J112" s="169">
        <f>ROUND(I112*H112,2)</f>
        <v>0</v>
      </c>
      <c r="K112" s="165" t="s">
        <v>135</v>
      </c>
      <c r="L112" s="36"/>
      <c r="M112" s="170" t="s">
        <v>1</v>
      </c>
      <c r="N112" s="171" t="s">
        <v>44</v>
      </c>
      <c r="O112" s="58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5" t="s">
        <v>129</v>
      </c>
      <c r="AT112" s="15" t="s">
        <v>131</v>
      </c>
      <c r="AU112" s="15" t="s">
        <v>82</v>
      </c>
      <c r="AY112" s="15" t="s">
        <v>130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5" t="s">
        <v>80</v>
      </c>
      <c r="BK112" s="174">
        <f>ROUND(I112*H112,2)</f>
        <v>0</v>
      </c>
      <c r="BL112" s="15" t="s">
        <v>129</v>
      </c>
      <c r="BM112" s="15" t="s">
        <v>251</v>
      </c>
    </row>
    <row r="113" spans="2:65" s="1" customFormat="1" ht="16.5" customHeight="1">
      <c r="B113" s="32"/>
      <c r="C113" s="163" t="s">
        <v>252</v>
      </c>
      <c r="D113" s="163" t="s">
        <v>131</v>
      </c>
      <c r="E113" s="164" t="s">
        <v>253</v>
      </c>
      <c r="F113" s="165" t="s">
        <v>254</v>
      </c>
      <c r="G113" s="166" t="s">
        <v>210</v>
      </c>
      <c r="H113" s="167">
        <v>3</v>
      </c>
      <c r="I113" s="168"/>
      <c r="J113" s="169">
        <f>ROUND(I113*H113,2)</f>
        <v>0</v>
      </c>
      <c r="K113" s="165" t="s">
        <v>135</v>
      </c>
      <c r="L113" s="36"/>
      <c r="M113" s="170" t="s">
        <v>1</v>
      </c>
      <c r="N113" s="171" t="s">
        <v>44</v>
      </c>
      <c r="O113" s="58"/>
      <c r="P113" s="172">
        <f>O113*H113</f>
        <v>0</v>
      </c>
      <c r="Q113" s="172">
        <v>0</v>
      </c>
      <c r="R113" s="172">
        <f>Q113*H113</f>
        <v>0</v>
      </c>
      <c r="S113" s="172">
        <v>0</v>
      </c>
      <c r="T113" s="173">
        <f>S113*H113</f>
        <v>0</v>
      </c>
      <c r="AR113" s="15" t="s">
        <v>129</v>
      </c>
      <c r="AT113" s="15" t="s">
        <v>131</v>
      </c>
      <c r="AU113" s="15" t="s">
        <v>82</v>
      </c>
      <c r="AY113" s="15" t="s">
        <v>130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5" t="s">
        <v>80</v>
      </c>
      <c r="BK113" s="174">
        <f>ROUND(I113*H113,2)</f>
        <v>0</v>
      </c>
      <c r="BL113" s="15" t="s">
        <v>129</v>
      </c>
      <c r="BM113" s="15" t="s">
        <v>255</v>
      </c>
    </row>
    <row r="114" spans="2:65" s="1" customFormat="1" ht="16.5" customHeight="1">
      <c r="B114" s="32"/>
      <c r="C114" s="163" t="s">
        <v>8</v>
      </c>
      <c r="D114" s="163" t="s">
        <v>131</v>
      </c>
      <c r="E114" s="164" t="s">
        <v>256</v>
      </c>
      <c r="F114" s="165" t="s">
        <v>257</v>
      </c>
      <c r="G114" s="166" t="s">
        <v>210</v>
      </c>
      <c r="H114" s="167">
        <v>3</v>
      </c>
      <c r="I114" s="168"/>
      <c r="J114" s="169">
        <f>ROUND(I114*H114,2)</f>
        <v>0</v>
      </c>
      <c r="K114" s="165" t="s">
        <v>135</v>
      </c>
      <c r="L114" s="36"/>
      <c r="M114" s="170" t="s">
        <v>1</v>
      </c>
      <c r="N114" s="171" t="s">
        <v>44</v>
      </c>
      <c r="O114" s="58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AR114" s="15" t="s">
        <v>129</v>
      </c>
      <c r="AT114" s="15" t="s">
        <v>131</v>
      </c>
      <c r="AU114" s="15" t="s">
        <v>82</v>
      </c>
      <c r="AY114" s="15" t="s">
        <v>130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5" t="s">
        <v>80</v>
      </c>
      <c r="BK114" s="174">
        <f>ROUND(I114*H114,2)</f>
        <v>0</v>
      </c>
      <c r="BL114" s="15" t="s">
        <v>129</v>
      </c>
      <c r="BM114" s="15" t="s">
        <v>258</v>
      </c>
    </row>
    <row r="115" spans="2:65" s="1" customFormat="1" ht="16.5" customHeight="1">
      <c r="B115" s="32"/>
      <c r="C115" s="163" t="s">
        <v>259</v>
      </c>
      <c r="D115" s="163" t="s">
        <v>131</v>
      </c>
      <c r="E115" s="164" t="s">
        <v>260</v>
      </c>
      <c r="F115" s="165" t="s">
        <v>261</v>
      </c>
      <c r="G115" s="166" t="s">
        <v>210</v>
      </c>
      <c r="H115" s="167">
        <v>9</v>
      </c>
      <c r="I115" s="168"/>
      <c r="J115" s="169">
        <f>ROUND(I115*H115,2)</f>
        <v>0</v>
      </c>
      <c r="K115" s="165" t="s">
        <v>135</v>
      </c>
      <c r="L115" s="36"/>
      <c r="M115" s="170" t="s">
        <v>1</v>
      </c>
      <c r="N115" s="171" t="s">
        <v>44</v>
      </c>
      <c r="O115" s="58"/>
      <c r="P115" s="172">
        <f>O115*H115</f>
        <v>0</v>
      </c>
      <c r="Q115" s="172">
        <v>0</v>
      </c>
      <c r="R115" s="172">
        <f>Q115*H115</f>
        <v>0</v>
      </c>
      <c r="S115" s="172">
        <v>0</v>
      </c>
      <c r="T115" s="173">
        <f>S115*H115</f>
        <v>0</v>
      </c>
      <c r="AR115" s="15" t="s">
        <v>129</v>
      </c>
      <c r="AT115" s="15" t="s">
        <v>131</v>
      </c>
      <c r="AU115" s="15" t="s">
        <v>82</v>
      </c>
      <c r="AY115" s="15" t="s">
        <v>130</v>
      </c>
      <c r="BE115" s="174">
        <f>IF(N115="základní",J115,0)</f>
        <v>0</v>
      </c>
      <c r="BF115" s="174">
        <f>IF(N115="snížená",J115,0)</f>
        <v>0</v>
      </c>
      <c r="BG115" s="174">
        <f>IF(N115="zákl. přenesená",J115,0)</f>
        <v>0</v>
      </c>
      <c r="BH115" s="174">
        <f>IF(N115="sníž. přenesená",J115,0)</f>
        <v>0</v>
      </c>
      <c r="BI115" s="174">
        <f>IF(N115="nulová",J115,0)</f>
        <v>0</v>
      </c>
      <c r="BJ115" s="15" t="s">
        <v>80</v>
      </c>
      <c r="BK115" s="174">
        <f>ROUND(I115*H115,2)</f>
        <v>0</v>
      </c>
      <c r="BL115" s="15" t="s">
        <v>129</v>
      </c>
      <c r="BM115" s="15" t="s">
        <v>262</v>
      </c>
    </row>
    <row r="116" spans="2:51" s="13" customFormat="1" ht="11.25">
      <c r="B116" s="212"/>
      <c r="C116" s="213"/>
      <c r="D116" s="175" t="s">
        <v>201</v>
      </c>
      <c r="E116" s="214" t="s">
        <v>1</v>
      </c>
      <c r="F116" s="215" t="s">
        <v>263</v>
      </c>
      <c r="G116" s="213"/>
      <c r="H116" s="214" t="s">
        <v>1</v>
      </c>
      <c r="I116" s="216"/>
      <c r="J116" s="213"/>
      <c r="K116" s="213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201</v>
      </c>
      <c r="AU116" s="221" t="s">
        <v>82</v>
      </c>
      <c r="AV116" s="13" t="s">
        <v>80</v>
      </c>
      <c r="AW116" s="13" t="s">
        <v>34</v>
      </c>
      <c r="AX116" s="13" t="s">
        <v>73</v>
      </c>
      <c r="AY116" s="221" t="s">
        <v>130</v>
      </c>
    </row>
    <row r="117" spans="2:51" s="11" customFormat="1" ht="11.25">
      <c r="B117" s="190"/>
      <c r="C117" s="191"/>
      <c r="D117" s="175" t="s">
        <v>201</v>
      </c>
      <c r="E117" s="192" t="s">
        <v>1</v>
      </c>
      <c r="F117" s="193" t="s">
        <v>264</v>
      </c>
      <c r="G117" s="191"/>
      <c r="H117" s="194">
        <v>9</v>
      </c>
      <c r="I117" s="195"/>
      <c r="J117" s="191"/>
      <c r="K117" s="191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201</v>
      </c>
      <c r="AU117" s="200" t="s">
        <v>82</v>
      </c>
      <c r="AV117" s="11" t="s">
        <v>82</v>
      </c>
      <c r="AW117" s="11" t="s">
        <v>34</v>
      </c>
      <c r="AX117" s="11" t="s">
        <v>73</v>
      </c>
      <c r="AY117" s="200" t="s">
        <v>130</v>
      </c>
    </row>
    <row r="118" spans="2:51" s="12" customFormat="1" ht="11.25">
      <c r="B118" s="201"/>
      <c r="C118" s="202"/>
      <c r="D118" s="175" t="s">
        <v>201</v>
      </c>
      <c r="E118" s="203" t="s">
        <v>1</v>
      </c>
      <c r="F118" s="204" t="s">
        <v>203</v>
      </c>
      <c r="G118" s="202"/>
      <c r="H118" s="205">
        <v>9</v>
      </c>
      <c r="I118" s="206"/>
      <c r="J118" s="202"/>
      <c r="K118" s="202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201</v>
      </c>
      <c r="AU118" s="211" t="s">
        <v>82</v>
      </c>
      <c r="AV118" s="12" t="s">
        <v>129</v>
      </c>
      <c r="AW118" s="12" t="s">
        <v>34</v>
      </c>
      <c r="AX118" s="12" t="s">
        <v>80</v>
      </c>
      <c r="AY118" s="211" t="s">
        <v>130</v>
      </c>
    </row>
    <row r="119" spans="2:65" s="1" customFormat="1" ht="16.5" customHeight="1">
      <c r="B119" s="32"/>
      <c r="C119" s="163" t="s">
        <v>265</v>
      </c>
      <c r="D119" s="163" t="s">
        <v>131</v>
      </c>
      <c r="E119" s="164" t="s">
        <v>266</v>
      </c>
      <c r="F119" s="165" t="s">
        <v>267</v>
      </c>
      <c r="G119" s="166" t="s">
        <v>210</v>
      </c>
      <c r="H119" s="167">
        <v>9</v>
      </c>
      <c r="I119" s="168"/>
      <c r="J119" s="169">
        <f>ROUND(I119*H119,2)</f>
        <v>0</v>
      </c>
      <c r="K119" s="165" t="s">
        <v>135</v>
      </c>
      <c r="L119" s="36"/>
      <c r="M119" s="170" t="s">
        <v>1</v>
      </c>
      <c r="N119" s="171" t="s">
        <v>44</v>
      </c>
      <c r="O119" s="58"/>
      <c r="P119" s="172">
        <f>O119*H119</f>
        <v>0</v>
      </c>
      <c r="Q119" s="172">
        <v>0</v>
      </c>
      <c r="R119" s="172">
        <f>Q119*H119</f>
        <v>0</v>
      </c>
      <c r="S119" s="172">
        <v>0</v>
      </c>
      <c r="T119" s="173">
        <f>S119*H119</f>
        <v>0</v>
      </c>
      <c r="AR119" s="15" t="s">
        <v>129</v>
      </c>
      <c r="AT119" s="15" t="s">
        <v>131</v>
      </c>
      <c r="AU119" s="15" t="s">
        <v>82</v>
      </c>
      <c r="AY119" s="15" t="s">
        <v>130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5" t="s">
        <v>80</v>
      </c>
      <c r="BK119" s="174">
        <f>ROUND(I119*H119,2)</f>
        <v>0</v>
      </c>
      <c r="BL119" s="15" t="s">
        <v>129</v>
      </c>
      <c r="BM119" s="15" t="s">
        <v>268</v>
      </c>
    </row>
    <row r="120" spans="2:51" s="13" customFormat="1" ht="11.25">
      <c r="B120" s="212"/>
      <c r="C120" s="213"/>
      <c r="D120" s="175" t="s">
        <v>201</v>
      </c>
      <c r="E120" s="214" t="s">
        <v>1</v>
      </c>
      <c r="F120" s="215" t="s">
        <v>263</v>
      </c>
      <c r="G120" s="213"/>
      <c r="H120" s="214" t="s">
        <v>1</v>
      </c>
      <c r="I120" s="216"/>
      <c r="J120" s="213"/>
      <c r="K120" s="213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201</v>
      </c>
      <c r="AU120" s="221" t="s">
        <v>82</v>
      </c>
      <c r="AV120" s="13" t="s">
        <v>80</v>
      </c>
      <c r="AW120" s="13" t="s">
        <v>34</v>
      </c>
      <c r="AX120" s="13" t="s">
        <v>73</v>
      </c>
      <c r="AY120" s="221" t="s">
        <v>130</v>
      </c>
    </row>
    <row r="121" spans="2:51" s="11" customFormat="1" ht="11.25">
      <c r="B121" s="190"/>
      <c r="C121" s="191"/>
      <c r="D121" s="175" t="s">
        <v>201</v>
      </c>
      <c r="E121" s="192" t="s">
        <v>1</v>
      </c>
      <c r="F121" s="193" t="s">
        <v>264</v>
      </c>
      <c r="G121" s="191"/>
      <c r="H121" s="194">
        <v>9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201</v>
      </c>
      <c r="AU121" s="200" t="s">
        <v>82</v>
      </c>
      <c r="AV121" s="11" t="s">
        <v>82</v>
      </c>
      <c r="AW121" s="11" t="s">
        <v>34</v>
      </c>
      <c r="AX121" s="11" t="s">
        <v>73</v>
      </c>
      <c r="AY121" s="200" t="s">
        <v>130</v>
      </c>
    </row>
    <row r="122" spans="2:51" s="12" customFormat="1" ht="11.25">
      <c r="B122" s="201"/>
      <c r="C122" s="202"/>
      <c r="D122" s="175" t="s">
        <v>201</v>
      </c>
      <c r="E122" s="203" t="s">
        <v>1</v>
      </c>
      <c r="F122" s="204" t="s">
        <v>203</v>
      </c>
      <c r="G122" s="202"/>
      <c r="H122" s="205">
        <v>9</v>
      </c>
      <c r="I122" s="206"/>
      <c r="J122" s="202"/>
      <c r="K122" s="202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201</v>
      </c>
      <c r="AU122" s="211" t="s">
        <v>82</v>
      </c>
      <c r="AV122" s="12" t="s">
        <v>129</v>
      </c>
      <c r="AW122" s="12" t="s">
        <v>34</v>
      </c>
      <c r="AX122" s="12" t="s">
        <v>80</v>
      </c>
      <c r="AY122" s="211" t="s">
        <v>130</v>
      </c>
    </row>
    <row r="123" spans="2:65" s="1" customFormat="1" ht="16.5" customHeight="1">
      <c r="B123" s="32"/>
      <c r="C123" s="163" t="s">
        <v>269</v>
      </c>
      <c r="D123" s="163" t="s">
        <v>131</v>
      </c>
      <c r="E123" s="164" t="s">
        <v>270</v>
      </c>
      <c r="F123" s="165" t="s">
        <v>271</v>
      </c>
      <c r="G123" s="166" t="s">
        <v>210</v>
      </c>
      <c r="H123" s="167">
        <v>9</v>
      </c>
      <c r="I123" s="168"/>
      <c r="J123" s="169">
        <f>ROUND(I123*H123,2)</f>
        <v>0</v>
      </c>
      <c r="K123" s="165" t="s">
        <v>135</v>
      </c>
      <c r="L123" s="36"/>
      <c r="M123" s="170" t="s">
        <v>1</v>
      </c>
      <c r="N123" s="171" t="s">
        <v>44</v>
      </c>
      <c r="O123" s="58"/>
      <c r="P123" s="172">
        <f>O123*H123</f>
        <v>0</v>
      </c>
      <c r="Q123" s="172">
        <v>0</v>
      </c>
      <c r="R123" s="172">
        <f>Q123*H123</f>
        <v>0</v>
      </c>
      <c r="S123" s="172">
        <v>0</v>
      </c>
      <c r="T123" s="173">
        <f>S123*H123</f>
        <v>0</v>
      </c>
      <c r="AR123" s="15" t="s">
        <v>129</v>
      </c>
      <c r="AT123" s="15" t="s">
        <v>131</v>
      </c>
      <c r="AU123" s="15" t="s">
        <v>82</v>
      </c>
      <c r="AY123" s="15" t="s">
        <v>130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5" t="s">
        <v>80</v>
      </c>
      <c r="BK123" s="174">
        <f>ROUND(I123*H123,2)</f>
        <v>0</v>
      </c>
      <c r="BL123" s="15" t="s">
        <v>129</v>
      </c>
      <c r="BM123" s="15" t="s">
        <v>272</v>
      </c>
    </row>
    <row r="124" spans="2:51" s="13" customFormat="1" ht="11.25">
      <c r="B124" s="212"/>
      <c r="C124" s="213"/>
      <c r="D124" s="175" t="s">
        <v>201</v>
      </c>
      <c r="E124" s="214" t="s">
        <v>1</v>
      </c>
      <c r="F124" s="215" t="s">
        <v>263</v>
      </c>
      <c r="G124" s="213"/>
      <c r="H124" s="214" t="s">
        <v>1</v>
      </c>
      <c r="I124" s="216"/>
      <c r="J124" s="213"/>
      <c r="K124" s="213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201</v>
      </c>
      <c r="AU124" s="221" t="s">
        <v>82</v>
      </c>
      <c r="AV124" s="13" t="s">
        <v>80</v>
      </c>
      <c r="AW124" s="13" t="s">
        <v>34</v>
      </c>
      <c r="AX124" s="13" t="s">
        <v>73</v>
      </c>
      <c r="AY124" s="221" t="s">
        <v>130</v>
      </c>
    </row>
    <row r="125" spans="2:51" s="11" customFormat="1" ht="11.25">
      <c r="B125" s="190"/>
      <c r="C125" s="191"/>
      <c r="D125" s="175" t="s">
        <v>201</v>
      </c>
      <c r="E125" s="192" t="s">
        <v>1</v>
      </c>
      <c r="F125" s="193" t="s">
        <v>264</v>
      </c>
      <c r="G125" s="191"/>
      <c r="H125" s="194">
        <v>9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201</v>
      </c>
      <c r="AU125" s="200" t="s">
        <v>82</v>
      </c>
      <c r="AV125" s="11" t="s">
        <v>82</v>
      </c>
      <c r="AW125" s="11" t="s">
        <v>34</v>
      </c>
      <c r="AX125" s="11" t="s">
        <v>73</v>
      </c>
      <c r="AY125" s="200" t="s">
        <v>130</v>
      </c>
    </row>
    <row r="126" spans="2:51" s="12" customFormat="1" ht="11.25">
      <c r="B126" s="201"/>
      <c r="C126" s="202"/>
      <c r="D126" s="175" t="s">
        <v>201</v>
      </c>
      <c r="E126" s="203" t="s">
        <v>1</v>
      </c>
      <c r="F126" s="204" t="s">
        <v>203</v>
      </c>
      <c r="G126" s="202"/>
      <c r="H126" s="205">
        <v>9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201</v>
      </c>
      <c r="AU126" s="211" t="s">
        <v>82</v>
      </c>
      <c r="AV126" s="12" t="s">
        <v>129</v>
      </c>
      <c r="AW126" s="12" t="s">
        <v>34</v>
      </c>
      <c r="AX126" s="12" t="s">
        <v>80</v>
      </c>
      <c r="AY126" s="211" t="s">
        <v>130</v>
      </c>
    </row>
    <row r="127" spans="2:65" s="1" customFormat="1" ht="16.5" customHeight="1">
      <c r="B127" s="32"/>
      <c r="C127" s="163" t="s">
        <v>273</v>
      </c>
      <c r="D127" s="163" t="s">
        <v>131</v>
      </c>
      <c r="E127" s="164" t="s">
        <v>274</v>
      </c>
      <c r="F127" s="165" t="s">
        <v>275</v>
      </c>
      <c r="G127" s="166" t="s">
        <v>210</v>
      </c>
      <c r="H127" s="167">
        <v>9</v>
      </c>
      <c r="I127" s="168"/>
      <c r="J127" s="169">
        <f>ROUND(I127*H127,2)</f>
        <v>0</v>
      </c>
      <c r="K127" s="165" t="s">
        <v>135</v>
      </c>
      <c r="L127" s="36"/>
      <c r="M127" s="170" t="s">
        <v>1</v>
      </c>
      <c r="N127" s="171" t="s">
        <v>44</v>
      </c>
      <c r="O127" s="58"/>
      <c r="P127" s="172">
        <f>O127*H127</f>
        <v>0</v>
      </c>
      <c r="Q127" s="172">
        <v>0</v>
      </c>
      <c r="R127" s="172">
        <f>Q127*H127</f>
        <v>0</v>
      </c>
      <c r="S127" s="172">
        <v>0</v>
      </c>
      <c r="T127" s="173">
        <f>S127*H127</f>
        <v>0</v>
      </c>
      <c r="AR127" s="15" t="s">
        <v>129</v>
      </c>
      <c r="AT127" s="15" t="s">
        <v>131</v>
      </c>
      <c r="AU127" s="15" t="s">
        <v>82</v>
      </c>
      <c r="AY127" s="15" t="s">
        <v>130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5" t="s">
        <v>80</v>
      </c>
      <c r="BK127" s="174">
        <f>ROUND(I127*H127,2)</f>
        <v>0</v>
      </c>
      <c r="BL127" s="15" t="s">
        <v>129</v>
      </c>
      <c r="BM127" s="15" t="s">
        <v>276</v>
      </c>
    </row>
    <row r="128" spans="2:51" s="13" customFormat="1" ht="11.25">
      <c r="B128" s="212"/>
      <c r="C128" s="213"/>
      <c r="D128" s="175" t="s">
        <v>201</v>
      </c>
      <c r="E128" s="214" t="s">
        <v>1</v>
      </c>
      <c r="F128" s="215" t="s">
        <v>263</v>
      </c>
      <c r="G128" s="213"/>
      <c r="H128" s="214" t="s">
        <v>1</v>
      </c>
      <c r="I128" s="216"/>
      <c r="J128" s="213"/>
      <c r="K128" s="213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201</v>
      </c>
      <c r="AU128" s="221" t="s">
        <v>82</v>
      </c>
      <c r="AV128" s="13" t="s">
        <v>80</v>
      </c>
      <c r="AW128" s="13" t="s">
        <v>34</v>
      </c>
      <c r="AX128" s="13" t="s">
        <v>73</v>
      </c>
      <c r="AY128" s="221" t="s">
        <v>130</v>
      </c>
    </row>
    <row r="129" spans="2:51" s="11" customFormat="1" ht="11.25">
      <c r="B129" s="190"/>
      <c r="C129" s="191"/>
      <c r="D129" s="175" t="s">
        <v>201</v>
      </c>
      <c r="E129" s="192" t="s">
        <v>1</v>
      </c>
      <c r="F129" s="193" t="s">
        <v>264</v>
      </c>
      <c r="G129" s="191"/>
      <c r="H129" s="194">
        <v>9</v>
      </c>
      <c r="I129" s="195"/>
      <c r="J129" s="191"/>
      <c r="K129" s="191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201</v>
      </c>
      <c r="AU129" s="200" t="s">
        <v>82</v>
      </c>
      <c r="AV129" s="11" t="s">
        <v>82</v>
      </c>
      <c r="AW129" s="11" t="s">
        <v>34</v>
      </c>
      <c r="AX129" s="11" t="s">
        <v>73</v>
      </c>
      <c r="AY129" s="200" t="s">
        <v>130</v>
      </c>
    </row>
    <row r="130" spans="2:51" s="12" customFormat="1" ht="11.25">
      <c r="B130" s="201"/>
      <c r="C130" s="202"/>
      <c r="D130" s="175" t="s">
        <v>201</v>
      </c>
      <c r="E130" s="203" t="s">
        <v>1</v>
      </c>
      <c r="F130" s="204" t="s">
        <v>203</v>
      </c>
      <c r="G130" s="202"/>
      <c r="H130" s="205">
        <v>9</v>
      </c>
      <c r="I130" s="206"/>
      <c r="J130" s="202"/>
      <c r="K130" s="202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201</v>
      </c>
      <c r="AU130" s="211" t="s">
        <v>82</v>
      </c>
      <c r="AV130" s="12" t="s">
        <v>129</v>
      </c>
      <c r="AW130" s="12" t="s">
        <v>34</v>
      </c>
      <c r="AX130" s="12" t="s">
        <v>80</v>
      </c>
      <c r="AY130" s="211" t="s">
        <v>130</v>
      </c>
    </row>
    <row r="131" spans="2:65" s="1" customFormat="1" ht="16.5" customHeight="1">
      <c r="B131" s="32"/>
      <c r="C131" s="163" t="s">
        <v>277</v>
      </c>
      <c r="D131" s="163" t="s">
        <v>131</v>
      </c>
      <c r="E131" s="164" t="s">
        <v>278</v>
      </c>
      <c r="F131" s="165" t="s">
        <v>279</v>
      </c>
      <c r="G131" s="166" t="s">
        <v>206</v>
      </c>
      <c r="H131" s="167">
        <v>137.85</v>
      </c>
      <c r="I131" s="168"/>
      <c r="J131" s="169">
        <f>ROUND(I131*H131,2)</f>
        <v>0</v>
      </c>
      <c r="K131" s="165" t="s">
        <v>135</v>
      </c>
      <c r="L131" s="36"/>
      <c r="M131" s="170" t="s">
        <v>1</v>
      </c>
      <c r="N131" s="171" t="s">
        <v>44</v>
      </c>
      <c r="O131" s="58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AR131" s="15" t="s">
        <v>129</v>
      </c>
      <c r="AT131" s="15" t="s">
        <v>131</v>
      </c>
      <c r="AU131" s="15" t="s">
        <v>82</v>
      </c>
      <c r="AY131" s="15" t="s">
        <v>130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5" t="s">
        <v>80</v>
      </c>
      <c r="BK131" s="174">
        <f>ROUND(I131*H131,2)</f>
        <v>0</v>
      </c>
      <c r="BL131" s="15" t="s">
        <v>129</v>
      </c>
      <c r="BM131" s="15" t="s">
        <v>280</v>
      </c>
    </row>
    <row r="132" spans="2:51" s="11" customFormat="1" ht="11.25">
      <c r="B132" s="190"/>
      <c r="C132" s="191"/>
      <c r="D132" s="175" t="s">
        <v>201</v>
      </c>
      <c r="E132" s="192" t="s">
        <v>1</v>
      </c>
      <c r="F132" s="193" t="s">
        <v>281</v>
      </c>
      <c r="G132" s="191"/>
      <c r="H132" s="194">
        <v>137.85</v>
      </c>
      <c r="I132" s="195"/>
      <c r="J132" s="191"/>
      <c r="K132" s="191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201</v>
      </c>
      <c r="AU132" s="200" t="s">
        <v>82</v>
      </c>
      <c r="AV132" s="11" t="s">
        <v>82</v>
      </c>
      <c r="AW132" s="11" t="s">
        <v>34</v>
      </c>
      <c r="AX132" s="11" t="s">
        <v>73</v>
      </c>
      <c r="AY132" s="200" t="s">
        <v>130</v>
      </c>
    </row>
    <row r="133" spans="2:51" s="12" customFormat="1" ht="11.25">
      <c r="B133" s="201"/>
      <c r="C133" s="202"/>
      <c r="D133" s="175" t="s">
        <v>201</v>
      </c>
      <c r="E133" s="203" t="s">
        <v>1</v>
      </c>
      <c r="F133" s="204" t="s">
        <v>203</v>
      </c>
      <c r="G133" s="202"/>
      <c r="H133" s="205">
        <v>137.85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201</v>
      </c>
      <c r="AU133" s="211" t="s">
        <v>82</v>
      </c>
      <c r="AV133" s="12" t="s">
        <v>129</v>
      </c>
      <c r="AW133" s="12" t="s">
        <v>34</v>
      </c>
      <c r="AX133" s="12" t="s">
        <v>80</v>
      </c>
      <c r="AY133" s="211" t="s">
        <v>130</v>
      </c>
    </row>
    <row r="134" spans="2:65" s="1" customFormat="1" ht="16.5" customHeight="1">
      <c r="B134" s="32"/>
      <c r="C134" s="163" t="s">
        <v>7</v>
      </c>
      <c r="D134" s="163" t="s">
        <v>131</v>
      </c>
      <c r="E134" s="164" t="s">
        <v>282</v>
      </c>
      <c r="F134" s="165" t="s">
        <v>283</v>
      </c>
      <c r="G134" s="166" t="s">
        <v>210</v>
      </c>
      <c r="H134" s="167">
        <v>7</v>
      </c>
      <c r="I134" s="168"/>
      <c r="J134" s="169">
        <f>ROUND(I134*H134,2)</f>
        <v>0</v>
      </c>
      <c r="K134" s="165" t="s">
        <v>176</v>
      </c>
      <c r="L134" s="36"/>
      <c r="M134" s="170" t="s">
        <v>1</v>
      </c>
      <c r="N134" s="171" t="s">
        <v>44</v>
      </c>
      <c r="O134" s="58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AR134" s="15" t="s">
        <v>129</v>
      </c>
      <c r="AT134" s="15" t="s">
        <v>131</v>
      </c>
      <c r="AU134" s="15" t="s">
        <v>82</v>
      </c>
      <c r="AY134" s="15" t="s">
        <v>130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5" t="s">
        <v>80</v>
      </c>
      <c r="BK134" s="174">
        <f>ROUND(I134*H134,2)</f>
        <v>0</v>
      </c>
      <c r="BL134" s="15" t="s">
        <v>129</v>
      </c>
      <c r="BM134" s="15" t="s">
        <v>284</v>
      </c>
    </row>
    <row r="135" spans="2:51" s="13" customFormat="1" ht="11.25">
      <c r="B135" s="212"/>
      <c r="C135" s="213"/>
      <c r="D135" s="175" t="s">
        <v>201</v>
      </c>
      <c r="E135" s="214" t="s">
        <v>1</v>
      </c>
      <c r="F135" s="215" t="s">
        <v>285</v>
      </c>
      <c r="G135" s="213"/>
      <c r="H135" s="214" t="s">
        <v>1</v>
      </c>
      <c r="I135" s="216"/>
      <c r="J135" s="213"/>
      <c r="K135" s="213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201</v>
      </c>
      <c r="AU135" s="221" t="s">
        <v>82</v>
      </c>
      <c r="AV135" s="13" t="s">
        <v>80</v>
      </c>
      <c r="AW135" s="13" t="s">
        <v>34</v>
      </c>
      <c r="AX135" s="13" t="s">
        <v>73</v>
      </c>
      <c r="AY135" s="221" t="s">
        <v>130</v>
      </c>
    </row>
    <row r="136" spans="2:51" s="11" customFormat="1" ht="11.25">
      <c r="B136" s="190"/>
      <c r="C136" s="191"/>
      <c r="D136" s="175" t="s">
        <v>201</v>
      </c>
      <c r="E136" s="192" t="s">
        <v>1</v>
      </c>
      <c r="F136" s="193" t="s">
        <v>286</v>
      </c>
      <c r="G136" s="191"/>
      <c r="H136" s="194">
        <v>7</v>
      </c>
      <c r="I136" s="195"/>
      <c r="J136" s="191"/>
      <c r="K136" s="191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201</v>
      </c>
      <c r="AU136" s="200" t="s">
        <v>82</v>
      </c>
      <c r="AV136" s="11" t="s">
        <v>82</v>
      </c>
      <c r="AW136" s="11" t="s">
        <v>34</v>
      </c>
      <c r="AX136" s="11" t="s">
        <v>73</v>
      </c>
      <c r="AY136" s="200" t="s">
        <v>130</v>
      </c>
    </row>
    <row r="137" spans="2:51" s="12" customFormat="1" ht="11.25">
      <c r="B137" s="201"/>
      <c r="C137" s="202"/>
      <c r="D137" s="175" t="s">
        <v>201</v>
      </c>
      <c r="E137" s="203" t="s">
        <v>1</v>
      </c>
      <c r="F137" s="204" t="s">
        <v>203</v>
      </c>
      <c r="G137" s="202"/>
      <c r="H137" s="205">
        <v>7</v>
      </c>
      <c r="I137" s="206"/>
      <c r="J137" s="202"/>
      <c r="K137" s="202"/>
      <c r="L137" s="207"/>
      <c r="M137" s="222"/>
      <c r="N137" s="223"/>
      <c r="O137" s="223"/>
      <c r="P137" s="223"/>
      <c r="Q137" s="223"/>
      <c r="R137" s="223"/>
      <c r="S137" s="223"/>
      <c r="T137" s="224"/>
      <c r="AT137" s="211" t="s">
        <v>201</v>
      </c>
      <c r="AU137" s="211" t="s">
        <v>82</v>
      </c>
      <c r="AV137" s="12" t="s">
        <v>129</v>
      </c>
      <c r="AW137" s="12" t="s">
        <v>34</v>
      </c>
      <c r="AX137" s="12" t="s">
        <v>80</v>
      </c>
      <c r="AY137" s="211" t="s">
        <v>130</v>
      </c>
    </row>
    <row r="138" spans="2:12" s="1" customFormat="1" ht="6.95" customHeight="1">
      <c r="B138" s="44"/>
      <c r="C138" s="45"/>
      <c r="D138" s="45"/>
      <c r="E138" s="45"/>
      <c r="F138" s="45"/>
      <c r="G138" s="45"/>
      <c r="H138" s="45"/>
      <c r="I138" s="123"/>
      <c r="J138" s="45"/>
      <c r="K138" s="45"/>
      <c r="L138" s="36"/>
    </row>
  </sheetData>
  <sheetProtection algorithmName="SHA-512" hashValue="fN8Nccaz+Gk2Mwd2okW0RNIBxWCAH3OAI3M1A3iCBnhdCEniM6z9cVJcnDhSCP6LP/nFUgfou7M1gffCYfbLZw==" saltValue="WMvKR9sQ88s5nIGhMoysfI0uPvyIkzEFEXBLD+rIPFEaRkurtcLmKZ8+WyH4KRebomuoP6cRpDlkgmD2d7st3Q==" spinCount="100000" sheet="1" objects="1" scenarios="1" formatColumns="0" formatRows="0" autoFilter="0"/>
  <autoFilter ref="C80:K13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0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5" t="s">
        <v>88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82</v>
      </c>
    </row>
    <row r="4" spans="2:46" ht="24.95" customHeight="1">
      <c r="B4" s="18"/>
      <c r="D4" s="99" t="s">
        <v>104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279" t="str">
        <f>'Rekapitulace stavby'!K6</f>
        <v>Parkoviště u budovy VEC I VŠB-TUO</v>
      </c>
      <c r="F7" s="280"/>
      <c r="G7" s="280"/>
      <c r="H7" s="280"/>
      <c r="L7" s="18"/>
    </row>
    <row r="8" spans="2:12" s="1" customFormat="1" ht="12" customHeight="1">
      <c r="B8" s="36"/>
      <c r="D8" s="100" t="s">
        <v>105</v>
      </c>
      <c r="I8" s="101"/>
      <c r="L8" s="36"/>
    </row>
    <row r="9" spans="2:12" s="1" customFormat="1" ht="36.95" customHeight="1">
      <c r="B9" s="36"/>
      <c r="E9" s="281" t="s">
        <v>287</v>
      </c>
      <c r="F9" s="282"/>
      <c r="G9" s="282"/>
      <c r="H9" s="282"/>
      <c r="I9" s="101"/>
      <c r="L9" s="36"/>
    </row>
    <row r="10" spans="2:12" s="1" customFormat="1" ht="11.25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</v>
      </c>
      <c r="I11" s="102" t="s">
        <v>19</v>
      </c>
      <c r="J11" s="15" t="s">
        <v>1</v>
      </c>
      <c r="L11" s="36"/>
    </row>
    <row r="12" spans="2:12" s="1" customFormat="1" ht="12" customHeight="1">
      <c r="B12" s="36"/>
      <c r="D12" s="100" t="s">
        <v>20</v>
      </c>
      <c r="F12" s="15" t="s">
        <v>21</v>
      </c>
      <c r="I12" s="102" t="s">
        <v>22</v>
      </c>
      <c r="J12" s="103" t="str">
        <f>'Rekapitulace stavby'!AN8</f>
        <v>11. 10. 2019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24</v>
      </c>
      <c r="I14" s="102" t="s">
        <v>25</v>
      </c>
      <c r="J14" s="15" t="s">
        <v>26</v>
      </c>
      <c r="L14" s="36"/>
    </row>
    <row r="15" spans="2:12" s="1" customFormat="1" ht="18" customHeight="1">
      <c r="B15" s="36"/>
      <c r="E15" s="15" t="s">
        <v>27</v>
      </c>
      <c r="I15" s="102" t="s">
        <v>28</v>
      </c>
      <c r="J15" s="15" t="s">
        <v>29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30</v>
      </c>
      <c r="I17" s="102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3" t="str">
        <f>'Rekapitulace stavby'!E14</f>
        <v>Vyplň údaj</v>
      </c>
      <c r="F18" s="284"/>
      <c r="G18" s="284"/>
      <c r="H18" s="284"/>
      <c r="I18" s="102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32</v>
      </c>
      <c r="I20" s="102" t="s">
        <v>25</v>
      </c>
      <c r="J20" s="15" t="s">
        <v>33</v>
      </c>
      <c r="L20" s="36"/>
    </row>
    <row r="21" spans="2:12" s="1" customFormat="1" ht="18" customHeight="1">
      <c r="B21" s="36"/>
      <c r="E21" s="15" t="s">
        <v>35</v>
      </c>
      <c r="I21" s="102" t="s">
        <v>28</v>
      </c>
      <c r="J21" s="15" t="s">
        <v>1</v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25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38</v>
      </c>
      <c r="I26" s="101"/>
      <c r="L26" s="36"/>
    </row>
    <row r="27" spans="2:12" s="6" customFormat="1" ht="16.5" customHeight="1">
      <c r="B27" s="104"/>
      <c r="E27" s="285" t="s">
        <v>1</v>
      </c>
      <c r="F27" s="285"/>
      <c r="G27" s="285"/>
      <c r="H27" s="285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39</v>
      </c>
      <c r="I30" s="101"/>
      <c r="J30" s="108">
        <f>ROUND(J86,2)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41</v>
      </c>
      <c r="I32" s="110" t="s">
        <v>40</v>
      </c>
      <c r="J32" s="109" t="s">
        <v>42</v>
      </c>
      <c r="L32" s="36"/>
    </row>
    <row r="33" spans="2:12" s="1" customFormat="1" ht="14.45" customHeight="1">
      <c r="B33" s="36"/>
      <c r="D33" s="100" t="s">
        <v>43</v>
      </c>
      <c r="E33" s="100" t="s">
        <v>44</v>
      </c>
      <c r="F33" s="111">
        <f>ROUND((SUM(BE86:BE258)),2)</f>
        <v>0</v>
      </c>
      <c r="I33" s="112">
        <v>0.21</v>
      </c>
      <c r="J33" s="111">
        <f>ROUND(((SUM(BE86:BE258))*I33),2)</f>
        <v>0</v>
      </c>
      <c r="L33" s="36"/>
    </row>
    <row r="34" spans="2:12" s="1" customFormat="1" ht="14.45" customHeight="1">
      <c r="B34" s="36"/>
      <c r="E34" s="100" t="s">
        <v>45</v>
      </c>
      <c r="F34" s="111">
        <f>ROUND((SUM(BF86:BF258)),2)</f>
        <v>0</v>
      </c>
      <c r="I34" s="112">
        <v>0.15</v>
      </c>
      <c r="J34" s="111">
        <f>ROUND(((SUM(BF86:BF258))*I34),2)</f>
        <v>0</v>
      </c>
      <c r="L34" s="36"/>
    </row>
    <row r="35" spans="2:12" s="1" customFormat="1" ht="14.45" customHeight="1" hidden="1">
      <c r="B35" s="36"/>
      <c r="E35" s="100" t="s">
        <v>46</v>
      </c>
      <c r="F35" s="111">
        <f>ROUND((SUM(BG86:BG258)),2)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47</v>
      </c>
      <c r="F36" s="111">
        <f>ROUND((SUM(BH86:BH258)),2)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48</v>
      </c>
      <c r="F37" s="111">
        <f>ROUND((SUM(BI86:BI258)),2)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49</v>
      </c>
      <c r="E39" s="115"/>
      <c r="F39" s="115"/>
      <c r="G39" s="116" t="s">
        <v>50</v>
      </c>
      <c r="H39" s="117" t="s">
        <v>51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107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86" t="str">
        <f>E7</f>
        <v>Parkoviště u budovy VEC I VŠB-TUO</v>
      </c>
      <c r="F48" s="287"/>
      <c r="G48" s="287"/>
      <c r="H48" s="287"/>
      <c r="I48" s="101"/>
      <c r="J48" s="33"/>
      <c r="K48" s="33"/>
      <c r="L48" s="36"/>
    </row>
    <row r="49" spans="2:12" s="1" customFormat="1" ht="12" customHeight="1">
      <c r="B49" s="32"/>
      <c r="C49" s="27" t="s">
        <v>105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58" t="str">
        <f>E9</f>
        <v>101 - Parkoviště před VEC I</v>
      </c>
      <c r="F50" s="257"/>
      <c r="G50" s="257"/>
      <c r="H50" s="257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>Ostrava-Poruba</v>
      </c>
      <c r="G52" s="33"/>
      <c r="H52" s="33"/>
      <c r="I52" s="102" t="s">
        <v>22</v>
      </c>
      <c r="J52" s="53" t="str">
        <f>IF(J12="","",J12)</f>
        <v>11. 10. 2019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VŠB – TUO, Výzkumné energetické centrum</v>
      </c>
      <c r="G54" s="33"/>
      <c r="H54" s="33"/>
      <c r="I54" s="102" t="s">
        <v>32</v>
      </c>
      <c r="J54" s="30" t="str">
        <f>E21</f>
        <v>Bc. Martin Vavřínek</v>
      </c>
      <c r="K54" s="33"/>
      <c r="L54" s="36"/>
    </row>
    <row r="55" spans="2:12" s="1" customFormat="1" ht="13.7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108</v>
      </c>
      <c r="D57" s="128"/>
      <c r="E57" s="128"/>
      <c r="F57" s="128"/>
      <c r="G57" s="128"/>
      <c r="H57" s="128"/>
      <c r="I57" s="129"/>
      <c r="J57" s="130" t="s">
        <v>109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110</v>
      </c>
      <c r="D59" s="33"/>
      <c r="E59" s="33"/>
      <c r="F59" s="33"/>
      <c r="G59" s="33"/>
      <c r="H59" s="33"/>
      <c r="I59" s="101"/>
      <c r="J59" s="71">
        <f>J86</f>
        <v>0</v>
      </c>
      <c r="K59" s="33"/>
      <c r="L59" s="36"/>
      <c r="AU59" s="15" t="s">
        <v>111</v>
      </c>
    </row>
    <row r="60" spans="2:12" s="7" customFormat="1" ht="24.95" customHeight="1">
      <c r="B60" s="132"/>
      <c r="C60" s="133"/>
      <c r="D60" s="134" t="s">
        <v>192</v>
      </c>
      <c r="E60" s="135"/>
      <c r="F60" s="135"/>
      <c r="G60" s="135"/>
      <c r="H60" s="135"/>
      <c r="I60" s="136"/>
      <c r="J60" s="137">
        <f>J87</f>
        <v>0</v>
      </c>
      <c r="K60" s="133"/>
      <c r="L60" s="138"/>
    </row>
    <row r="61" spans="2:12" s="10" customFormat="1" ht="19.9" customHeight="1">
      <c r="B61" s="181"/>
      <c r="C61" s="182"/>
      <c r="D61" s="183" t="s">
        <v>193</v>
      </c>
      <c r="E61" s="184"/>
      <c r="F61" s="184"/>
      <c r="G61" s="184"/>
      <c r="H61" s="184"/>
      <c r="I61" s="185"/>
      <c r="J61" s="186">
        <f>J88</f>
        <v>0</v>
      </c>
      <c r="K61" s="182"/>
      <c r="L61" s="187"/>
    </row>
    <row r="62" spans="2:12" s="10" customFormat="1" ht="19.9" customHeight="1">
      <c r="B62" s="181"/>
      <c r="C62" s="182"/>
      <c r="D62" s="183" t="s">
        <v>288</v>
      </c>
      <c r="E62" s="184"/>
      <c r="F62" s="184"/>
      <c r="G62" s="184"/>
      <c r="H62" s="184"/>
      <c r="I62" s="185"/>
      <c r="J62" s="186">
        <f>J144</f>
        <v>0</v>
      </c>
      <c r="K62" s="182"/>
      <c r="L62" s="187"/>
    </row>
    <row r="63" spans="2:12" s="10" customFormat="1" ht="19.9" customHeight="1">
      <c r="B63" s="181"/>
      <c r="C63" s="182"/>
      <c r="D63" s="183" t="s">
        <v>289</v>
      </c>
      <c r="E63" s="184"/>
      <c r="F63" s="184"/>
      <c r="G63" s="184"/>
      <c r="H63" s="184"/>
      <c r="I63" s="185"/>
      <c r="J63" s="186">
        <f>J168</f>
        <v>0</v>
      </c>
      <c r="K63" s="182"/>
      <c r="L63" s="187"/>
    </row>
    <row r="64" spans="2:12" s="10" customFormat="1" ht="19.9" customHeight="1">
      <c r="B64" s="181"/>
      <c r="C64" s="182"/>
      <c r="D64" s="183" t="s">
        <v>290</v>
      </c>
      <c r="E64" s="184"/>
      <c r="F64" s="184"/>
      <c r="G64" s="184"/>
      <c r="H64" s="184"/>
      <c r="I64" s="185"/>
      <c r="J64" s="186">
        <f>J181</f>
        <v>0</v>
      </c>
      <c r="K64" s="182"/>
      <c r="L64" s="187"/>
    </row>
    <row r="65" spans="2:12" s="10" customFormat="1" ht="19.9" customHeight="1">
      <c r="B65" s="181"/>
      <c r="C65" s="182"/>
      <c r="D65" s="183" t="s">
        <v>291</v>
      </c>
      <c r="E65" s="184"/>
      <c r="F65" s="184"/>
      <c r="G65" s="184"/>
      <c r="H65" s="184"/>
      <c r="I65" s="185"/>
      <c r="J65" s="186">
        <f>J223</f>
        <v>0</v>
      </c>
      <c r="K65" s="182"/>
      <c r="L65" s="187"/>
    </row>
    <row r="66" spans="2:12" s="10" customFormat="1" ht="19.9" customHeight="1">
      <c r="B66" s="181"/>
      <c r="C66" s="182"/>
      <c r="D66" s="183" t="s">
        <v>292</v>
      </c>
      <c r="E66" s="184"/>
      <c r="F66" s="184"/>
      <c r="G66" s="184"/>
      <c r="H66" s="184"/>
      <c r="I66" s="185"/>
      <c r="J66" s="186">
        <f>J257</f>
        <v>0</v>
      </c>
      <c r="K66" s="182"/>
      <c r="L66" s="187"/>
    </row>
    <row r="67" spans="2:12" s="1" customFormat="1" ht="21.75" customHeight="1">
      <c r="B67" s="32"/>
      <c r="C67" s="33"/>
      <c r="D67" s="33"/>
      <c r="E67" s="33"/>
      <c r="F67" s="33"/>
      <c r="G67" s="33"/>
      <c r="H67" s="33"/>
      <c r="I67" s="101"/>
      <c r="J67" s="33"/>
      <c r="K67" s="33"/>
      <c r="L67" s="36"/>
    </row>
    <row r="68" spans="2:12" s="1" customFormat="1" ht="6.95" customHeight="1">
      <c r="B68" s="44"/>
      <c r="C68" s="45"/>
      <c r="D68" s="45"/>
      <c r="E68" s="45"/>
      <c r="F68" s="45"/>
      <c r="G68" s="45"/>
      <c r="H68" s="45"/>
      <c r="I68" s="123"/>
      <c r="J68" s="45"/>
      <c r="K68" s="45"/>
      <c r="L68" s="36"/>
    </row>
    <row r="72" spans="2:12" s="1" customFormat="1" ht="6.95" customHeight="1">
      <c r="B72" s="46"/>
      <c r="C72" s="47"/>
      <c r="D72" s="47"/>
      <c r="E72" s="47"/>
      <c r="F72" s="47"/>
      <c r="G72" s="47"/>
      <c r="H72" s="47"/>
      <c r="I72" s="126"/>
      <c r="J72" s="47"/>
      <c r="K72" s="47"/>
      <c r="L72" s="36"/>
    </row>
    <row r="73" spans="2:12" s="1" customFormat="1" ht="24.95" customHeight="1">
      <c r="B73" s="32"/>
      <c r="C73" s="21" t="s">
        <v>114</v>
      </c>
      <c r="D73" s="33"/>
      <c r="E73" s="33"/>
      <c r="F73" s="33"/>
      <c r="G73" s="33"/>
      <c r="H73" s="33"/>
      <c r="I73" s="101"/>
      <c r="J73" s="33"/>
      <c r="K73" s="33"/>
      <c r="L73" s="36"/>
    </row>
    <row r="74" spans="2:12" s="1" customFormat="1" ht="6.95" customHeight="1">
      <c r="B74" s="32"/>
      <c r="C74" s="33"/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12" customHeight="1">
      <c r="B75" s="32"/>
      <c r="C75" s="27" t="s">
        <v>16</v>
      </c>
      <c r="D75" s="33"/>
      <c r="E75" s="33"/>
      <c r="F75" s="33"/>
      <c r="G75" s="33"/>
      <c r="H75" s="33"/>
      <c r="I75" s="101"/>
      <c r="J75" s="33"/>
      <c r="K75" s="33"/>
      <c r="L75" s="36"/>
    </row>
    <row r="76" spans="2:12" s="1" customFormat="1" ht="16.5" customHeight="1">
      <c r="B76" s="32"/>
      <c r="C76" s="33"/>
      <c r="D76" s="33"/>
      <c r="E76" s="286" t="str">
        <f>E7</f>
        <v>Parkoviště u budovy VEC I VŠB-TUO</v>
      </c>
      <c r="F76" s="287"/>
      <c r="G76" s="287"/>
      <c r="H76" s="287"/>
      <c r="I76" s="101"/>
      <c r="J76" s="33"/>
      <c r="K76" s="33"/>
      <c r="L76" s="36"/>
    </row>
    <row r="77" spans="2:12" s="1" customFormat="1" ht="12" customHeight="1">
      <c r="B77" s="32"/>
      <c r="C77" s="27" t="s">
        <v>105</v>
      </c>
      <c r="D77" s="33"/>
      <c r="E77" s="33"/>
      <c r="F77" s="33"/>
      <c r="G77" s="33"/>
      <c r="H77" s="33"/>
      <c r="I77" s="101"/>
      <c r="J77" s="33"/>
      <c r="K77" s="33"/>
      <c r="L77" s="36"/>
    </row>
    <row r="78" spans="2:12" s="1" customFormat="1" ht="16.5" customHeight="1">
      <c r="B78" s="32"/>
      <c r="C78" s="33"/>
      <c r="D78" s="33"/>
      <c r="E78" s="258" t="str">
        <f>E9</f>
        <v>101 - Parkoviště před VEC I</v>
      </c>
      <c r="F78" s="257"/>
      <c r="G78" s="257"/>
      <c r="H78" s="257"/>
      <c r="I78" s="101"/>
      <c r="J78" s="33"/>
      <c r="K78" s="33"/>
      <c r="L78" s="36"/>
    </row>
    <row r="79" spans="2:12" s="1" customFormat="1" ht="6.95" customHeight="1">
      <c r="B79" s="32"/>
      <c r="C79" s="33"/>
      <c r="D79" s="33"/>
      <c r="E79" s="33"/>
      <c r="F79" s="33"/>
      <c r="G79" s="33"/>
      <c r="H79" s="33"/>
      <c r="I79" s="101"/>
      <c r="J79" s="33"/>
      <c r="K79" s="33"/>
      <c r="L79" s="36"/>
    </row>
    <row r="80" spans="2:12" s="1" customFormat="1" ht="12" customHeight="1">
      <c r="B80" s="32"/>
      <c r="C80" s="27" t="s">
        <v>20</v>
      </c>
      <c r="D80" s="33"/>
      <c r="E80" s="33"/>
      <c r="F80" s="25" t="str">
        <f>F12</f>
        <v>Ostrava-Poruba</v>
      </c>
      <c r="G80" s="33"/>
      <c r="H80" s="33"/>
      <c r="I80" s="102" t="s">
        <v>22</v>
      </c>
      <c r="J80" s="53" t="str">
        <f>IF(J12="","",J12)</f>
        <v>11. 10. 2019</v>
      </c>
      <c r="K80" s="33"/>
      <c r="L80" s="36"/>
    </row>
    <row r="81" spans="2:12" s="1" customFormat="1" ht="6.95" customHeight="1">
      <c r="B81" s="32"/>
      <c r="C81" s="33"/>
      <c r="D81" s="33"/>
      <c r="E81" s="33"/>
      <c r="F81" s="33"/>
      <c r="G81" s="33"/>
      <c r="H81" s="33"/>
      <c r="I81" s="101"/>
      <c r="J81" s="33"/>
      <c r="K81" s="33"/>
      <c r="L81" s="36"/>
    </row>
    <row r="82" spans="2:12" s="1" customFormat="1" ht="13.7" customHeight="1">
      <c r="B82" s="32"/>
      <c r="C82" s="27" t="s">
        <v>24</v>
      </c>
      <c r="D82" s="33"/>
      <c r="E82" s="33"/>
      <c r="F82" s="25" t="str">
        <f>E15</f>
        <v>VŠB – TUO, Výzkumné energetické centrum</v>
      </c>
      <c r="G82" s="33"/>
      <c r="H82" s="33"/>
      <c r="I82" s="102" t="s">
        <v>32</v>
      </c>
      <c r="J82" s="30" t="str">
        <f>E21</f>
        <v>Bc. Martin Vavřínek</v>
      </c>
      <c r="K82" s="33"/>
      <c r="L82" s="36"/>
    </row>
    <row r="83" spans="2:12" s="1" customFormat="1" ht="13.7" customHeight="1">
      <c r="B83" s="32"/>
      <c r="C83" s="27" t="s">
        <v>30</v>
      </c>
      <c r="D83" s="33"/>
      <c r="E83" s="33"/>
      <c r="F83" s="25" t="str">
        <f>IF(E18="","",E18)</f>
        <v>Vyplň údaj</v>
      </c>
      <c r="G83" s="33"/>
      <c r="H83" s="33"/>
      <c r="I83" s="102" t="s">
        <v>36</v>
      </c>
      <c r="J83" s="30" t="str">
        <f>E24</f>
        <v xml:space="preserve"> </v>
      </c>
      <c r="K83" s="33"/>
      <c r="L83" s="36"/>
    </row>
    <row r="84" spans="2:12" s="1" customFormat="1" ht="10.35" customHeight="1">
      <c r="B84" s="32"/>
      <c r="C84" s="33"/>
      <c r="D84" s="33"/>
      <c r="E84" s="33"/>
      <c r="F84" s="33"/>
      <c r="G84" s="33"/>
      <c r="H84" s="33"/>
      <c r="I84" s="101"/>
      <c r="J84" s="33"/>
      <c r="K84" s="33"/>
      <c r="L84" s="36"/>
    </row>
    <row r="85" spans="2:20" s="8" customFormat="1" ht="29.25" customHeight="1">
      <c r="B85" s="139"/>
      <c r="C85" s="140" t="s">
        <v>115</v>
      </c>
      <c r="D85" s="141" t="s">
        <v>58</v>
      </c>
      <c r="E85" s="141" t="s">
        <v>54</v>
      </c>
      <c r="F85" s="141" t="s">
        <v>55</v>
      </c>
      <c r="G85" s="141" t="s">
        <v>116</v>
      </c>
      <c r="H85" s="141" t="s">
        <v>117</v>
      </c>
      <c r="I85" s="142" t="s">
        <v>118</v>
      </c>
      <c r="J85" s="141" t="s">
        <v>109</v>
      </c>
      <c r="K85" s="143" t="s">
        <v>119</v>
      </c>
      <c r="L85" s="144"/>
      <c r="M85" s="62" t="s">
        <v>1</v>
      </c>
      <c r="N85" s="63" t="s">
        <v>43</v>
      </c>
      <c r="O85" s="63" t="s">
        <v>120</v>
      </c>
      <c r="P85" s="63" t="s">
        <v>121</v>
      </c>
      <c r="Q85" s="63" t="s">
        <v>122</v>
      </c>
      <c r="R85" s="63" t="s">
        <v>123</v>
      </c>
      <c r="S85" s="63" t="s">
        <v>124</v>
      </c>
      <c r="T85" s="64" t="s">
        <v>125</v>
      </c>
    </row>
    <row r="86" spans="2:63" s="1" customFormat="1" ht="22.9" customHeight="1">
      <c r="B86" s="32"/>
      <c r="C86" s="69" t="s">
        <v>126</v>
      </c>
      <c r="D86" s="33"/>
      <c r="E86" s="33"/>
      <c r="F86" s="33"/>
      <c r="G86" s="33"/>
      <c r="H86" s="33"/>
      <c r="I86" s="101"/>
      <c r="J86" s="145">
        <f>BK86</f>
        <v>0</v>
      </c>
      <c r="K86" s="33"/>
      <c r="L86" s="36"/>
      <c r="M86" s="65"/>
      <c r="N86" s="66"/>
      <c r="O86" s="66"/>
      <c r="P86" s="146">
        <f>P87</f>
        <v>0</v>
      </c>
      <c r="Q86" s="66"/>
      <c r="R86" s="146">
        <f>R87</f>
        <v>51.958888</v>
      </c>
      <c r="S86" s="66"/>
      <c r="T86" s="147">
        <f>T87</f>
        <v>6.125</v>
      </c>
      <c r="AT86" s="15" t="s">
        <v>72</v>
      </c>
      <c r="AU86" s="15" t="s">
        <v>111</v>
      </c>
      <c r="BK86" s="148">
        <f>BK87</f>
        <v>0</v>
      </c>
    </row>
    <row r="87" spans="2:63" s="9" customFormat="1" ht="25.9" customHeight="1">
      <c r="B87" s="149"/>
      <c r="C87" s="150"/>
      <c r="D87" s="151" t="s">
        <v>72</v>
      </c>
      <c r="E87" s="152" t="s">
        <v>194</v>
      </c>
      <c r="F87" s="152" t="s">
        <v>195</v>
      </c>
      <c r="G87" s="150"/>
      <c r="H87" s="150"/>
      <c r="I87" s="153"/>
      <c r="J87" s="154">
        <f>BK87</f>
        <v>0</v>
      </c>
      <c r="K87" s="150"/>
      <c r="L87" s="155"/>
      <c r="M87" s="156"/>
      <c r="N87" s="157"/>
      <c r="O87" s="157"/>
      <c r="P87" s="158">
        <f>P88+P144+P168+P181+P223+P257</f>
        <v>0</v>
      </c>
      <c r="Q87" s="157"/>
      <c r="R87" s="158">
        <f>R88+R144+R168+R181+R223+R257</f>
        <v>51.958888</v>
      </c>
      <c r="S87" s="157"/>
      <c r="T87" s="159">
        <f>T88+T144+T168+T181+T223+T257</f>
        <v>6.125</v>
      </c>
      <c r="AR87" s="160" t="s">
        <v>80</v>
      </c>
      <c r="AT87" s="161" t="s">
        <v>72</v>
      </c>
      <c r="AU87" s="161" t="s">
        <v>73</v>
      </c>
      <c r="AY87" s="160" t="s">
        <v>130</v>
      </c>
      <c r="BK87" s="162">
        <f>BK88+BK144+BK168+BK181+BK223+BK257</f>
        <v>0</v>
      </c>
    </row>
    <row r="88" spans="2:63" s="9" customFormat="1" ht="22.9" customHeight="1">
      <c r="B88" s="149"/>
      <c r="C88" s="150"/>
      <c r="D88" s="151" t="s">
        <v>72</v>
      </c>
      <c r="E88" s="188" t="s">
        <v>80</v>
      </c>
      <c r="F88" s="188" t="s">
        <v>196</v>
      </c>
      <c r="G88" s="150"/>
      <c r="H88" s="150"/>
      <c r="I88" s="153"/>
      <c r="J88" s="189">
        <f>BK88</f>
        <v>0</v>
      </c>
      <c r="K88" s="150"/>
      <c r="L88" s="155"/>
      <c r="M88" s="156"/>
      <c r="N88" s="157"/>
      <c r="O88" s="157"/>
      <c r="P88" s="158">
        <f>SUM(P89:P143)</f>
        <v>0</v>
      </c>
      <c r="Q88" s="157"/>
      <c r="R88" s="158">
        <f>SUM(R89:R143)</f>
        <v>14.983080000000001</v>
      </c>
      <c r="S88" s="157"/>
      <c r="T88" s="159">
        <f>SUM(T89:T143)</f>
        <v>6.075</v>
      </c>
      <c r="AR88" s="160" t="s">
        <v>80</v>
      </c>
      <c r="AT88" s="161" t="s">
        <v>72</v>
      </c>
      <c r="AU88" s="161" t="s">
        <v>80</v>
      </c>
      <c r="AY88" s="160" t="s">
        <v>130</v>
      </c>
      <c r="BK88" s="162">
        <f>SUM(BK89:BK143)</f>
        <v>0</v>
      </c>
    </row>
    <row r="89" spans="2:65" s="1" customFormat="1" ht="16.5" customHeight="1">
      <c r="B89" s="32"/>
      <c r="C89" s="163" t="s">
        <v>80</v>
      </c>
      <c r="D89" s="163" t="s">
        <v>131</v>
      </c>
      <c r="E89" s="164" t="s">
        <v>293</v>
      </c>
      <c r="F89" s="165" t="s">
        <v>294</v>
      </c>
      <c r="G89" s="166" t="s">
        <v>199</v>
      </c>
      <c r="H89" s="167">
        <v>5</v>
      </c>
      <c r="I89" s="168"/>
      <c r="J89" s="169">
        <f>ROUND(I89*H89,2)</f>
        <v>0</v>
      </c>
      <c r="K89" s="165" t="s">
        <v>135</v>
      </c>
      <c r="L89" s="36"/>
      <c r="M89" s="170" t="s">
        <v>1</v>
      </c>
      <c r="N89" s="171" t="s">
        <v>44</v>
      </c>
      <c r="O89" s="58"/>
      <c r="P89" s="172">
        <f>O89*H89</f>
        <v>0</v>
      </c>
      <c r="Q89" s="172">
        <v>0</v>
      </c>
      <c r="R89" s="172">
        <f>Q89*H89</f>
        <v>0</v>
      </c>
      <c r="S89" s="172">
        <v>0.295</v>
      </c>
      <c r="T89" s="173">
        <f>S89*H89</f>
        <v>1.4749999999999999</v>
      </c>
      <c r="AR89" s="15" t="s">
        <v>129</v>
      </c>
      <c r="AT89" s="15" t="s">
        <v>131</v>
      </c>
      <c r="AU89" s="15" t="s">
        <v>82</v>
      </c>
      <c r="AY89" s="15" t="s">
        <v>130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5" t="s">
        <v>80</v>
      </c>
      <c r="BK89" s="174">
        <f>ROUND(I89*H89,2)</f>
        <v>0</v>
      </c>
      <c r="BL89" s="15" t="s">
        <v>129</v>
      </c>
      <c r="BM89" s="15" t="s">
        <v>295</v>
      </c>
    </row>
    <row r="90" spans="2:51" s="11" customFormat="1" ht="11.25">
      <c r="B90" s="190"/>
      <c r="C90" s="191"/>
      <c r="D90" s="175" t="s">
        <v>201</v>
      </c>
      <c r="E90" s="192" t="s">
        <v>1</v>
      </c>
      <c r="F90" s="193" t="s">
        <v>296</v>
      </c>
      <c r="G90" s="191"/>
      <c r="H90" s="194">
        <v>5</v>
      </c>
      <c r="I90" s="195"/>
      <c r="J90" s="191"/>
      <c r="K90" s="191"/>
      <c r="L90" s="196"/>
      <c r="M90" s="197"/>
      <c r="N90" s="198"/>
      <c r="O90" s="198"/>
      <c r="P90" s="198"/>
      <c r="Q90" s="198"/>
      <c r="R90" s="198"/>
      <c r="S90" s="198"/>
      <c r="T90" s="199"/>
      <c r="AT90" s="200" t="s">
        <v>201</v>
      </c>
      <c r="AU90" s="200" t="s">
        <v>82</v>
      </c>
      <c r="AV90" s="11" t="s">
        <v>82</v>
      </c>
      <c r="AW90" s="11" t="s">
        <v>34</v>
      </c>
      <c r="AX90" s="11" t="s">
        <v>73</v>
      </c>
      <c r="AY90" s="200" t="s">
        <v>130</v>
      </c>
    </row>
    <row r="91" spans="2:51" s="12" customFormat="1" ht="11.25">
      <c r="B91" s="201"/>
      <c r="C91" s="202"/>
      <c r="D91" s="175" t="s">
        <v>201</v>
      </c>
      <c r="E91" s="203" t="s">
        <v>1</v>
      </c>
      <c r="F91" s="204" t="s">
        <v>203</v>
      </c>
      <c r="G91" s="202"/>
      <c r="H91" s="205">
        <v>5</v>
      </c>
      <c r="I91" s="206"/>
      <c r="J91" s="202"/>
      <c r="K91" s="202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201</v>
      </c>
      <c r="AU91" s="211" t="s">
        <v>82</v>
      </c>
      <c r="AV91" s="12" t="s">
        <v>129</v>
      </c>
      <c r="AW91" s="12" t="s">
        <v>34</v>
      </c>
      <c r="AX91" s="12" t="s">
        <v>80</v>
      </c>
      <c r="AY91" s="211" t="s">
        <v>130</v>
      </c>
    </row>
    <row r="92" spans="2:65" s="1" customFormat="1" ht="16.5" customHeight="1">
      <c r="B92" s="32"/>
      <c r="C92" s="163" t="s">
        <v>82</v>
      </c>
      <c r="D92" s="163" t="s">
        <v>131</v>
      </c>
      <c r="E92" s="164" t="s">
        <v>297</v>
      </c>
      <c r="F92" s="165" t="s">
        <v>298</v>
      </c>
      <c r="G92" s="166" t="s">
        <v>199</v>
      </c>
      <c r="H92" s="167">
        <v>5</v>
      </c>
      <c r="I92" s="168"/>
      <c r="J92" s="169">
        <f>ROUND(I92*H92,2)</f>
        <v>0</v>
      </c>
      <c r="K92" s="165" t="s">
        <v>135</v>
      </c>
      <c r="L92" s="36"/>
      <c r="M92" s="170" t="s">
        <v>1</v>
      </c>
      <c r="N92" s="171" t="s">
        <v>44</v>
      </c>
      <c r="O92" s="58"/>
      <c r="P92" s="172">
        <f>O92*H92</f>
        <v>0</v>
      </c>
      <c r="Q92" s="172">
        <v>0</v>
      </c>
      <c r="R92" s="172">
        <f>Q92*H92</f>
        <v>0</v>
      </c>
      <c r="S92" s="172">
        <v>0.29</v>
      </c>
      <c r="T92" s="173">
        <f>S92*H92</f>
        <v>1.45</v>
      </c>
      <c r="AR92" s="15" t="s">
        <v>129</v>
      </c>
      <c r="AT92" s="15" t="s">
        <v>131</v>
      </c>
      <c r="AU92" s="15" t="s">
        <v>82</v>
      </c>
      <c r="AY92" s="15" t="s">
        <v>130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5" t="s">
        <v>80</v>
      </c>
      <c r="BK92" s="174">
        <f>ROUND(I92*H92,2)</f>
        <v>0</v>
      </c>
      <c r="BL92" s="15" t="s">
        <v>129</v>
      </c>
      <c r="BM92" s="15" t="s">
        <v>299</v>
      </c>
    </row>
    <row r="93" spans="2:51" s="11" customFormat="1" ht="11.25">
      <c r="B93" s="190"/>
      <c r="C93" s="191"/>
      <c r="D93" s="175" t="s">
        <v>201</v>
      </c>
      <c r="E93" s="192" t="s">
        <v>1</v>
      </c>
      <c r="F93" s="193" t="s">
        <v>300</v>
      </c>
      <c r="G93" s="191"/>
      <c r="H93" s="194">
        <v>5</v>
      </c>
      <c r="I93" s="195"/>
      <c r="J93" s="191"/>
      <c r="K93" s="191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201</v>
      </c>
      <c r="AU93" s="200" t="s">
        <v>82</v>
      </c>
      <c r="AV93" s="11" t="s">
        <v>82</v>
      </c>
      <c r="AW93" s="11" t="s">
        <v>34</v>
      </c>
      <c r="AX93" s="11" t="s">
        <v>73</v>
      </c>
      <c r="AY93" s="200" t="s">
        <v>130</v>
      </c>
    </row>
    <row r="94" spans="2:51" s="12" customFormat="1" ht="11.25">
      <c r="B94" s="201"/>
      <c r="C94" s="202"/>
      <c r="D94" s="175" t="s">
        <v>201</v>
      </c>
      <c r="E94" s="203" t="s">
        <v>1</v>
      </c>
      <c r="F94" s="204" t="s">
        <v>203</v>
      </c>
      <c r="G94" s="202"/>
      <c r="H94" s="205">
        <v>5</v>
      </c>
      <c r="I94" s="206"/>
      <c r="J94" s="202"/>
      <c r="K94" s="202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201</v>
      </c>
      <c r="AU94" s="211" t="s">
        <v>82</v>
      </c>
      <c r="AV94" s="12" t="s">
        <v>129</v>
      </c>
      <c r="AW94" s="12" t="s">
        <v>34</v>
      </c>
      <c r="AX94" s="12" t="s">
        <v>80</v>
      </c>
      <c r="AY94" s="211" t="s">
        <v>130</v>
      </c>
    </row>
    <row r="95" spans="2:65" s="1" customFormat="1" ht="16.5" customHeight="1">
      <c r="B95" s="32"/>
      <c r="C95" s="163" t="s">
        <v>144</v>
      </c>
      <c r="D95" s="163" t="s">
        <v>131</v>
      </c>
      <c r="E95" s="164" t="s">
        <v>301</v>
      </c>
      <c r="F95" s="165" t="s">
        <v>302</v>
      </c>
      <c r="G95" s="166" t="s">
        <v>199</v>
      </c>
      <c r="H95" s="167">
        <v>5</v>
      </c>
      <c r="I95" s="168"/>
      <c r="J95" s="169">
        <f>ROUND(I95*H95,2)</f>
        <v>0</v>
      </c>
      <c r="K95" s="165" t="s">
        <v>135</v>
      </c>
      <c r="L95" s="36"/>
      <c r="M95" s="170" t="s">
        <v>1</v>
      </c>
      <c r="N95" s="171" t="s">
        <v>44</v>
      </c>
      <c r="O95" s="58"/>
      <c r="P95" s="172">
        <f>O95*H95</f>
        <v>0</v>
      </c>
      <c r="Q95" s="172">
        <v>0</v>
      </c>
      <c r="R95" s="172">
        <f>Q95*H95</f>
        <v>0</v>
      </c>
      <c r="S95" s="172">
        <v>0.22</v>
      </c>
      <c r="T95" s="173">
        <f>S95*H95</f>
        <v>1.1</v>
      </c>
      <c r="AR95" s="15" t="s">
        <v>129</v>
      </c>
      <c r="AT95" s="15" t="s">
        <v>131</v>
      </c>
      <c r="AU95" s="15" t="s">
        <v>82</v>
      </c>
      <c r="AY95" s="15" t="s">
        <v>130</v>
      </c>
      <c r="BE95" s="174">
        <f>IF(N95="základní",J95,0)</f>
        <v>0</v>
      </c>
      <c r="BF95" s="174">
        <f>IF(N95="snížená",J95,0)</f>
        <v>0</v>
      </c>
      <c r="BG95" s="174">
        <f>IF(N95="zákl. přenesená",J95,0)</f>
        <v>0</v>
      </c>
      <c r="BH95" s="174">
        <f>IF(N95="sníž. přenesená",J95,0)</f>
        <v>0</v>
      </c>
      <c r="BI95" s="174">
        <f>IF(N95="nulová",J95,0)</f>
        <v>0</v>
      </c>
      <c r="BJ95" s="15" t="s">
        <v>80</v>
      </c>
      <c r="BK95" s="174">
        <f>ROUND(I95*H95,2)</f>
        <v>0</v>
      </c>
      <c r="BL95" s="15" t="s">
        <v>129</v>
      </c>
      <c r="BM95" s="15" t="s">
        <v>303</v>
      </c>
    </row>
    <row r="96" spans="2:51" s="11" customFormat="1" ht="11.25">
      <c r="B96" s="190"/>
      <c r="C96" s="191"/>
      <c r="D96" s="175" t="s">
        <v>201</v>
      </c>
      <c r="E96" s="192" t="s">
        <v>1</v>
      </c>
      <c r="F96" s="193" t="s">
        <v>304</v>
      </c>
      <c r="G96" s="191"/>
      <c r="H96" s="194">
        <v>5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201</v>
      </c>
      <c r="AU96" s="200" t="s">
        <v>82</v>
      </c>
      <c r="AV96" s="11" t="s">
        <v>82</v>
      </c>
      <c r="AW96" s="11" t="s">
        <v>34</v>
      </c>
      <c r="AX96" s="11" t="s">
        <v>73</v>
      </c>
      <c r="AY96" s="200" t="s">
        <v>130</v>
      </c>
    </row>
    <row r="97" spans="2:51" s="12" customFormat="1" ht="11.25">
      <c r="B97" s="201"/>
      <c r="C97" s="202"/>
      <c r="D97" s="175" t="s">
        <v>201</v>
      </c>
      <c r="E97" s="203" t="s">
        <v>1</v>
      </c>
      <c r="F97" s="204" t="s">
        <v>203</v>
      </c>
      <c r="G97" s="202"/>
      <c r="H97" s="205">
        <v>5</v>
      </c>
      <c r="I97" s="206"/>
      <c r="J97" s="202"/>
      <c r="K97" s="202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201</v>
      </c>
      <c r="AU97" s="211" t="s">
        <v>82</v>
      </c>
      <c r="AV97" s="12" t="s">
        <v>129</v>
      </c>
      <c r="AW97" s="12" t="s">
        <v>34</v>
      </c>
      <c r="AX97" s="12" t="s">
        <v>80</v>
      </c>
      <c r="AY97" s="211" t="s">
        <v>130</v>
      </c>
    </row>
    <row r="98" spans="2:65" s="1" customFormat="1" ht="16.5" customHeight="1">
      <c r="B98" s="32"/>
      <c r="C98" s="163" t="s">
        <v>129</v>
      </c>
      <c r="D98" s="163" t="s">
        <v>131</v>
      </c>
      <c r="E98" s="164" t="s">
        <v>305</v>
      </c>
      <c r="F98" s="165" t="s">
        <v>306</v>
      </c>
      <c r="G98" s="166" t="s">
        <v>232</v>
      </c>
      <c r="H98" s="167">
        <v>10</v>
      </c>
      <c r="I98" s="168"/>
      <c r="J98" s="169">
        <f>ROUND(I98*H98,2)</f>
        <v>0</v>
      </c>
      <c r="K98" s="165" t="s">
        <v>135</v>
      </c>
      <c r="L98" s="36"/>
      <c r="M98" s="170" t="s">
        <v>1</v>
      </c>
      <c r="N98" s="171" t="s">
        <v>44</v>
      </c>
      <c r="O98" s="58"/>
      <c r="P98" s="172">
        <f>O98*H98</f>
        <v>0</v>
      </c>
      <c r="Q98" s="172">
        <v>0</v>
      </c>
      <c r="R98" s="172">
        <f>Q98*H98</f>
        <v>0</v>
      </c>
      <c r="S98" s="172">
        <v>0.205</v>
      </c>
      <c r="T98" s="173">
        <f>S98*H98</f>
        <v>2.05</v>
      </c>
      <c r="AR98" s="15" t="s">
        <v>129</v>
      </c>
      <c r="AT98" s="15" t="s">
        <v>131</v>
      </c>
      <c r="AU98" s="15" t="s">
        <v>82</v>
      </c>
      <c r="AY98" s="15" t="s">
        <v>130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5" t="s">
        <v>80</v>
      </c>
      <c r="BK98" s="174">
        <f>ROUND(I98*H98,2)</f>
        <v>0</v>
      </c>
      <c r="BL98" s="15" t="s">
        <v>129</v>
      </c>
      <c r="BM98" s="15" t="s">
        <v>307</v>
      </c>
    </row>
    <row r="99" spans="2:51" s="11" customFormat="1" ht="11.25">
      <c r="B99" s="190"/>
      <c r="C99" s="191"/>
      <c r="D99" s="175" t="s">
        <v>201</v>
      </c>
      <c r="E99" s="192" t="s">
        <v>1</v>
      </c>
      <c r="F99" s="193" t="s">
        <v>308</v>
      </c>
      <c r="G99" s="191"/>
      <c r="H99" s="194">
        <v>10</v>
      </c>
      <c r="I99" s="195"/>
      <c r="J99" s="191"/>
      <c r="K99" s="191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201</v>
      </c>
      <c r="AU99" s="200" t="s">
        <v>82</v>
      </c>
      <c r="AV99" s="11" t="s">
        <v>82</v>
      </c>
      <c r="AW99" s="11" t="s">
        <v>34</v>
      </c>
      <c r="AX99" s="11" t="s">
        <v>73</v>
      </c>
      <c r="AY99" s="200" t="s">
        <v>130</v>
      </c>
    </row>
    <row r="100" spans="2:51" s="12" customFormat="1" ht="11.25">
      <c r="B100" s="201"/>
      <c r="C100" s="202"/>
      <c r="D100" s="175" t="s">
        <v>201</v>
      </c>
      <c r="E100" s="203" t="s">
        <v>1</v>
      </c>
      <c r="F100" s="204" t="s">
        <v>203</v>
      </c>
      <c r="G100" s="202"/>
      <c r="H100" s="205">
        <v>10</v>
      </c>
      <c r="I100" s="206"/>
      <c r="J100" s="202"/>
      <c r="K100" s="202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201</v>
      </c>
      <c r="AU100" s="211" t="s">
        <v>82</v>
      </c>
      <c r="AV100" s="12" t="s">
        <v>129</v>
      </c>
      <c r="AW100" s="12" t="s">
        <v>34</v>
      </c>
      <c r="AX100" s="12" t="s">
        <v>80</v>
      </c>
      <c r="AY100" s="211" t="s">
        <v>130</v>
      </c>
    </row>
    <row r="101" spans="2:65" s="1" customFormat="1" ht="16.5" customHeight="1">
      <c r="B101" s="32"/>
      <c r="C101" s="163" t="s">
        <v>153</v>
      </c>
      <c r="D101" s="163" t="s">
        <v>131</v>
      </c>
      <c r="E101" s="164" t="s">
        <v>309</v>
      </c>
      <c r="F101" s="165" t="s">
        <v>310</v>
      </c>
      <c r="G101" s="166" t="s">
        <v>206</v>
      </c>
      <c r="H101" s="167">
        <v>38.2</v>
      </c>
      <c r="I101" s="168"/>
      <c r="J101" s="169">
        <f>ROUND(I101*H101,2)</f>
        <v>0</v>
      </c>
      <c r="K101" s="165" t="s">
        <v>135</v>
      </c>
      <c r="L101" s="36"/>
      <c r="M101" s="170" t="s">
        <v>1</v>
      </c>
      <c r="N101" s="171" t="s">
        <v>44</v>
      </c>
      <c r="O101" s="58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5" t="s">
        <v>129</v>
      </c>
      <c r="AT101" s="15" t="s">
        <v>131</v>
      </c>
      <c r="AU101" s="15" t="s">
        <v>82</v>
      </c>
      <c r="AY101" s="15" t="s">
        <v>130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5" t="s">
        <v>80</v>
      </c>
      <c r="BK101" s="174">
        <f>ROUND(I101*H101,2)</f>
        <v>0</v>
      </c>
      <c r="BL101" s="15" t="s">
        <v>129</v>
      </c>
      <c r="BM101" s="15" t="s">
        <v>311</v>
      </c>
    </row>
    <row r="102" spans="2:51" s="11" customFormat="1" ht="11.25">
      <c r="B102" s="190"/>
      <c r="C102" s="191"/>
      <c r="D102" s="175" t="s">
        <v>201</v>
      </c>
      <c r="E102" s="192" t="s">
        <v>1</v>
      </c>
      <c r="F102" s="193" t="s">
        <v>312</v>
      </c>
      <c r="G102" s="191"/>
      <c r="H102" s="194">
        <v>38.2</v>
      </c>
      <c r="I102" s="195"/>
      <c r="J102" s="191"/>
      <c r="K102" s="191"/>
      <c r="L102" s="196"/>
      <c r="M102" s="197"/>
      <c r="N102" s="198"/>
      <c r="O102" s="198"/>
      <c r="P102" s="198"/>
      <c r="Q102" s="198"/>
      <c r="R102" s="198"/>
      <c r="S102" s="198"/>
      <c r="T102" s="199"/>
      <c r="AT102" s="200" t="s">
        <v>201</v>
      </c>
      <c r="AU102" s="200" t="s">
        <v>82</v>
      </c>
      <c r="AV102" s="11" t="s">
        <v>82</v>
      </c>
      <c r="AW102" s="11" t="s">
        <v>34</v>
      </c>
      <c r="AX102" s="11" t="s">
        <v>73</v>
      </c>
      <c r="AY102" s="200" t="s">
        <v>130</v>
      </c>
    </row>
    <row r="103" spans="2:51" s="12" customFormat="1" ht="11.25">
      <c r="B103" s="201"/>
      <c r="C103" s="202"/>
      <c r="D103" s="175" t="s">
        <v>201</v>
      </c>
      <c r="E103" s="203" t="s">
        <v>1</v>
      </c>
      <c r="F103" s="204" t="s">
        <v>203</v>
      </c>
      <c r="G103" s="202"/>
      <c r="H103" s="205">
        <v>38.2</v>
      </c>
      <c r="I103" s="206"/>
      <c r="J103" s="202"/>
      <c r="K103" s="202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201</v>
      </c>
      <c r="AU103" s="211" t="s">
        <v>82</v>
      </c>
      <c r="AV103" s="12" t="s">
        <v>129</v>
      </c>
      <c r="AW103" s="12" t="s">
        <v>34</v>
      </c>
      <c r="AX103" s="12" t="s">
        <v>80</v>
      </c>
      <c r="AY103" s="211" t="s">
        <v>130</v>
      </c>
    </row>
    <row r="104" spans="2:65" s="1" customFormat="1" ht="16.5" customHeight="1">
      <c r="B104" s="32"/>
      <c r="C104" s="163" t="s">
        <v>158</v>
      </c>
      <c r="D104" s="163" t="s">
        <v>131</v>
      </c>
      <c r="E104" s="164" t="s">
        <v>278</v>
      </c>
      <c r="F104" s="165" t="s">
        <v>279</v>
      </c>
      <c r="G104" s="166" t="s">
        <v>206</v>
      </c>
      <c r="H104" s="167">
        <v>8.8</v>
      </c>
      <c r="I104" s="168"/>
      <c r="J104" s="169">
        <f>ROUND(I104*H104,2)</f>
        <v>0</v>
      </c>
      <c r="K104" s="165" t="s">
        <v>135</v>
      </c>
      <c r="L104" s="36"/>
      <c r="M104" s="170" t="s">
        <v>1</v>
      </c>
      <c r="N104" s="171" t="s">
        <v>44</v>
      </c>
      <c r="O104" s="58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5" t="s">
        <v>129</v>
      </c>
      <c r="AT104" s="15" t="s">
        <v>131</v>
      </c>
      <c r="AU104" s="15" t="s">
        <v>82</v>
      </c>
      <c r="AY104" s="15" t="s">
        <v>130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5" t="s">
        <v>80</v>
      </c>
      <c r="BK104" s="174">
        <f>ROUND(I104*H104,2)</f>
        <v>0</v>
      </c>
      <c r="BL104" s="15" t="s">
        <v>129</v>
      </c>
      <c r="BM104" s="15" t="s">
        <v>313</v>
      </c>
    </row>
    <row r="105" spans="2:51" s="11" customFormat="1" ht="11.25">
      <c r="B105" s="190"/>
      <c r="C105" s="191"/>
      <c r="D105" s="175" t="s">
        <v>201</v>
      </c>
      <c r="E105" s="192" t="s">
        <v>1</v>
      </c>
      <c r="F105" s="193" t="s">
        <v>314</v>
      </c>
      <c r="G105" s="191"/>
      <c r="H105" s="194">
        <v>8.8</v>
      </c>
      <c r="I105" s="195"/>
      <c r="J105" s="191"/>
      <c r="K105" s="191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201</v>
      </c>
      <c r="AU105" s="200" t="s">
        <v>82</v>
      </c>
      <c r="AV105" s="11" t="s">
        <v>82</v>
      </c>
      <c r="AW105" s="11" t="s">
        <v>34</v>
      </c>
      <c r="AX105" s="11" t="s">
        <v>73</v>
      </c>
      <c r="AY105" s="200" t="s">
        <v>130</v>
      </c>
    </row>
    <row r="106" spans="2:51" s="12" customFormat="1" ht="11.25">
      <c r="B106" s="201"/>
      <c r="C106" s="202"/>
      <c r="D106" s="175" t="s">
        <v>201</v>
      </c>
      <c r="E106" s="203" t="s">
        <v>1</v>
      </c>
      <c r="F106" s="204" t="s">
        <v>203</v>
      </c>
      <c r="G106" s="202"/>
      <c r="H106" s="205">
        <v>8.8</v>
      </c>
      <c r="I106" s="206"/>
      <c r="J106" s="202"/>
      <c r="K106" s="202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201</v>
      </c>
      <c r="AU106" s="211" t="s">
        <v>82</v>
      </c>
      <c r="AV106" s="12" t="s">
        <v>129</v>
      </c>
      <c r="AW106" s="12" t="s">
        <v>34</v>
      </c>
      <c r="AX106" s="12" t="s">
        <v>80</v>
      </c>
      <c r="AY106" s="211" t="s">
        <v>130</v>
      </c>
    </row>
    <row r="107" spans="2:65" s="1" customFormat="1" ht="16.5" customHeight="1">
      <c r="B107" s="32"/>
      <c r="C107" s="163" t="s">
        <v>163</v>
      </c>
      <c r="D107" s="163" t="s">
        <v>131</v>
      </c>
      <c r="E107" s="164" t="s">
        <v>315</v>
      </c>
      <c r="F107" s="165" t="s">
        <v>316</v>
      </c>
      <c r="G107" s="166" t="s">
        <v>206</v>
      </c>
      <c r="H107" s="167">
        <v>38.2</v>
      </c>
      <c r="I107" s="168"/>
      <c r="J107" s="169">
        <f>ROUND(I107*H107,2)</f>
        <v>0</v>
      </c>
      <c r="K107" s="165" t="s">
        <v>135</v>
      </c>
      <c r="L107" s="36"/>
      <c r="M107" s="170" t="s">
        <v>1</v>
      </c>
      <c r="N107" s="171" t="s">
        <v>44</v>
      </c>
      <c r="O107" s="58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5" t="s">
        <v>129</v>
      </c>
      <c r="AT107" s="15" t="s">
        <v>131</v>
      </c>
      <c r="AU107" s="15" t="s">
        <v>82</v>
      </c>
      <c r="AY107" s="15" t="s">
        <v>130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5" t="s">
        <v>80</v>
      </c>
      <c r="BK107" s="174">
        <f>ROUND(I107*H107,2)</f>
        <v>0</v>
      </c>
      <c r="BL107" s="15" t="s">
        <v>129</v>
      </c>
      <c r="BM107" s="15" t="s">
        <v>317</v>
      </c>
    </row>
    <row r="108" spans="2:51" s="11" customFormat="1" ht="11.25">
      <c r="B108" s="190"/>
      <c r="C108" s="191"/>
      <c r="D108" s="175" t="s">
        <v>201</v>
      </c>
      <c r="E108" s="192" t="s">
        <v>1</v>
      </c>
      <c r="F108" s="193" t="s">
        <v>318</v>
      </c>
      <c r="G108" s="191"/>
      <c r="H108" s="194">
        <v>38.2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201</v>
      </c>
      <c r="AU108" s="200" t="s">
        <v>82</v>
      </c>
      <c r="AV108" s="11" t="s">
        <v>82</v>
      </c>
      <c r="AW108" s="11" t="s">
        <v>34</v>
      </c>
      <c r="AX108" s="11" t="s">
        <v>73</v>
      </c>
      <c r="AY108" s="200" t="s">
        <v>130</v>
      </c>
    </row>
    <row r="109" spans="2:51" s="12" customFormat="1" ht="11.25">
      <c r="B109" s="201"/>
      <c r="C109" s="202"/>
      <c r="D109" s="175" t="s">
        <v>201</v>
      </c>
      <c r="E109" s="203" t="s">
        <v>1</v>
      </c>
      <c r="F109" s="204" t="s">
        <v>203</v>
      </c>
      <c r="G109" s="202"/>
      <c r="H109" s="205">
        <v>38.2</v>
      </c>
      <c r="I109" s="206"/>
      <c r="J109" s="202"/>
      <c r="K109" s="202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201</v>
      </c>
      <c r="AU109" s="211" t="s">
        <v>82</v>
      </c>
      <c r="AV109" s="12" t="s">
        <v>129</v>
      </c>
      <c r="AW109" s="12" t="s">
        <v>34</v>
      </c>
      <c r="AX109" s="12" t="s">
        <v>80</v>
      </c>
      <c r="AY109" s="211" t="s">
        <v>130</v>
      </c>
    </row>
    <row r="110" spans="2:65" s="1" customFormat="1" ht="16.5" customHeight="1">
      <c r="B110" s="32"/>
      <c r="C110" s="163" t="s">
        <v>168</v>
      </c>
      <c r="D110" s="163" t="s">
        <v>131</v>
      </c>
      <c r="E110" s="164" t="s">
        <v>319</v>
      </c>
      <c r="F110" s="165" t="s">
        <v>320</v>
      </c>
      <c r="G110" s="166" t="s">
        <v>206</v>
      </c>
      <c r="H110" s="167">
        <v>8.8</v>
      </c>
      <c r="I110" s="168"/>
      <c r="J110" s="169">
        <f>ROUND(I110*H110,2)</f>
        <v>0</v>
      </c>
      <c r="K110" s="165" t="s">
        <v>135</v>
      </c>
      <c r="L110" s="36"/>
      <c r="M110" s="170" t="s">
        <v>1</v>
      </c>
      <c r="N110" s="171" t="s">
        <v>44</v>
      </c>
      <c r="O110" s="58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AR110" s="15" t="s">
        <v>129</v>
      </c>
      <c r="AT110" s="15" t="s">
        <v>131</v>
      </c>
      <c r="AU110" s="15" t="s">
        <v>82</v>
      </c>
      <c r="AY110" s="15" t="s">
        <v>130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5" t="s">
        <v>80</v>
      </c>
      <c r="BK110" s="174">
        <f>ROUND(I110*H110,2)</f>
        <v>0</v>
      </c>
      <c r="BL110" s="15" t="s">
        <v>129</v>
      </c>
      <c r="BM110" s="15" t="s">
        <v>321</v>
      </c>
    </row>
    <row r="111" spans="2:51" s="11" customFormat="1" ht="11.25">
      <c r="B111" s="190"/>
      <c r="C111" s="191"/>
      <c r="D111" s="175" t="s">
        <v>201</v>
      </c>
      <c r="E111" s="192" t="s">
        <v>1</v>
      </c>
      <c r="F111" s="193" t="s">
        <v>322</v>
      </c>
      <c r="G111" s="191"/>
      <c r="H111" s="194">
        <v>8.8</v>
      </c>
      <c r="I111" s="195"/>
      <c r="J111" s="191"/>
      <c r="K111" s="191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201</v>
      </c>
      <c r="AU111" s="200" t="s">
        <v>82</v>
      </c>
      <c r="AV111" s="11" t="s">
        <v>82</v>
      </c>
      <c r="AW111" s="11" t="s">
        <v>34</v>
      </c>
      <c r="AX111" s="11" t="s">
        <v>73</v>
      </c>
      <c r="AY111" s="200" t="s">
        <v>130</v>
      </c>
    </row>
    <row r="112" spans="2:51" s="12" customFormat="1" ht="11.25">
      <c r="B112" s="201"/>
      <c r="C112" s="202"/>
      <c r="D112" s="175" t="s">
        <v>201</v>
      </c>
      <c r="E112" s="203" t="s">
        <v>1</v>
      </c>
      <c r="F112" s="204" t="s">
        <v>203</v>
      </c>
      <c r="G112" s="202"/>
      <c r="H112" s="205">
        <v>8.8</v>
      </c>
      <c r="I112" s="206"/>
      <c r="J112" s="202"/>
      <c r="K112" s="202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201</v>
      </c>
      <c r="AU112" s="211" t="s">
        <v>82</v>
      </c>
      <c r="AV112" s="12" t="s">
        <v>129</v>
      </c>
      <c r="AW112" s="12" t="s">
        <v>34</v>
      </c>
      <c r="AX112" s="12" t="s">
        <v>80</v>
      </c>
      <c r="AY112" s="211" t="s">
        <v>130</v>
      </c>
    </row>
    <row r="113" spans="2:65" s="1" customFormat="1" ht="16.5" customHeight="1">
      <c r="B113" s="32"/>
      <c r="C113" s="163" t="s">
        <v>173</v>
      </c>
      <c r="D113" s="163" t="s">
        <v>131</v>
      </c>
      <c r="E113" s="164" t="s">
        <v>323</v>
      </c>
      <c r="F113" s="165" t="s">
        <v>324</v>
      </c>
      <c r="G113" s="166" t="s">
        <v>325</v>
      </c>
      <c r="H113" s="167">
        <v>63.03</v>
      </c>
      <c r="I113" s="168"/>
      <c r="J113" s="169">
        <f>ROUND(I113*H113,2)</f>
        <v>0</v>
      </c>
      <c r="K113" s="165" t="s">
        <v>135</v>
      </c>
      <c r="L113" s="36"/>
      <c r="M113" s="170" t="s">
        <v>1</v>
      </c>
      <c r="N113" s="171" t="s">
        <v>44</v>
      </c>
      <c r="O113" s="58"/>
      <c r="P113" s="172">
        <f>O113*H113</f>
        <v>0</v>
      </c>
      <c r="Q113" s="172">
        <v>0</v>
      </c>
      <c r="R113" s="172">
        <f>Q113*H113</f>
        <v>0</v>
      </c>
      <c r="S113" s="172">
        <v>0</v>
      </c>
      <c r="T113" s="173">
        <f>S113*H113</f>
        <v>0</v>
      </c>
      <c r="AR113" s="15" t="s">
        <v>129</v>
      </c>
      <c r="AT113" s="15" t="s">
        <v>131</v>
      </c>
      <c r="AU113" s="15" t="s">
        <v>82</v>
      </c>
      <c r="AY113" s="15" t="s">
        <v>130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5" t="s">
        <v>80</v>
      </c>
      <c r="BK113" s="174">
        <f>ROUND(I113*H113,2)</f>
        <v>0</v>
      </c>
      <c r="BL113" s="15" t="s">
        <v>129</v>
      </c>
      <c r="BM113" s="15" t="s">
        <v>326</v>
      </c>
    </row>
    <row r="114" spans="2:47" s="1" customFormat="1" ht="19.5">
      <c r="B114" s="32"/>
      <c r="C114" s="33"/>
      <c r="D114" s="175" t="s">
        <v>138</v>
      </c>
      <c r="E114" s="33"/>
      <c r="F114" s="176" t="s">
        <v>327</v>
      </c>
      <c r="G114" s="33"/>
      <c r="H114" s="33"/>
      <c r="I114" s="101"/>
      <c r="J114" s="33"/>
      <c r="K114" s="33"/>
      <c r="L114" s="36"/>
      <c r="M114" s="177"/>
      <c r="N114" s="58"/>
      <c r="O114" s="58"/>
      <c r="P114" s="58"/>
      <c r="Q114" s="58"/>
      <c r="R114" s="58"/>
      <c r="S114" s="58"/>
      <c r="T114" s="59"/>
      <c r="AT114" s="15" t="s">
        <v>138</v>
      </c>
      <c r="AU114" s="15" t="s">
        <v>82</v>
      </c>
    </row>
    <row r="115" spans="2:51" s="11" customFormat="1" ht="11.25">
      <c r="B115" s="190"/>
      <c r="C115" s="191"/>
      <c r="D115" s="175" t="s">
        <v>201</v>
      </c>
      <c r="E115" s="192" t="s">
        <v>1</v>
      </c>
      <c r="F115" s="193" t="s">
        <v>328</v>
      </c>
      <c r="G115" s="191"/>
      <c r="H115" s="194">
        <v>63.03</v>
      </c>
      <c r="I115" s="195"/>
      <c r="J115" s="191"/>
      <c r="K115" s="191"/>
      <c r="L115" s="196"/>
      <c r="M115" s="197"/>
      <c r="N115" s="198"/>
      <c r="O115" s="198"/>
      <c r="P115" s="198"/>
      <c r="Q115" s="198"/>
      <c r="R115" s="198"/>
      <c r="S115" s="198"/>
      <c r="T115" s="199"/>
      <c r="AT115" s="200" t="s">
        <v>201</v>
      </c>
      <c r="AU115" s="200" t="s">
        <v>82</v>
      </c>
      <c r="AV115" s="11" t="s">
        <v>82</v>
      </c>
      <c r="AW115" s="11" t="s">
        <v>34</v>
      </c>
      <c r="AX115" s="11" t="s">
        <v>73</v>
      </c>
      <c r="AY115" s="200" t="s">
        <v>130</v>
      </c>
    </row>
    <row r="116" spans="2:51" s="12" customFormat="1" ht="11.25">
      <c r="B116" s="201"/>
      <c r="C116" s="202"/>
      <c r="D116" s="175" t="s">
        <v>201</v>
      </c>
      <c r="E116" s="203" t="s">
        <v>1</v>
      </c>
      <c r="F116" s="204" t="s">
        <v>203</v>
      </c>
      <c r="G116" s="202"/>
      <c r="H116" s="205">
        <v>63.03</v>
      </c>
      <c r="I116" s="206"/>
      <c r="J116" s="202"/>
      <c r="K116" s="202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201</v>
      </c>
      <c r="AU116" s="211" t="s">
        <v>82</v>
      </c>
      <c r="AV116" s="12" t="s">
        <v>129</v>
      </c>
      <c r="AW116" s="12" t="s">
        <v>34</v>
      </c>
      <c r="AX116" s="12" t="s">
        <v>80</v>
      </c>
      <c r="AY116" s="211" t="s">
        <v>130</v>
      </c>
    </row>
    <row r="117" spans="2:65" s="1" customFormat="1" ht="16.5" customHeight="1">
      <c r="B117" s="32"/>
      <c r="C117" s="163" t="s">
        <v>181</v>
      </c>
      <c r="D117" s="163" t="s">
        <v>131</v>
      </c>
      <c r="E117" s="164" t="s">
        <v>329</v>
      </c>
      <c r="F117" s="165" t="s">
        <v>330</v>
      </c>
      <c r="G117" s="166" t="s">
        <v>206</v>
      </c>
      <c r="H117" s="167">
        <v>7.2</v>
      </c>
      <c r="I117" s="168"/>
      <c r="J117" s="169">
        <f>ROUND(I117*H117,2)</f>
        <v>0</v>
      </c>
      <c r="K117" s="165" t="s">
        <v>135</v>
      </c>
      <c r="L117" s="36"/>
      <c r="M117" s="170" t="s">
        <v>1</v>
      </c>
      <c r="N117" s="171" t="s">
        <v>44</v>
      </c>
      <c r="O117" s="58"/>
      <c r="P117" s="172">
        <f>O117*H117</f>
        <v>0</v>
      </c>
      <c r="Q117" s="172">
        <v>0</v>
      </c>
      <c r="R117" s="172">
        <f>Q117*H117</f>
        <v>0</v>
      </c>
      <c r="S117" s="172">
        <v>0</v>
      </c>
      <c r="T117" s="173">
        <f>S117*H117</f>
        <v>0</v>
      </c>
      <c r="AR117" s="15" t="s">
        <v>129</v>
      </c>
      <c r="AT117" s="15" t="s">
        <v>131</v>
      </c>
      <c r="AU117" s="15" t="s">
        <v>82</v>
      </c>
      <c r="AY117" s="15" t="s">
        <v>130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5" t="s">
        <v>80</v>
      </c>
      <c r="BK117" s="174">
        <f>ROUND(I117*H117,2)</f>
        <v>0</v>
      </c>
      <c r="BL117" s="15" t="s">
        <v>129</v>
      </c>
      <c r="BM117" s="15" t="s">
        <v>331</v>
      </c>
    </row>
    <row r="118" spans="2:51" s="11" customFormat="1" ht="11.25">
      <c r="B118" s="190"/>
      <c r="C118" s="191"/>
      <c r="D118" s="175" t="s">
        <v>201</v>
      </c>
      <c r="E118" s="192" t="s">
        <v>1</v>
      </c>
      <c r="F118" s="193" t="s">
        <v>332</v>
      </c>
      <c r="G118" s="191"/>
      <c r="H118" s="194">
        <v>7.2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201</v>
      </c>
      <c r="AU118" s="200" t="s">
        <v>82</v>
      </c>
      <c r="AV118" s="11" t="s">
        <v>82</v>
      </c>
      <c r="AW118" s="11" t="s">
        <v>34</v>
      </c>
      <c r="AX118" s="11" t="s">
        <v>73</v>
      </c>
      <c r="AY118" s="200" t="s">
        <v>130</v>
      </c>
    </row>
    <row r="119" spans="2:51" s="12" customFormat="1" ht="11.25">
      <c r="B119" s="201"/>
      <c r="C119" s="202"/>
      <c r="D119" s="175" t="s">
        <v>201</v>
      </c>
      <c r="E119" s="203" t="s">
        <v>1</v>
      </c>
      <c r="F119" s="204" t="s">
        <v>203</v>
      </c>
      <c r="G119" s="202"/>
      <c r="H119" s="205">
        <v>7.2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201</v>
      </c>
      <c r="AU119" s="211" t="s">
        <v>82</v>
      </c>
      <c r="AV119" s="12" t="s">
        <v>129</v>
      </c>
      <c r="AW119" s="12" t="s">
        <v>34</v>
      </c>
      <c r="AX119" s="12" t="s">
        <v>80</v>
      </c>
      <c r="AY119" s="211" t="s">
        <v>130</v>
      </c>
    </row>
    <row r="120" spans="2:65" s="1" customFormat="1" ht="16.5" customHeight="1">
      <c r="B120" s="32"/>
      <c r="C120" s="225" t="s">
        <v>186</v>
      </c>
      <c r="D120" s="225" t="s">
        <v>333</v>
      </c>
      <c r="E120" s="226" t="s">
        <v>334</v>
      </c>
      <c r="F120" s="227" t="s">
        <v>335</v>
      </c>
      <c r="G120" s="228" t="s">
        <v>325</v>
      </c>
      <c r="H120" s="229">
        <v>14.4</v>
      </c>
      <c r="I120" s="230"/>
      <c r="J120" s="231">
        <f>ROUND(I120*H120,2)</f>
        <v>0</v>
      </c>
      <c r="K120" s="227" t="s">
        <v>135</v>
      </c>
      <c r="L120" s="232"/>
      <c r="M120" s="233" t="s">
        <v>1</v>
      </c>
      <c r="N120" s="234" t="s">
        <v>44</v>
      </c>
      <c r="O120" s="58"/>
      <c r="P120" s="172">
        <f>O120*H120</f>
        <v>0</v>
      </c>
      <c r="Q120" s="172">
        <v>1</v>
      </c>
      <c r="R120" s="172">
        <f>Q120*H120</f>
        <v>14.4</v>
      </c>
      <c r="S120" s="172">
        <v>0</v>
      </c>
      <c r="T120" s="173">
        <f>S120*H120</f>
        <v>0</v>
      </c>
      <c r="AR120" s="15" t="s">
        <v>168</v>
      </c>
      <c r="AT120" s="15" t="s">
        <v>333</v>
      </c>
      <c r="AU120" s="15" t="s">
        <v>82</v>
      </c>
      <c r="AY120" s="15" t="s">
        <v>130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5" t="s">
        <v>80</v>
      </c>
      <c r="BK120" s="174">
        <f>ROUND(I120*H120,2)</f>
        <v>0</v>
      </c>
      <c r="BL120" s="15" t="s">
        <v>129</v>
      </c>
      <c r="BM120" s="15" t="s">
        <v>336</v>
      </c>
    </row>
    <row r="121" spans="2:51" s="11" customFormat="1" ht="11.25">
      <c r="B121" s="190"/>
      <c r="C121" s="191"/>
      <c r="D121" s="175" t="s">
        <v>201</v>
      </c>
      <c r="E121" s="192" t="s">
        <v>1</v>
      </c>
      <c r="F121" s="193" t="s">
        <v>337</v>
      </c>
      <c r="G121" s="191"/>
      <c r="H121" s="194">
        <v>14.4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201</v>
      </c>
      <c r="AU121" s="200" t="s">
        <v>82</v>
      </c>
      <c r="AV121" s="11" t="s">
        <v>82</v>
      </c>
      <c r="AW121" s="11" t="s">
        <v>34</v>
      </c>
      <c r="AX121" s="11" t="s">
        <v>73</v>
      </c>
      <c r="AY121" s="200" t="s">
        <v>130</v>
      </c>
    </row>
    <row r="122" spans="2:51" s="12" customFormat="1" ht="11.25">
      <c r="B122" s="201"/>
      <c r="C122" s="202"/>
      <c r="D122" s="175" t="s">
        <v>201</v>
      </c>
      <c r="E122" s="203" t="s">
        <v>1</v>
      </c>
      <c r="F122" s="204" t="s">
        <v>203</v>
      </c>
      <c r="G122" s="202"/>
      <c r="H122" s="205">
        <v>14.4</v>
      </c>
      <c r="I122" s="206"/>
      <c r="J122" s="202"/>
      <c r="K122" s="202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201</v>
      </c>
      <c r="AU122" s="211" t="s">
        <v>82</v>
      </c>
      <c r="AV122" s="12" t="s">
        <v>129</v>
      </c>
      <c r="AW122" s="12" t="s">
        <v>34</v>
      </c>
      <c r="AX122" s="12" t="s">
        <v>80</v>
      </c>
      <c r="AY122" s="211" t="s">
        <v>130</v>
      </c>
    </row>
    <row r="123" spans="2:65" s="1" customFormat="1" ht="16.5" customHeight="1">
      <c r="B123" s="32"/>
      <c r="C123" s="163" t="s">
        <v>244</v>
      </c>
      <c r="D123" s="163" t="s">
        <v>131</v>
      </c>
      <c r="E123" s="164" t="s">
        <v>338</v>
      </c>
      <c r="F123" s="165" t="s">
        <v>339</v>
      </c>
      <c r="G123" s="166" t="s">
        <v>199</v>
      </c>
      <c r="H123" s="167">
        <v>88</v>
      </c>
      <c r="I123" s="168"/>
      <c r="J123" s="169">
        <f>ROUND(I123*H123,2)</f>
        <v>0</v>
      </c>
      <c r="K123" s="165" t="s">
        <v>135</v>
      </c>
      <c r="L123" s="36"/>
      <c r="M123" s="170" t="s">
        <v>1</v>
      </c>
      <c r="N123" s="171" t="s">
        <v>44</v>
      </c>
      <c r="O123" s="58"/>
      <c r="P123" s="172">
        <f>O123*H123</f>
        <v>0</v>
      </c>
      <c r="Q123" s="172">
        <v>0</v>
      </c>
      <c r="R123" s="172">
        <f>Q123*H123</f>
        <v>0</v>
      </c>
      <c r="S123" s="172">
        <v>0</v>
      </c>
      <c r="T123" s="173">
        <f>S123*H123</f>
        <v>0</v>
      </c>
      <c r="AR123" s="15" t="s">
        <v>129</v>
      </c>
      <c r="AT123" s="15" t="s">
        <v>131</v>
      </c>
      <c r="AU123" s="15" t="s">
        <v>82</v>
      </c>
      <c r="AY123" s="15" t="s">
        <v>130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5" t="s">
        <v>80</v>
      </c>
      <c r="BK123" s="174">
        <f>ROUND(I123*H123,2)</f>
        <v>0</v>
      </c>
      <c r="BL123" s="15" t="s">
        <v>129</v>
      </c>
      <c r="BM123" s="15" t="s">
        <v>340</v>
      </c>
    </row>
    <row r="124" spans="2:51" s="11" customFormat="1" ht="11.25">
      <c r="B124" s="190"/>
      <c r="C124" s="191"/>
      <c r="D124" s="175" t="s">
        <v>201</v>
      </c>
      <c r="E124" s="192" t="s">
        <v>1</v>
      </c>
      <c r="F124" s="193" t="s">
        <v>341</v>
      </c>
      <c r="G124" s="191"/>
      <c r="H124" s="194">
        <v>88</v>
      </c>
      <c r="I124" s="195"/>
      <c r="J124" s="191"/>
      <c r="K124" s="191"/>
      <c r="L124" s="196"/>
      <c r="M124" s="197"/>
      <c r="N124" s="198"/>
      <c r="O124" s="198"/>
      <c r="P124" s="198"/>
      <c r="Q124" s="198"/>
      <c r="R124" s="198"/>
      <c r="S124" s="198"/>
      <c r="T124" s="199"/>
      <c r="AT124" s="200" t="s">
        <v>201</v>
      </c>
      <c r="AU124" s="200" t="s">
        <v>82</v>
      </c>
      <c r="AV124" s="11" t="s">
        <v>82</v>
      </c>
      <c r="AW124" s="11" t="s">
        <v>34</v>
      </c>
      <c r="AX124" s="11" t="s">
        <v>73</v>
      </c>
      <c r="AY124" s="200" t="s">
        <v>130</v>
      </c>
    </row>
    <row r="125" spans="2:51" s="12" customFormat="1" ht="11.25">
      <c r="B125" s="201"/>
      <c r="C125" s="202"/>
      <c r="D125" s="175" t="s">
        <v>201</v>
      </c>
      <c r="E125" s="203" t="s">
        <v>1</v>
      </c>
      <c r="F125" s="204" t="s">
        <v>203</v>
      </c>
      <c r="G125" s="202"/>
      <c r="H125" s="205">
        <v>88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201</v>
      </c>
      <c r="AU125" s="211" t="s">
        <v>82</v>
      </c>
      <c r="AV125" s="12" t="s">
        <v>129</v>
      </c>
      <c r="AW125" s="12" t="s">
        <v>34</v>
      </c>
      <c r="AX125" s="12" t="s">
        <v>80</v>
      </c>
      <c r="AY125" s="211" t="s">
        <v>130</v>
      </c>
    </row>
    <row r="126" spans="2:65" s="1" customFormat="1" ht="16.5" customHeight="1">
      <c r="B126" s="32"/>
      <c r="C126" s="163" t="s">
        <v>248</v>
      </c>
      <c r="D126" s="163" t="s">
        <v>131</v>
      </c>
      <c r="E126" s="164" t="s">
        <v>342</v>
      </c>
      <c r="F126" s="165" t="s">
        <v>343</v>
      </c>
      <c r="G126" s="166" t="s">
        <v>199</v>
      </c>
      <c r="H126" s="167">
        <v>88</v>
      </c>
      <c r="I126" s="168"/>
      <c r="J126" s="169">
        <f>ROUND(I126*H126,2)</f>
        <v>0</v>
      </c>
      <c r="K126" s="165" t="s">
        <v>135</v>
      </c>
      <c r="L126" s="36"/>
      <c r="M126" s="170" t="s">
        <v>1</v>
      </c>
      <c r="N126" s="171" t="s">
        <v>44</v>
      </c>
      <c r="O126" s="58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AR126" s="15" t="s">
        <v>129</v>
      </c>
      <c r="AT126" s="15" t="s">
        <v>131</v>
      </c>
      <c r="AU126" s="15" t="s">
        <v>82</v>
      </c>
      <c r="AY126" s="15" t="s">
        <v>130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5" t="s">
        <v>80</v>
      </c>
      <c r="BK126" s="174">
        <f>ROUND(I126*H126,2)</f>
        <v>0</v>
      </c>
      <c r="BL126" s="15" t="s">
        <v>129</v>
      </c>
      <c r="BM126" s="15" t="s">
        <v>344</v>
      </c>
    </row>
    <row r="127" spans="2:51" s="11" customFormat="1" ht="11.25">
      <c r="B127" s="190"/>
      <c r="C127" s="191"/>
      <c r="D127" s="175" t="s">
        <v>201</v>
      </c>
      <c r="E127" s="192" t="s">
        <v>1</v>
      </c>
      <c r="F127" s="193" t="s">
        <v>345</v>
      </c>
      <c r="G127" s="191"/>
      <c r="H127" s="194">
        <v>88</v>
      </c>
      <c r="I127" s="195"/>
      <c r="J127" s="191"/>
      <c r="K127" s="191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201</v>
      </c>
      <c r="AU127" s="200" t="s">
        <v>82</v>
      </c>
      <c r="AV127" s="11" t="s">
        <v>82</v>
      </c>
      <c r="AW127" s="11" t="s">
        <v>34</v>
      </c>
      <c r="AX127" s="11" t="s">
        <v>73</v>
      </c>
      <c r="AY127" s="200" t="s">
        <v>130</v>
      </c>
    </row>
    <row r="128" spans="2:51" s="12" customFormat="1" ht="11.25">
      <c r="B128" s="201"/>
      <c r="C128" s="202"/>
      <c r="D128" s="175" t="s">
        <v>201</v>
      </c>
      <c r="E128" s="203" t="s">
        <v>1</v>
      </c>
      <c r="F128" s="204" t="s">
        <v>203</v>
      </c>
      <c r="G128" s="202"/>
      <c r="H128" s="205">
        <v>88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201</v>
      </c>
      <c r="AU128" s="211" t="s">
        <v>82</v>
      </c>
      <c r="AV128" s="12" t="s">
        <v>129</v>
      </c>
      <c r="AW128" s="12" t="s">
        <v>34</v>
      </c>
      <c r="AX128" s="12" t="s">
        <v>80</v>
      </c>
      <c r="AY128" s="211" t="s">
        <v>130</v>
      </c>
    </row>
    <row r="129" spans="2:65" s="1" customFormat="1" ht="16.5" customHeight="1">
      <c r="B129" s="32"/>
      <c r="C129" s="225" t="s">
        <v>252</v>
      </c>
      <c r="D129" s="225" t="s">
        <v>333</v>
      </c>
      <c r="E129" s="226" t="s">
        <v>346</v>
      </c>
      <c r="F129" s="227" t="s">
        <v>347</v>
      </c>
      <c r="G129" s="228" t="s">
        <v>348</v>
      </c>
      <c r="H129" s="229">
        <v>3.08</v>
      </c>
      <c r="I129" s="230"/>
      <c r="J129" s="231">
        <f>ROUND(I129*H129,2)</f>
        <v>0</v>
      </c>
      <c r="K129" s="227" t="s">
        <v>135</v>
      </c>
      <c r="L129" s="232"/>
      <c r="M129" s="233" t="s">
        <v>1</v>
      </c>
      <c r="N129" s="234" t="s">
        <v>44</v>
      </c>
      <c r="O129" s="58"/>
      <c r="P129" s="172">
        <f>O129*H129</f>
        <v>0</v>
      </c>
      <c r="Q129" s="172">
        <v>0.001</v>
      </c>
      <c r="R129" s="172">
        <f>Q129*H129</f>
        <v>0.0030800000000000003</v>
      </c>
      <c r="S129" s="172">
        <v>0</v>
      </c>
      <c r="T129" s="173">
        <f>S129*H129</f>
        <v>0</v>
      </c>
      <c r="AR129" s="15" t="s">
        <v>168</v>
      </c>
      <c r="AT129" s="15" t="s">
        <v>333</v>
      </c>
      <c r="AU129" s="15" t="s">
        <v>82</v>
      </c>
      <c r="AY129" s="15" t="s">
        <v>130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5" t="s">
        <v>80</v>
      </c>
      <c r="BK129" s="174">
        <f>ROUND(I129*H129,2)</f>
        <v>0</v>
      </c>
      <c r="BL129" s="15" t="s">
        <v>129</v>
      </c>
      <c r="BM129" s="15" t="s">
        <v>349</v>
      </c>
    </row>
    <row r="130" spans="2:51" s="11" customFormat="1" ht="11.25">
      <c r="B130" s="190"/>
      <c r="C130" s="191"/>
      <c r="D130" s="175" t="s">
        <v>201</v>
      </c>
      <c r="E130" s="192" t="s">
        <v>1</v>
      </c>
      <c r="F130" s="193" t="s">
        <v>350</v>
      </c>
      <c r="G130" s="191"/>
      <c r="H130" s="194">
        <v>3.08</v>
      </c>
      <c r="I130" s="195"/>
      <c r="J130" s="191"/>
      <c r="K130" s="191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201</v>
      </c>
      <c r="AU130" s="200" t="s">
        <v>82</v>
      </c>
      <c r="AV130" s="11" t="s">
        <v>82</v>
      </c>
      <c r="AW130" s="11" t="s">
        <v>34</v>
      </c>
      <c r="AX130" s="11" t="s">
        <v>73</v>
      </c>
      <c r="AY130" s="200" t="s">
        <v>130</v>
      </c>
    </row>
    <row r="131" spans="2:51" s="12" customFormat="1" ht="11.25">
      <c r="B131" s="201"/>
      <c r="C131" s="202"/>
      <c r="D131" s="175" t="s">
        <v>201</v>
      </c>
      <c r="E131" s="203" t="s">
        <v>1</v>
      </c>
      <c r="F131" s="204" t="s">
        <v>203</v>
      </c>
      <c r="G131" s="202"/>
      <c r="H131" s="205">
        <v>3.08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201</v>
      </c>
      <c r="AU131" s="211" t="s">
        <v>82</v>
      </c>
      <c r="AV131" s="12" t="s">
        <v>129</v>
      </c>
      <c r="AW131" s="12" t="s">
        <v>34</v>
      </c>
      <c r="AX131" s="12" t="s">
        <v>80</v>
      </c>
      <c r="AY131" s="211" t="s">
        <v>130</v>
      </c>
    </row>
    <row r="132" spans="2:65" s="1" customFormat="1" ht="16.5" customHeight="1">
      <c r="B132" s="32"/>
      <c r="C132" s="163" t="s">
        <v>8</v>
      </c>
      <c r="D132" s="163" t="s">
        <v>131</v>
      </c>
      <c r="E132" s="164" t="s">
        <v>351</v>
      </c>
      <c r="F132" s="165" t="s">
        <v>352</v>
      </c>
      <c r="G132" s="166" t="s">
        <v>199</v>
      </c>
      <c r="H132" s="167">
        <v>74.8</v>
      </c>
      <c r="I132" s="168"/>
      <c r="J132" s="169">
        <f>ROUND(I132*H132,2)</f>
        <v>0</v>
      </c>
      <c r="K132" s="165" t="s">
        <v>135</v>
      </c>
      <c r="L132" s="36"/>
      <c r="M132" s="170" t="s">
        <v>1</v>
      </c>
      <c r="N132" s="171" t="s">
        <v>44</v>
      </c>
      <c r="O132" s="58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5" t="s">
        <v>129</v>
      </c>
      <c r="AT132" s="15" t="s">
        <v>131</v>
      </c>
      <c r="AU132" s="15" t="s">
        <v>82</v>
      </c>
      <c r="AY132" s="15" t="s">
        <v>130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5" t="s">
        <v>80</v>
      </c>
      <c r="BK132" s="174">
        <f>ROUND(I132*H132,2)</f>
        <v>0</v>
      </c>
      <c r="BL132" s="15" t="s">
        <v>129</v>
      </c>
      <c r="BM132" s="15" t="s">
        <v>353</v>
      </c>
    </row>
    <row r="133" spans="2:51" s="11" customFormat="1" ht="11.25">
      <c r="B133" s="190"/>
      <c r="C133" s="191"/>
      <c r="D133" s="175" t="s">
        <v>201</v>
      </c>
      <c r="E133" s="192" t="s">
        <v>1</v>
      </c>
      <c r="F133" s="193" t="s">
        <v>354</v>
      </c>
      <c r="G133" s="191"/>
      <c r="H133" s="194">
        <v>74.8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201</v>
      </c>
      <c r="AU133" s="200" t="s">
        <v>82</v>
      </c>
      <c r="AV133" s="11" t="s">
        <v>82</v>
      </c>
      <c r="AW133" s="11" t="s">
        <v>34</v>
      </c>
      <c r="AX133" s="11" t="s">
        <v>73</v>
      </c>
      <c r="AY133" s="200" t="s">
        <v>130</v>
      </c>
    </row>
    <row r="134" spans="2:51" s="12" customFormat="1" ht="11.25">
      <c r="B134" s="201"/>
      <c r="C134" s="202"/>
      <c r="D134" s="175" t="s">
        <v>201</v>
      </c>
      <c r="E134" s="203" t="s">
        <v>1</v>
      </c>
      <c r="F134" s="204" t="s">
        <v>203</v>
      </c>
      <c r="G134" s="202"/>
      <c r="H134" s="205">
        <v>74.8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201</v>
      </c>
      <c r="AU134" s="211" t="s">
        <v>82</v>
      </c>
      <c r="AV134" s="12" t="s">
        <v>129</v>
      </c>
      <c r="AW134" s="12" t="s">
        <v>34</v>
      </c>
      <c r="AX134" s="12" t="s">
        <v>80</v>
      </c>
      <c r="AY134" s="211" t="s">
        <v>130</v>
      </c>
    </row>
    <row r="135" spans="2:65" s="1" customFormat="1" ht="16.5" customHeight="1">
      <c r="B135" s="32"/>
      <c r="C135" s="163" t="s">
        <v>259</v>
      </c>
      <c r="D135" s="163" t="s">
        <v>131</v>
      </c>
      <c r="E135" s="164" t="s">
        <v>355</v>
      </c>
      <c r="F135" s="165" t="s">
        <v>356</v>
      </c>
      <c r="G135" s="166" t="s">
        <v>199</v>
      </c>
      <c r="H135" s="167">
        <v>3.15</v>
      </c>
      <c r="I135" s="168"/>
      <c r="J135" s="169">
        <f>ROUND(I135*H135,2)</f>
        <v>0</v>
      </c>
      <c r="K135" s="165" t="s">
        <v>135</v>
      </c>
      <c r="L135" s="36"/>
      <c r="M135" s="170" t="s">
        <v>1</v>
      </c>
      <c r="N135" s="171" t="s">
        <v>44</v>
      </c>
      <c r="O135" s="58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5" t="s">
        <v>129</v>
      </c>
      <c r="AT135" s="15" t="s">
        <v>131</v>
      </c>
      <c r="AU135" s="15" t="s">
        <v>82</v>
      </c>
      <c r="AY135" s="15" t="s">
        <v>130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80</v>
      </c>
      <c r="BK135" s="174">
        <f>ROUND(I135*H135,2)</f>
        <v>0</v>
      </c>
      <c r="BL135" s="15" t="s">
        <v>129</v>
      </c>
      <c r="BM135" s="15" t="s">
        <v>357</v>
      </c>
    </row>
    <row r="136" spans="2:51" s="11" customFormat="1" ht="11.25">
      <c r="B136" s="190"/>
      <c r="C136" s="191"/>
      <c r="D136" s="175" t="s">
        <v>201</v>
      </c>
      <c r="E136" s="192" t="s">
        <v>1</v>
      </c>
      <c r="F136" s="193" t="s">
        <v>358</v>
      </c>
      <c r="G136" s="191"/>
      <c r="H136" s="194">
        <v>3.15</v>
      </c>
      <c r="I136" s="195"/>
      <c r="J136" s="191"/>
      <c r="K136" s="191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201</v>
      </c>
      <c r="AU136" s="200" t="s">
        <v>82</v>
      </c>
      <c r="AV136" s="11" t="s">
        <v>82</v>
      </c>
      <c r="AW136" s="11" t="s">
        <v>34</v>
      </c>
      <c r="AX136" s="11" t="s">
        <v>73</v>
      </c>
      <c r="AY136" s="200" t="s">
        <v>130</v>
      </c>
    </row>
    <row r="137" spans="2:51" s="12" customFormat="1" ht="11.25">
      <c r="B137" s="201"/>
      <c r="C137" s="202"/>
      <c r="D137" s="175" t="s">
        <v>201</v>
      </c>
      <c r="E137" s="203" t="s">
        <v>1</v>
      </c>
      <c r="F137" s="204" t="s">
        <v>203</v>
      </c>
      <c r="G137" s="202"/>
      <c r="H137" s="205">
        <v>3.15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201</v>
      </c>
      <c r="AU137" s="211" t="s">
        <v>82</v>
      </c>
      <c r="AV137" s="12" t="s">
        <v>129</v>
      </c>
      <c r="AW137" s="12" t="s">
        <v>34</v>
      </c>
      <c r="AX137" s="12" t="s">
        <v>80</v>
      </c>
      <c r="AY137" s="211" t="s">
        <v>130</v>
      </c>
    </row>
    <row r="138" spans="2:65" s="1" customFormat="1" ht="16.5" customHeight="1">
      <c r="B138" s="32"/>
      <c r="C138" s="225" t="s">
        <v>265</v>
      </c>
      <c r="D138" s="225" t="s">
        <v>333</v>
      </c>
      <c r="E138" s="226" t="s">
        <v>359</v>
      </c>
      <c r="F138" s="227" t="s">
        <v>360</v>
      </c>
      <c r="G138" s="228" t="s">
        <v>325</v>
      </c>
      <c r="H138" s="229">
        <v>0.58</v>
      </c>
      <c r="I138" s="230"/>
      <c r="J138" s="231">
        <f>ROUND(I138*H138,2)</f>
        <v>0</v>
      </c>
      <c r="K138" s="227" t="s">
        <v>135</v>
      </c>
      <c r="L138" s="232"/>
      <c r="M138" s="233" t="s">
        <v>1</v>
      </c>
      <c r="N138" s="234" t="s">
        <v>44</v>
      </c>
      <c r="O138" s="58"/>
      <c r="P138" s="172">
        <f>O138*H138</f>
        <v>0</v>
      </c>
      <c r="Q138" s="172">
        <v>1</v>
      </c>
      <c r="R138" s="172">
        <f>Q138*H138</f>
        <v>0.58</v>
      </c>
      <c r="S138" s="172">
        <v>0</v>
      </c>
      <c r="T138" s="173">
        <f>S138*H138</f>
        <v>0</v>
      </c>
      <c r="AR138" s="15" t="s">
        <v>168</v>
      </c>
      <c r="AT138" s="15" t="s">
        <v>333</v>
      </c>
      <c r="AU138" s="15" t="s">
        <v>82</v>
      </c>
      <c r="AY138" s="15" t="s">
        <v>130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5" t="s">
        <v>80</v>
      </c>
      <c r="BK138" s="174">
        <f>ROUND(I138*H138,2)</f>
        <v>0</v>
      </c>
      <c r="BL138" s="15" t="s">
        <v>129</v>
      </c>
      <c r="BM138" s="15" t="s">
        <v>361</v>
      </c>
    </row>
    <row r="139" spans="2:51" s="11" customFormat="1" ht="11.25">
      <c r="B139" s="190"/>
      <c r="C139" s="191"/>
      <c r="D139" s="175" t="s">
        <v>201</v>
      </c>
      <c r="E139" s="192" t="s">
        <v>1</v>
      </c>
      <c r="F139" s="193" t="s">
        <v>362</v>
      </c>
      <c r="G139" s="191"/>
      <c r="H139" s="194">
        <v>0.58</v>
      </c>
      <c r="I139" s="195"/>
      <c r="J139" s="191"/>
      <c r="K139" s="191"/>
      <c r="L139" s="196"/>
      <c r="M139" s="197"/>
      <c r="N139" s="198"/>
      <c r="O139" s="198"/>
      <c r="P139" s="198"/>
      <c r="Q139" s="198"/>
      <c r="R139" s="198"/>
      <c r="S139" s="198"/>
      <c r="T139" s="199"/>
      <c r="AT139" s="200" t="s">
        <v>201</v>
      </c>
      <c r="AU139" s="200" t="s">
        <v>82</v>
      </c>
      <c r="AV139" s="11" t="s">
        <v>82</v>
      </c>
      <c r="AW139" s="11" t="s">
        <v>34</v>
      </c>
      <c r="AX139" s="11" t="s">
        <v>73</v>
      </c>
      <c r="AY139" s="200" t="s">
        <v>130</v>
      </c>
    </row>
    <row r="140" spans="2:51" s="12" customFormat="1" ht="11.25">
      <c r="B140" s="201"/>
      <c r="C140" s="202"/>
      <c r="D140" s="175" t="s">
        <v>201</v>
      </c>
      <c r="E140" s="203" t="s">
        <v>1</v>
      </c>
      <c r="F140" s="204" t="s">
        <v>203</v>
      </c>
      <c r="G140" s="202"/>
      <c r="H140" s="205">
        <v>0.58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201</v>
      </c>
      <c r="AU140" s="211" t="s">
        <v>82</v>
      </c>
      <c r="AV140" s="12" t="s">
        <v>129</v>
      </c>
      <c r="AW140" s="12" t="s">
        <v>34</v>
      </c>
      <c r="AX140" s="12" t="s">
        <v>80</v>
      </c>
      <c r="AY140" s="211" t="s">
        <v>130</v>
      </c>
    </row>
    <row r="141" spans="2:65" s="1" customFormat="1" ht="16.5" customHeight="1">
      <c r="B141" s="32"/>
      <c r="C141" s="163" t="s">
        <v>269</v>
      </c>
      <c r="D141" s="163" t="s">
        <v>131</v>
      </c>
      <c r="E141" s="164" t="s">
        <v>363</v>
      </c>
      <c r="F141" s="165" t="s">
        <v>364</v>
      </c>
      <c r="G141" s="166" t="s">
        <v>199</v>
      </c>
      <c r="H141" s="167">
        <v>88</v>
      </c>
      <c r="I141" s="168"/>
      <c r="J141" s="169">
        <f>ROUND(I141*H141,2)</f>
        <v>0</v>
      </c>
      <c r="K141" s="165" t="s">
        <v>135</v>
      </c>
      <c r="L141" s="36"/>
      <c r="M141" s="170" t="s">
        <v>1</v>
      </c>
      <c r="N141" s="171" t="s">
        <v>44</v>
      </c>
      <c r="O141" s="58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AR141" s="15" t="s">
        <v>129</v>
      </c>
      <c r="AT141" s="15" t="s">
        <v>131</v>
      </c>
      <c r="AU141" s="15" t="s">
        <v>82</v>
      </c>
      <c r="AY141" s="15" t="s">
        <v>130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5" t="s">
        <v>80</v>
      </c>
      <c r="BK141" s="174">
        <f>ROUND(I141*H141,2)</f>
        <v>0</v>
      </c>
      <c r="BL141" s="15" t="s">
        <v>129</v>
      </c>
      <c r="BM141" s="15" t="s">
        <v>365</v>
      </c>
    </row>
    <row r="142" spans="2:65" s="1" customFormat="1" ht="16.5" customHeight="1">
      <c r="B142" s="32"/>
      <c r="C142" s="163" t="s">
        <v>273</v>
      </c>
      <c r="D142" s="163" t="s">
        <v>131</v>
      </c>
      <c r="E142" s="164" t="s">
        <v>366</v>
      </c>
      <c r="F142" s="165" t="s">
        <v>367</v>
      </c>
      <c r="G142" s="166" t="s">
        <v>199</v>
      </c>
      <c r="H142" s="167">
        <v>88</v>
      </c>
      <c r="I142" s="168"/>
      <c r="J142" s="169">
        <f>ROUND(I142*H142,2)</f>
        <v>0</v>
      </c>
      <c r="K142" s="165" t="s">
        <v>135</v>
      </c>
      <c r="L142" s="36"/>
      <c r="M142" s="170" t="s">
        <v>1</v>
      </c>
      <c r="N142" s="171" t="s">
        <v>44</v>
      </c>
      <c r="O142" s="58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AR142" s="15" t="s">
        <v>129</v>
      </c>
      <c r="AT142" s="15" t="s">
        <v>131</v>
      </c>
      <c r="AU142" s="15" t="s">
        <v>82</v>
      </c>
      <c r="AY142" s="15" t="s">
        <v>130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80</v>
      </c>
      <c r="BK142" s="174">
        <f>ROUND(I142*H142,2)</f>
        <v>0</v>
      </c>
      <c r="BL142" s="15" t="s">
        <v>129</v>
      </c>
      <c r="BM142" s="15" t="s">
        <v>368</v>
      </c>
    </row>
    <row r="143" spans="2:65" s="1" customFormat="1" ht="16.5" customHeight="1">
      <c r="B143" s="32"/>
      <c r="C143" s="163" t="s">
        <v>277</v>
      </c>
      <c r="D143" s="163" t="s">
        <v>131</v>
      </c>
      <c r="E143" s="164" t="s">
        <v>369</v>
      </c>
      <c r="F143" s="165" t="s">
        <v>370</v>
      </c>
      <c r="G143" s="166" t="s">
        <v>199</v>
      </c>
      <c r="H143" s="167">
        <v>88</v>
      </c>
      <c r="I143" s="168"/>
      <c r="J143" s="169">
        <f>ROUND(I143*H143,2)</f>
        <v>0</v>
      </c>
      <c r="K143" s="165" t="s">
        <v>135</v>
      </c>
      <c r="L143" s="36"/>
      <c r="M143" s="170" t="s">
        <v>1</v>
      </c>
      <c r="N143" s="171" t="s">
        <v>44</v>
      </c>
      <c r="O143" s="58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AR143" s="15" t="s">
        <v>129</v>
      </c>
      <c r="AT143" s="15" t="s">
        <v>131</v>
      </c>
      <c r="AU143" s="15" t="s">
        <v>82</v>
      </c>
      <c r="AY143" s="15" t="s">
        <v>130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5" t="s">
        <v>80</v>
      </c>
      <c r="BK143" s="174">
        <f>ROUND(I143*H143,2)</f>
        <v>0</v>
      </c>
      <c r="BL143" s="15" t="s">
        <v>129</v>
      </c>
      <c r="BM143" s="15" t="s">
        <v>371</v>
      </c>
    </row>
    <row r="144" spans="2:63" s="9" customFormat="1" ht="22.9" customHeight="1">
      <c r="B144" s="149"/>
      <c r="C144" s="150"/>
      <c r="D144" s="151" t="s">
        <v>72</v>
      </c>
      <c r="E144" s="188" t="s">
        <v>153</v>
      </c>
      <c r="F144" s="188" t="s">
        <v>372</v>
      </c>
      <c r="G144" s="150"/>
      <c r="H144" s="150"/>
      <c r="I144" s="153"/>
      <c r="J144" s="189">
        <f>BK144</f>
        <v>0</v>
      </c>
      <c r="K144" s="150"/>
      <c r="L144" s="155"/>
      <c r="M144" s="156"/>
      <c r="N144" s="157"/>
      <c r="O144" s="157"/>
      <c r="P144" s="158">
        <f>SUM(P145:P167)</f>
        <v>0</v>
      </c>
      <c r="Q144" s="157"/>
      <c r="R144" s="158">
        <f>SUM(R145:R167)</f>
        <v>24.377230000000004</v>
      </c>
      <c r="S144" s="157"/>
      <c r="T144" s="159">
        <f>SUM(T145:T167)</f>
        <v>0</v>
      </c>
      <c r="AR144" s="160" t="s">
        <v>80</v>
      </c>
      <c r="AT144" s="161" t="s">
        <v>72</v>
      </c>
      <c r="AU144" s="161" t="s">
        <v>80</v>
      </c>
      <c r="AY144" s="160" t="s">
        <v>130</v>
      </c>
      <c r="BK144" s="162">
        <f>SUM(BK145:BK167)</f>
        <v>0</v>
      </c>
    </row>
    <row r="145" spans="2:65" s="1" customFormat="1" ht="16.5" customHeight="1">
      <c r="B145" s="32"/>
      <c r="C145" s="163" t="s">
        <v>7</v>
      </c>
      <c r="D145" s="163" t="s">
        <v>131</v>
      </c>
      <c r="E145" s="164" t="s">
        <v>373</v>
      </c>
      <c r="F145" s="165" t="s">
        <v>374</v>
      </c>
      <c r="G145" s="166" t="s">
        <v>199</v>
      </c>
      <c r="H145" s="167">
        <v>74.8</v>
      </c>
      <c r="I145" s="168"/>
      <c r="J145" s="169">
        <f>ROUND(I145*H145,2)</f>
        <v>0</v>
      </c>
      <c r="K145" s="165" t="s">
        <v>135</v>
      </c>
      <c r="L145" s="36"/>
      <c r="M145" s="170" t="s">
        <v>1</v>
      </c>
      <c r="N145" s="171" t="s">
        <v>44</v>
      </c>
      <c r="O145" s="58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AR145" s="15" t="s">
        <v>129</v>
      </c>
      <c r="AT145" s="15" t="s">
        <v>131</v>
      </c>
      <c r="AU145" s="15" t="s">
        <v>82</v>
      </c>
      <c r="AY145" s="15" t="s">
        <v>130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5" t="s">
        <v>80</v>
      </c>
      <c r="BK145" s="174">
        <f>ROUND(I145*H145,2)</f>
        <v>0</v>
      </c>
      <c r="BL145" s="15" t="s">
        <v>129</v>
      </c>
      <c r="BM145" s="15" t="s">
        <v>375</v>
      </c>
    </row>
    <row r="146" spans="2:51" s="11" customFormat="1" ht="11.25">
      <c r="B146" s="190"/>
      <c r="C146" s="191"/>
      <c r="D146" s="175" t="s">
        <v>201</v>
      </c>
      <c r="E146" s="192" t="s">
        <v>1</v>
      </c>
      <c r="F146" s="193" t="s">
        <v>376</v>
      </c>
      <c r="G146" s="191"/>
      <c r="H146" s="194">
        <v>74.8</v>
      </c>
      <c r="I146" s="195"/>
      <c r="J146" s="191"/>
      <c r="K146" s="191"/>
      <c r="L146" s="196"/>
      <c r="M146" s="197"/>
      <c r="N146" s="198"/>
      <c r="O146" s="198"/>
      <c r="P146" s="198"/>
      <c r="Q146" s="198"/>
      <c r="R146" s="198"/>
      <c r="S146" s="198"/>
      <c r="T146" s="199"/>
      <c r="AT146" s="200" t="s">
        <v>201</v>
      </c>
      <c r="AU146" s="200" t="s">
        <v>82</v>
      </c>
      <c r="AV146" s="11" t="s">
        <v>82</v>
      </c>
      <c r="AW146" s="11" t="s">
        <v>34</v>
      </c>
      <c r="AX146" s="11" t="s">
        <v>73</v>
      </c>
      <c r="AY146" s="200" t="s">
        <v>130</v>
      </c>
    </row>
    <row r="147" spans="2:51" s="12" customFormat="1" ht="11.25">
      <c r="B147" s="201"/>
      <c r="C147" s="202"/>
      <c r="D147" s="175" t="s">
        <v>201</v>
      </c>
      <c r="E147" s="203" t="s">
        <v>1</v>
      </c>
      <c r="F147" s="204" t="s">
        <v>203</v>
      </c>
      <c r="G147" s="202"/>
      <c r="H147" s="205">
        <v>74.8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201</v>
      </c>
      <c r="AU147" s="211" t="s">
        <v>82</v>
      </c>
      <c r="AV147" s="12" t="s">
        <v>129</v>
      </c>
      <c r="AW147" s="12" t="s">
        <v>34</v>
      </c>
      <c r="AX147" s="12" t="s">
        <v>80</v>
      </c>
      <c r="AY147" s="211" t="s">
        <v>130</v>
      </c>
    </row>
    <row r="148" spans="2:65" s="1" customFormat="1" ht="16.5" customHeight="1">
      <c r="B148" s="32"/>
      <c r="C148" s="163" t="s">
        <v>377</v>
      </c>
      <c r="D148" s="163" t="s">
        <v>131</v>
      </c>
      <c r="E148" s="164" t="s">
        <v>378</v>
      </c>
      <c r="F148" s="165" t="s">
        <v>379</v>
      </c>
      <c r="G148" s="166" t="s">
        <v>199</v>
      </c>
      <c r="H148" s="167">
        <v>10</v>
      </c>
      <c r="I148" s="168"/>
      <c r="J148" s="169">
        <f>ROUND(I148*H148,2)</f>
        <v>0</v>
      </c>
      <c r="K148" s="165" t="s">
        <v>135</v>
      </c>
      <c r="L148" s="36"/>
      <c r="M148" s="170" t="s">
        <v>1</v>
      </c>
      <c r="N148" s="171" t="s">
        <v>44</v>
      </c>
      <c r="O148" s="58"/>
      <c r="P148" s="172">
        <f>O148*H148</f>
        <v>0</v>
      </c>
      <c r="Q148" s="172">
        <v>0.27994</v>
      </c>
      <c r="R148" s="172">
        <f>Q148*H148</f>
        <v>2.7994000000000003</v>
      </c>
      <c r="S148" s="172">
        <v>0</v>
      </c>
      <c r="T148" s="173">
        <f>S148*H148</f>
        <v>0</v>
      </c>
      <c r="AR148" s="15" t="s">
        <v>129</v>
      </c>
      <c r="AT148" s="15" t="s">
        <v>131</v>
      </c>
      <c r="AU148" s="15" t="s">
        <v>82</v>
      </c>
      <c r="AY148" s="15" t="s">
        <v>130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5" t="s">
        <v>80</v>
      </c>
      <c r="BK148" s="174">
        <f>ROUND(I148*H148,2)</f>
        <v>0</v>
      </c>
      <c r="BL148" s="15" t="s">
        <v>129</v>
      </c>
      <c r="BM148" s="15" t="s">
        <v>380</v>
      </c>
    </row>
    <row r="149" spans="2:51" s="11" customFormat="1" ht="11.25">
      <c r="B149" s="190"/>
      <c r="C149" s="191"/>
      <c r="D149" s="175" t="s">
        <v>201</v>
      </c>
      <c r="E149" s="192" t="s">
        <v>1</v>
      </c>
      <c r="F149" s="193" t="s">
        <v>381</v>
      </c>
      <c r="G149" s="191"/>
      <c r="H149" s="194">
        <v>10</v>
      </c>
      <c r="I149" s="195"/>
      <c r="J149" s="191"/>
      <c r="K149" s="191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201</v>
      </c>
      <c r="AU149" s="200" t="s">
        <v>82</v>
      </c>
      <c r="AV149" s="11" t="s">
        <v>82</v>
      </c>
      <c r="AW149" s="11" t="s">
        <v>34</v>
      </c>
      <c r="AX149" s="11" t="s">
        <v>73</v>
      </c>
      <c r="AY149" s="200" t="s">
        <v>130</v>
      </c>
    </row>
    <row r="150" spans="2:51" s="12" customFormat="1" ht="11.25">
      <c r="B150" s="201"/>
      <c r="C150" s="202"/>
      <c r="D150" s="175" t="s">
        <v>201</v>
      </c>
      <c r="E150" s="203" t="s">
        <v>1</v>
      </c>
      <c r="F150" s="204" t="s">
        <v>203</v>
      </c>
      <c r="G150" s="202"/>
      <c r="H150" s="205">
        <v>10</v>
      </c>
      <c r="I150" s="206"/>
      <c r="J150" s="202"/>
      <c r="K150" s="202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201</v>
      </c>
      <c r="AU150" s="211" t="s">
        <v>82</v>
      </c>
      <c r="AV150" s="12" t="s">
        <v>129</v>
      </c>
      <c r="AW150" s="12" t="s">
        <v>34</v>
      </c>
      <c r="AX150" s="12" t="s">
        <v>80</v>
      </c>
      <c r="AY150" s="211" t="s">
        <v>130</v>
      </c>
    </row>
    <row r="151" spans="2:65" s="1" customFormat="1" ht="16.5" customHeight="1">
      <c r="B151" s="32"/>
      <c r="C151" s="163" t="s">
        <v>382</v>
      </c>
      <c r="D151" s="163" t="s">
        <v>131</v>
      </c>
      <c r="E151" s="164" t="s">
        <v>383</v>
      </c>
      <c r="F151" s="165" t="s">
        <v>384</v>
      </c>
      <c r="G151" s="166" t="s">
        <v>199</v>
      </c>
      <c r="H151" s="167">
        <v>10</v>
      </c>
      <c r="I151" s="168"/>
      <c r="J151" s="169">
        <f>ROUND(I151*H151,2)</f>
        <v>0</v>
      </c>
      <c r="K151" s="165" t="s">
        <v>135</v>
      </c>
      <c r="L151" s="36"/>
      <c r="M151" s="170" t="s">
        <v>1</v>
      </c>
      <c r="N151" s="171" t="s">
        <v>44</v>
      </c>
      <c r="O151" s="58"/>
      <c r="P151" s="172">
        <f>O151*H151</f>
        <v>0</v>
      </c>
      <c r="Q151" s="172">
        <v>0.26376</v>
      </c>
      <c r="R151" s="172">
        <f>Q151*H151</f>
        <v>2.6376</v>
      </c>
      <c r="S151" s="172">
        <v>0</v>
      </c>
      <c r="T151" s="173">
        <f>S151*H151</f>
        <v>0</v>
      </c>
      <c r="AR151" s="15" t="s">
        <v>129</v>
      </c>
      <c r="AT151" s="15" t="s">
        <v>131</v>
      </c>
      <c r="AU151" s="15" t="s">
        <v>82</v>
      </c>
      <c r="AY151" s="15" t="s">
        <v>130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5" t="s">
        <v>80</v>
      </c>
      <c r="BK151" s="174">
        <f>ROUND(I151*H151,2)</f>
        <v>0</v>
      </c>
      <c r="BL151" s="15" t="s">
        <v>129</v>
      </c>
      <c r="BM151" s="15" t="s">
        <v>385</v>
      </c>
    </row>
    <row r="152" spans="2:51" s="11" customFormat="1" ht="11.25">
      <c r="B152" s="190"/>
      <c r="C152" s="191"/>
      <c r="D152" s="175" t="s">
        <v>201</v>
      </c>
      <c r="E152" s="192" t="s">
        <v>1</v>
      </c>
      <c r="F152" s="193" t="s">
        <v>386</v>
      </c>
      <c r="G152" s="191"/>
      <c r="H152" s="194">
        <v>10</v>
      </c>
      <c r="I152" s="195"/>
      <c r="J152" s="191"/>
      <c r="K152" s="191"/>
      <c r="L152" s="196"/>
      <c r="M152" s="197"/>
      <c r="N152" s="198"/>
      <c r="O152" s="198"/>
      <c r="P152" s="198"/>
      <c r="Q152" s="198"/>
      <c r="R152" s="198"/>
      <c r="S152" s="198"/>
      <c r="T152" s="199"/>
      <c r="AT152" s="200" t="s">
        <v>201</v>
      </c>
      <c r="AU152" s="200" t="s">
        <v>82</v>
      </c>
      <c r="AV152" s="11" t="s">
        <v>82</v>
      </c>
      <c r="AW152" s="11" t="s">
        <v>34</v>
      </c>
      <c r="AX152" s="11" t="s">
        <v>73</v>
      </c>
      <c r="AY152" s="200" t="s">
        <v>130</v>
      </c>
    </row>
    <row r="153" spans="2:51" s="12" customFormat="1" ht="11.25">
      <c r="B153" s="201"/>
      <c r="C153" s="202"/>
      <c r="D153" s="175" t="s">
        <v>201</v>
      </c>
      <c r="E153" s="203" t="s">
        <v>1</v>
      </c>
      <c r="F153" s="204" t="s">
        <v>203</v>
      </c>
      <c r="G153" s="202"/>
      <c r="H153" s="205">
        <v>10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201</v>
      </c>
      <c r="AU153" s="211" t="s">
        <v>82</v>
      </c>
      <c r="AV153" s="12" t="s">
        <v>129</v>
      </c>
      <c r="AW153" s="12" t="s">
        <v>34</v>
      </c>
      <c r="AX153" s="12" t="s">
        <v>80</v>
      </c>
      <c r="AY153" s="211" t="s">
        <v>130</v>
      </c>
    </row>
    <row r="154" spans="2:65" s="1" customFormat="1" ht="16.5" customHeight="1">
      <c r="B154" s="32"/>
      <c r="C154" s="163" t="s">
        <v>387</v>
      </c>
      <c r="D154" s="163" t="s">
        <v>131</v>
      </c>
      <c r="E154" s="164" t="s">
        <v>388</v>
      </c>
      <c r="F154" s="165" t="s">
        <v>389</v>
      </c>
      <c r="G154" s="166" t="s">
        <v>199</v>
      </c>
      <c r="H154" s="167">
        <v>10</v>
      </c>
      <c r="I154" s="168"/>
      <c r="J154" s="169">
        <f>ROUND(I154*H154,2)</f>
        <v>0</v>
      </c>
      <c r="K154" s="165" t="s">
        <v>135</v>
      </c>
      <c r="L154" s="36"/>
      <c r="M154" s="170" t="s">
        <v>1</v>
      </c>
      <c r="N154" s="171" t="s">
        <v>44</v>
      </c>
      <c r="O154" s="58"/>
      <c r="P154" s="172">
        <f>O154*H154</f>
        <v>0</v>
      </c>
      <c r="Q154" s="172">
        <v>0.12966</v>
      </c>
      <c r="R154" s="172">
        <f>Q154*H154</f>
        <v>1.2966</v>
      </c>
      <c r="S154" s="172">
        <v>0</v>
      </c>
      <c r="T154" s="173">
        <f>S154*H154</f>
        <v>0</v>
      </c>
      <c r="AR154" s="15" t="s">
        <v>129</v>
      </c>
      <c r="AT154" s="15" t="s">
        <v>131</v>
      </c>
      <c r="AU154" s="15" t="s">
        <v>82</v>
      </c>
      <c r="AY154" s="15" t="s">
        <v>130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5" t="s">
        <v>80</v>
      </c>
      <c r="BK154" s="174">
        <f>ROUND(I154*H154,2)</f>
        <v>0</v>
      </c>
      <c r="BL154" s="15" t="s">
        <v>129</v>
      </c>
      <c r="BM154" s="15" t="s">
        <v>390</v>
      </c>
    </row>
    <row r="155" spans="2:51" s="11" customFormat="1" ht="11.25">
      <c r="B155" s="190"/>
      <c r="C155" s="191"/>
      <c r="D155" s="175" t="s">
        <v>201</v>
      </c>
      <c r="E155" s="192" t="s">
        <v>1</v>
      </c>
      <c r="F155" s="193" t="s">
        <v>391</v>
      </c>
      <c r="G155" s="191"/>
      <c r="H155" s="194">
        <v>10</v>
      </c>
      <c r="I155" s="195"/>
      <c r="J155" s="191"/>
      <c r="K155" s="191"/>
      <c r="L155" s="196"/>
      <c r="M155" s="197"/>
      <c r="N155" s="198"/>
      <c r="O155" s="198"/>
      <c r="P155" s="198"/>
      <c r="Q155" s="198"/>
      <c r="R155" s="198"/>
      <c r="S155" s="198"/>
      <c r="T155" s="199"/>
      <c r="AT155" s="200" t="s">
        <v>201</v>
      </c>
      <c r="AU155" s="200" t="s">
        <v>82</v>
      </c>
      <c r="AV155" s="11" t="s">
        <v>82</v>
      </c>
      <c r="AW155" s="11" t="s">
        <v>34</v>
      </c>
      <c r="AX155" s="11" t="s">
        <v>73</v>
      </c>
      <c r="AY155" s="200" t="s">
        <v>130</v>
      </c>
    </row>
    <row r="156" spans="2:51" s="12" customFormat="1" ht="11.25">
      <c r="B156" s="201"/>
      <c r="C156" s="202"/>
      <c r="D156" s="175" t="s">
        <v>201</v>
      </c>
      <c r="E156" s="203" t="s">
        <v>1</v>
      </c>
      <c r="F156" s="204" t="s">
        <v>203</v>
      </c>
      <c r="G156" s="202"/>
      <c r="H156" s="205">
        <v>10</v>
      </c>
      <c r="I156" s="206"/>
      <c r="J156" s="202"/>
      <c r="K156" s="202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201</v>
      </c>
      <c r="AU156" s="211" t="s">
        <v>82</v>
      </c>
      <c r="AV156" s="12" t="s">
        <v>129</v>
      </c>
      <c r="AW156" s="12" t="s">
        <v>34</v>
      </c>
      <c r="AX156" s="12" t="s">
        <v>80</v>
      </c>
      <c r="AY156" s="211" t="s">
        <v>130</v>
      </c>
    </row>
    <row r="157" spans="2:65" s="1" customFormat="1" ht="16.5" customHeight="1">
      <c r="B157" s="32"/>
      <c r="C157" s="163" t="s">
        <v>392</v>
      </c>
      <c r="D157" s="163" t="s">
        <v>131</v>
      </c>
      <c r="E157" s="164" t="s">
        <v>393</v>
      </c>
      <c r="F157" s="165" t="s">
        <v>394</v>
      </c>
      <c r="G157" s="166" t="s">
        <v>199</v>
      </c>
      <c r="H157" s="167">
        <v>71</v>
      </c>
      <c r="I157" s="168"/>
      <c r="J157" s="169">
        <f>ROUND(I157*H157,2)</f>
        <v>0</v>
      </c>
      <c r="K157" s="165" t="s">
        <v>135</v>
      </c>
      <c r="L157" s="36"/>
      <c r="M157" s="170" t="s">
        <v>1</v>
      </c>
      <c r="N157" s="171" t="s">
        <v>44</v>
      </c>
      <c r="O157" s="58"/>
      <c r="P157" s="172">
        <f>O157*H157</f>
        <v>0</v>
      </c>
      <c r="Q157" s="172">
        <v>0.10362</v>
      </c>
      <c r="R157" s="172">
        <f>Q157*H157</f>
        <v>7.35702</v>
      </c>
      <c r="S157" s="172">
        <v>0</v>
      </c>
      <c r="T157" s="173">
        <f>S157*H157</f>
        <v>0</v>
      </c>
      <c r="AR157" s="15" t="s">
        <v>129</v>
      </c>
      <c r="AT157" s="15" t="s">
        <v>131</v>
      </c>
      <c r="AU157" s="15" t="s">
        <v>82</v>
      </c>
      <c r="AY157" s="15" t="s">
        <v>130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5" t="s">
        <v>80</v>
      </c>
      <c r="BK157" s="174">
        <f>ROUND(I157*H157,2)</f>
        <v>0</v>
      </c>
      <c r="BL157" s="15" t="s">
        <v>129</v>
      </c>
      <c r="BM157" s="15" t="s">
        <v>395</v>
      </c>
    </row>
    <row r="158" spans="2:51" s="11" customFormat="1" ht="11.25">
      <c r="B158" s="190"/>
      <c r="C158" s="191"/>
      <c r="D158" s="175" t="s">
        <v>201</v>
      </c>
      <c r="E158" s="192" t="s">
        <v>1</v>
      </c>
      <c r="F158" s="193" t="s">
        <v>396</v>
      </c>
      <c r="G158" s="191"/>
      <c r="H158" s="194">
        <v>9</v>
      </c>
      <c r="I158" s="195"/>
      <c r="J158" s="191"/>
      <c r="K158" s="191"/>
      <c r="L158" s="196"/>
      <c r="M158" s="197"/>
      <c r="N158" s="198"/>
      <c r="O158" s="198"/>
      <c r="P158" s="198"/>
      <c r="Q158" s="198"/>
      <c r="R158" s="198"/>
      <c r="S158" s="198"/>
      <c r="T158" s="199"/>
      <c r="AT158" s="200" t="s">
        <v>201</v>
      </c>
      <c r="AU158" s="200" t="s">
        <v>82</v>
      </c>
      <c r="AV158" s="11" t="s">
        <v>82</v>
      </c>
      <c r="AW158" s="11" t="s">
        <v>34</v>
      </c>
      <c r="AX158" s="11" t="s">
        <v>73</v>
      </c>
      <c r="AY158" s="200" t="s">
        <v>130</v>
      </c>
    </row>
    <row r="159" spans="2:51" s="11" customFormat="1" ht="11.25">
      <c r="B159" s="190"/>
      <c r="C159" s="191"/>
      <c r="D159" s="175" t="s">
        <v>201</v>
      </c>
      <c r="E159" s="192" t="s">
        <v>1</v>
      </c>
      <c r="F159" s="193" t="s">
        <v>397</v>
      </c>
      <c r="G159" s="191"/>
      <c r="H159" s="194">
        <v>57</v>
      </c>
      <c r="I159" s="195"/>
      <c r="J159" s="191"/>
      <c r="K159" s="191"/>
      <c r="L159" s="196"/>
      <c r="M159" s="197"/>
      <c r="N159" s="198"/>
      <c r="O159" s="198"/>
      <c r="P159" s="198"/>
      <c r="Q159" s="198"/>
      <c r="R159" s="198"/>
      <c r="S159" s="198"/>
      <c r="T159" s="199"/>
      <c r="AT159" s="200" t="s">
        <v>201</v>
      </c>
      <c r="AU159" s="200" t="s">
        <v>82</v>
      </c>
      <c r="AV159" s="11" t="s">
        <v>82</v>
      </c>
      <c r="AW159" s="11" t="s">
        <v>34</v>
      </c>
      <c r="AX159" s="11" t="s">
        <v>73</v>
      </c>
      <c r="AY159" s="200" t="s">
        <v>130</v>
      </c>
    </row>
    <row r="160" spans="2:51" s="11" customFormat="1" ht="11.25">
      <c r="B160" s="190"/>
      <c r="C160" s="191"/>
      <c r="D160" s="175" t="s">
        <v>201</v>
      </c>
      <c r="E160" s="192" t="s">
        <v>1</v>
      </c>
      <c r="F160" s="193" t="s">
        <v>398</v>
      </c>
      <c r="G160" s="191"/>
      <c r="H160" s="194">
        <v>5</v>
      </c>
      <c r="I160" s="195"/>
      <c r="J160" s="191"/>
      <c r="K160" s="191"/>
      <c r="L160" s="196"/>
      <c r="M160" s="197"/>
      <c r="N160" s="198"/>
      <c r="O160" s="198"/>
      <c r="P160" s="198"/>
      <c r="Q160" s="198"/>
      <c r="R160" s="198"/>
      <c r="S160" s="198"/>
      <c r="T160" s="199"/>
      <c r="AT160" s="200" t="s">
        <v>201</v>
      </c>
      <c r="AU160" s="200" t="s">
        <v>82</v>
      </c>
      <c r="AV160" s="11" t="s">
        <v>82</v>
      </c>
      <c r="AW160" s="11" t="s">
        <v>34</v>
      </c>
      <c r="AX160" s="11" t="s">
        <v>73</v>
      </c>
      <c r="AY160" s="200" t="s">
        <v>130</v>
      </c>
    </row>
    <row r="161" spans="2:51" s="12" customFormat="1" ht="11.25">
      <c r="B161" s="201"/>
      <c r="C161" s="202"/>
      <c r="D161" s="175" t="s">
        <v>201</v>
      </c>
      <c r="E161" s="203" t="s">
        <v>1</v>
      </c>
      <c r="F161" s="204" t="s">
        <v>203</v>
      </c>
      <c r="G161" s="202"/>
      <c r="H161" s="205">
        <v>71</v>
      </c>
      <c r="I161" s="206"/>
      <c r="J161" s="202"/>
      <c r="K161" s="202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201</v>
      </c>
      <c r="AU161" s="211" t="s">
        <v>82</v>
      </c>
      <c r="AV161" s="12" t="s">
        <v>129</v>
      </c>
      <c r="AW161" s="12" t="s">
        <v>34</v>
      </c>
      <c r="AX161" s="12" t="s">
        <v>80</v>
      </c>
      <c r="AY161" s="211" t="s">
        <v>130</v>
      </c>
    </row>
    <row r="162" spans="2:65" s="1" customFormat="1" ht="16.5" customHeight="1">
      <c r="B162" s="32"/>
      <c r="C162" s="225" t="s">
        <v>399</v>
      </c>
      <c r="D162" s="225" t="s">
        <v>333</v>
      </c>
      <c r="E162" s="226" t="s">
        <v>400</v>
      </c>
      <c r="F162" s="227" t="s">
        <v>401</v>
      </c>
      <c r="G162" s="228" t="s">
        <v>199</v>
      </c>
      <c r="H162" s="229">
        <v>58.71</v>
      </c>
      <c r="I162" s="230"/>
      <c r="J162" s="231">
        <f>ROUND(I162*H162,2)</f>
        <v>0</v>
      </c>
      <c r="K162" s="227" t="s">
        <v>135</v>
      </c>
      <c r="L162" s="232"/>
      <c r="M162" s="233" t="s">
        <v>1</v>
      </c>
      <c r="N162" s="234" t="s">
        <v>44</v>
      </c>
      <c r="O162" s="58"/>
      <c r="P162" s="172">
        <f>O162*H162</f>
        <v>0</v>
      </c>
      <c r="Q162" s="172">
        <v>0.152</v>
      </c>
      <c r="R162" s="172">
        <f>Q162*H162</f>
        <v>8.92392</v>
      </c>
      <c r="S162" s="172">
        <v>0</v>
      </c>
      <c r="T162" s="173">
        <f>S162*H162</f>
        <v>0</v>
      </c>
      <c r="AR162" s="15" t="s">
        <v>168</v>
      </c>
      <c r="AT162" s="15" t="s">
        <v>333</v>
      </c>
      <c r="AU162" s="15" t="s">
        <v>82</v>
      </c>
      <c r="AY162" s="15" t="s">
        <v>130</v>
      </c>
      <c r="BE162" s="174">
        <f>IF(N162="základní",J162,0)</f>
        <v>0</v>
      </c>
      <c r="BF162" s="174">
        <f>IF(N162="snížená",J162,0)</f>
        <v>0</v>
      </c>
      <c r="BG162" s="174">
        <f>IF(N162="zákl. přenesená",J162,0)</f>
        <v>0</v>
      </c>
      <c r="BH162" s="174">
        <f>IF(N162="sníž. přenesená",J162,0)</f>
        <v>0</v>
      </c>
      <c r="BI162" s="174">
        <f>IF(N162="nulová",J162,0)</f>
        <v>0</v>
      </c>
      <c r="BJ162" s="15" t="s">
        <v>80</v>
      </c>
      <c r="BK162" s="174">
        <f>ROUND(I162*H162,2)</f>
        <v>0</v>
      </c>
      <c r="BL162" s="15" t="s">
        <v>129</v>
      </c>
      <c r="BM162" s="15" t="s">
        <v>402</v>
      </c>
    </row>
    <row r="163" spans="2:51" s="11" customFormat="1" ht="11.25">
      <c r="B163" s="190"/>
      <c r="C163" s="191"/>
      <c r="D163" s="175" t="s">
        <v>201</v>
      </c>
      <c r="E163" s="192" t="s">
        <v>1</v>
      </c>
      <c r="F163" s="193" t="s">
        <v>403</v>
      </c>
      <c r="G163" s="191"/>
      <c r="H163" s="194">
        <v>58.71</v>
      </c>
      <c r="I163" s="195"/>
      <c r="J163" s="191"/>
      <c r="K163" s="191"/>
      <c r="L163" s="196"/>
      <c r="M163" s="197"/>
      <c r="N163" s="198"/>
      <c r="O163" s="198"/>
      <c r="P163" s="198"/>
      <c r="Q163" s="198"/>
      <c r="R163" s="198"/>
      <c r="S163" s="198"/>
      <c r="T163" s="199"/>
      <c r="AT163" s="200" t="s">
        <v>201</v>
      </c>
      <c r="AU163" s="200" t="s">
        <v>82</v>
      </c>
      <c r="AV163" s="11" t="s">
        <v>82</v>
      </c>
      <c r="AW163" s="11" t="s">
        <v>34</v>
      </c>
      <c r="AX163" s="11" t="s">
        <v>73</v>
      </c>
      <c r="AY163" s="200" t="s">
        <v>130</v>
      </c>
    </row>
    <row r="164" spans="2:51" s="12" customFormat="1" ht="11.25">
      <c r="B164" s="201"/>
      <c r="C164" s="202"/>
      <c r="D164" s="175" t="s">
        <v>201</v>
      </c>
      <c r="E164" s="203" t="s">
        <v>1</v>
      </c>
      <c r="F164" s="204" t="s">
        <v>203</v>
      </c>
      <c r="G164" s="202"/>
      <c r="H164" s="205">
        <v>58.71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201</v>
      </c>
      <c r="AU164" s="211" t="s">
        <v>82</v>
      </c>
      <c r="AV164" s="12" t="s">
        <v>129</v>
      </c>
      <c r="AW164" s="12" t="s">
        <v>34</v>
      </c>
      <c r="AX164" s="12" t="s">
        <v>80</v>
      </c>
      <c r="AY164" s="211" t="s">
        <v>130</v>
      </c>
    </row>
    <row r="165" spans="2:65" s="1" customFormat="1" ht="16.5" customHeight="1">
      <c r="B165" s="32"/>
      <c r="C165" s="225" t="s">
        <v>404</v>
      </c>
      <c r="D165" s="225" t="s">
        <v>333</v>
      </c>
      <c r="E165" s="226" t="s">
        <v>405</v>
      </c>
      <c r="F165" s="227" t="s">
        <v>406</v>
      </c>
      <c r="G165" s="228" t="s">
        <v>199</v>
      </c>
      <c r="H165" s="229">
        <v>9.27</v>
      </c>
      <c r="I165" s="230"/>
      <c r="J165" s="231">
        <f>ROUND(I165*H165,2)</f>
        <v>0</v>
      </c>
      <c r="K165" s="227" t="s">
        <v>176</v>
      </c>
      <c r="L165" s="232"/>
      <c r="M165" s="233" t="s">
        <v>1</v>
      </c>
      <c r="N165" s="234" t="s">
        <v>44</v>
      </c>
      <c r="O165" s="58"/>
      <c r="P165" s="172">
        <f>O165*H165</f>
        <v>0</v>
      </c>
      <c r="Q165" s="172">
        <v>0.147</v>
      </c>
      <c r="R165" s="172">
        <f>Q165*H165</f>
        <v>1.36269</v>
      </c>
      <c r="S165" s="172">
        <v>0</v>
      </c>
      <c r="T165" s="173">
        <f>S165*H165</f>
        <v>0</v>
      </c>
      <c r="AR165" s="15" t="s">
        <v>168</v>
      </c>
      <c r="AT165" s="15" t="s">
        <v>333</v>
      </c>
      <c r="AU165" s="15" t="s">
        <v>82</v>
      </c>
      <c r="AY165" s="15" t="s">
        <v>130</v>
      </c>
      <c r="BE165" s="174">
        <f>IF(N165="základní",J165,0)</f>
        <v>0</v>
      </c>
      <c r="BF165" s="174">
        <f>IF(N165="snížená",J165,0)</f>
        <v>0</v>
      </c>
      <c r="BG165" s="174">
        <f>IF(N165="zákl. přenesená",J165,0)</f>
        <v>0</v>
      </c>
      <c r="BH165" s="174">
        <f>IF(N165="sníž. přenesená",J165,0)</f>
        <v>0</v>
      </c>
      <c r="BI165" s="174">
        <f>IF(N165="nulová",J165,0)</f>
        <v>0</v>
      </c>
      <c r="BJ165" s="15" t="s">
        <v>80</v>
      </c>
      <c r="BK165" s="174">
        <f>ROUND(I165*H165,2)</f>
        <v>0</v>
      </c>
      <c r="BL165" s="15" t="s">
        <v>129</v>
      </c>
      <c r="BM165" s="15" t="s">
        <v>407</v>
      </c>
    </row>
    <row r="166" spans="2:51" s="11" customFormat="1" ht="11.25">
      <c r="B166" s="190"/>
      <c r="C166" s="191"/>
      <c r="D166" s="175" t="s">
        <v>201</v>
      </c>
      <c r="E166" s="192" t="s">
        <v>1</v>
      </c>
      <c r="F166" s="193" t="s">
        <v>408</v>
      </c>
      <c r="G166" s="191"/>
      <c r="H166" s="194">
        <v>9.27</v>
      </c>
      <c r="I166" s="195"/>
      <c r="J166" s="191"/>
      <c r="K166" s="191"/>
      <c r="L166" s="196"/>
      <c r="M166" s="197"/>
      <c r="N166" s="198"/>
      <c r="O166" s="198"/>
      <c r="P166" s="198"/>
      <c r="Q166" s="198"/>
      <c r="R166" s="198"/>
      <c r="S166" s="198"/>
      <c r="T166" s="199"/>
      <c r="AT166" s="200" t="s">
        <v>201</v>
      </c>
      <c r="AU166" s="200" t="s">
        <v>82</v>
      </c>
      <c r="AV166" s="11" t="s">
        <v>82</v>
      </c>
      <c r="AW166" s="11" t="s">
        <v>34</v>
      </c>
      <c r="AX166" s="11" t="s">
        <v>73</v>
      </c>
      <c r="AY166" s="200" t="s">
        <v>130</v>
      </c>
    </row>
    <row r="167" spans="2:51" s="12" customFormat="1" ht="11.25">
      <c r="B167" s="201"/>
      <c r="C167" s="202"/>
      <c r="D167" s="175" t="s">
        <v>201</v>
      </c>
      <c r="E167" s="203" t="s">
        <v>1</v>
      </c>
      <c r="F167" s="204" t="s">
        <v>203</v>
      </c>
      <c r="G167" s="202"/>
      <c r="H167" s="205">
        <v>9.27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201</v>
      </c>
      <c r="AU167" s="211" t="s">
        <v>82</v>
      </c>
      <c r="AV167" s="12" t="s">
        <v>129</v>
      </c>
      <c r="AW167" s="12" t="s">
        <v>34</v>
      </c>
      <c r="AX167" s="12" t="s">
        <v>80</v>
      </c>
      <c r="AY167" s="211" t="s">
        <v>130</v>
      </c>
    </row>
    <row r="168" spans="2:63" s="9" customFormat="1" ht="22.9" customHeight="1">
      <c r="B168" s="149"/>
      <c r="C168" s="150"/>
      <c r="D168" s="151" t="s">
        <v>72</v>
      </c>
      <c r="E168" s="188" t="s">
        <v>168</v>
      </c>
      <c r="F168" s="188" t="s">
        <v>409</v>
      </c>
      <c r="G168" s="150"/>
      <c r="H168" s="150"/>
      <c r="I168" s="153"/>
      <c r="J168" s="189">
        <f>BK168</f>
        <v>0</v>
      </c>
      <c r="K168" s="150"/>
      <c r="L168" s="155"/>
      <c r="M168" s="156"/>
      <c r="N168" s="157"/>
      <c r="O168" s="157"/>
      <c r="P168" s="158">
        <f>SUM(P169:P180)</f>
        <v>0</v>
      </c>
      <c r="Q168" s="157"/>
      <c r="R168" s="158">
        <f>SUM(R169:R180)</f>
        <v>2.57523</v>
      </c>
      <c r="S168" s="157"/>
      <c r="T168" s="159">
        <f>SUM(T169:T180)</f>
        <v>0.05</v>
      </c>
      <c r="AR168" s="160" t="s">
        <v>80</v>
      </c>
      <c r="AT168" s="161" t="s">
        <v>72</v>
      </c>
      <c r="AU168" s="161" t="s">
        <v>80</v>
      </c>
      <c r="AY168" s="160" t="s">
        <v>130</v>
      </c>
      <c r="BK168" s="162">
        <f>SUM(BK169:BK180)</f>
        <v>0</v>
      </c>
    </row>
    <row r="169" spans="2:65" s="1" customFormat="1" ht="16.5" customHeight="1">
      <c r="B169" s="32"/>
      <c r="C169" s="163" t="s">
        <v>410</v>
      </c>
      <c r="D169" s="163" t="s">
        <v>131</v>
      </c>
      <c r="E169" s="164" t="s">
        <v>411</v>
      </c>
      <c r="F169" s="165" t="s">
        <v>412</v>
      </c>
      <c r="G169" s="166" t="s">
        <v>210</v>
      </c>
      <c r="H169" s="167">
        <v>1</v>
      </c>
      <c r="I169" s="168"/>
      <c r="J169" s="169">
        <f>ROUND(I169*H169,2)</f>
        <v>0</v>
      </c>
      <c r="K169" s="165" t="s">
        <v>135</v>
      </c>
      <c r="L169" s="36"/>
      <c r="M169" s="170" t="s">
        <v>1</v>
      </c>
      <c r="N169" s="171" t="s">
        <v>44</v>
      </c>
      <c r="O169" s="58"/>
      <c r="P169" s="172">
        <f>O169*H169</f>
        <v>0</v>
      </c>
      <c r="Q169" s="172">
        <v>2.25689</v>
      </c>
      <c r="R169" s="172">
        <f>Q169*H169</f>
        <v>2.25689</v>
      </c>
      <c r="S169" s="172">
        <v>0</v>
      </c>
      <c r="T169" s="173">
        <f>S169*H169</f>
        <v>0</v>
      </c>
      <c r="AR169" s="15" t="s">
        <v>129</v>
      </c>
      <c r="AT169" s="15" t="s">
        <v>131</v>
      </c>
      <c r="AU169" s="15" t="s">
        <v>82</v>
      </c>
      <c r="AY169" s="15" t="s">
        <v>130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5" t="s">
        <v>80</v>
      </c>
      <c r="BK169" s="174">
        <f>ROUND(I169*H169,2)</f>
        <v>0</v>
      </c>
      <c r="BL169" s="15" t="s">
        <v>129</v>
      </c>
      <c r="BM169" s="15" t="s">
        <v>413</v>
      </c>
    </row>
    <row r="170" spans="2:51" s="11" customFormat="1" ht="11.25">
      <c r="B170" s="190"/>
      <c r="C170" s="191"/>
      <c r="D170" s="175" t="s">
        <v>201</v>
      </c>
      <c r="E170" s="192" t="s">
        <v>1</v>
      </c>
      <c r="F170" s="193" t="s">
        <v>414</v>
      </c>
      <c r="G170" s="191"/>
      <c r="H170" s="194">
        <v>1</v>
      </c>
      <c r="I170" s="195"/>
      <c r="J170" s="191"/>
      <c r="K170" s="191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201</v>
      </c>
      <c r="AU170" s="200" t="s">
        <v>82</v>
      </c>
      <c r="AV170" s="11" t="s">
        <v>82</v>
      </c>
      <c r="AW170" s="11" t="s">
        <v>34</v>
      </c>
      <c r="AX170" s="11" t="s">
        <v>73</v>
      </c>
      <c r="AY170" s="200" t="s">
        <v>130</v>
      </c>
    </row>
    <row r="171" spans="2:51" s="12" customFormat="1" ht="11.25">
      <c r="B171" s="201"/>
      <c r="C171" s="202"/>
      <c r="D171" s="175" t="s">
        <v>201</v>
      </c>
      <c r="E171" s="203" t="s">
        <v>1</v>
      </c>
      <c r="F171" s="204" t="s">
        <v>203</v>
      </c>
      <c r="G171" s="202"/>
      <c r="H171" s="205">
        <v>1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201</v>
      </c>
      <c r="AU171" s="211" t="s">
        <v>82</v>
      </c>
      <c r="AV171" s="12" t="s">
        <v>129</v>
      </c>
      <c r="AW171" s="12" t="s">
        <v>34</v>
      </c>
      <c r="AX171" s="12" t="s">
        <v>80</v>
      </c>
      <c r="AY171" s="211" t="s">
        <v>130</v>
      </c>
    </row>
    <row r="172" spans="2:65" s="1" customFormat="1" ht="16.5" customHeight="1">
      <c r="B172" s="32"/>
      <c r="C172" s="163" t="s">
        <v>415</v>
      </c>
      <c r="D172" s="163" t="s">
        <v>131</v>
      </c>
      <c r="E172" s="164" t="s">
        <v>416</v>
      </c>
      <c r="F172" s="165" t="s">
        <v>417</v>
      </c>
      <c r="G172" s="166" t="s">
        <v>210</v>
      </c>
      <c r="H172" s="167">
        <v>1</v>
      </c>
      <c r="I172" s="168"/>
      <c r="J172" s="169">
        <f>ROUND(I172*H172,2)</f>
        <v>0</v>
      </c>
      <c r="K172" s="165" t="s">
        <v>135</v>
      </c>
      <c r="L172" s="36"/>
      <c r="M172" s="170" t="s">
        <v>1</v>
      </c>
      <c r="N172" s="171" t="s">
        <v>44</v>
      </c>
      <c r="O172" s="58"/>
      <c r="P172" s="172">
        <f>O172*H172</f>
        <v>0</v>
      </c>
      <c r="Q172" s="172">
        <v>0</v>
      </c>
      <c r="R172" s="172">
        <f>Q172*H172</f>
        <v>0</v>
      </c>
      <c r="S172" s="172">
        <v>0.05</v>
      </c>
      <c r="T172" s="173">
        <f>S172*H172</f>
        <v>0.05</v>
      </c>
      <c r="AR172" s="15" t="s">
        <v>129</v>
      </c>
      <c r="AT172" s="15" t="s">
        <v>131</v>
      </c>
      <c r="AU172" s="15" t="s">
        <v>82</v>
      </c>
      <c r="AY172" s="15" t="s">
        <v>130</v>
      </c>
      <c r="BE172" s="174">
        <f>IF(N172="základní",J172,0)</f>
        <v>0</v>
      </c>
      <c r="BF172" s="174">
        <f>IF(N172="snížená",J172,0)</f>
        <v>0</v>
      </c>
      <c r="BG172" s="174">
        <f>IF(N172="zákl. přenesená",J172,0)</f>
        <v>0</v>
      </c>
      <c r="BH172" s="174">
        <f>IF(N172="sníž. přenesená",J172,0)</f>
        <v>0</v>
      </c>
      <c r="BI172" s="174">
        <f>IF(N172="nulová",J172,0)</f>
        <v>0</v>
      </c>
      <c r="BJ172" s="15" t="s">
        <v>80</v>
      </c>
      <c r="BK172" s="174">
        <f>ROUND(I172*H172,2)</f>
        <v>0</v>
      </c>
      <c r="BL172" s="15" t="s">
        <v>129</v>
      </c>
      <c r="BM172" s="15" t="s">
        <v>418</v>
      </c>
    </row>
    <row r="173" spans="2:51" s="11" customFormat="1" ht="11.25">
      <c r="B173" s="190"/>
      <c r="C173" s="191"/>
      <c r="D173" s="175" t="s">
        <v>201</v>
      </c>
      <c r="E173" s="192" t="s">
        <v>1</v>
      </c>
      <c r="F173" s="193" t="s">
        <v>419</v>
      </c>
      <c r="G173" s="191"/>
      <c r="H173" s="194">
        <v>1</v>
      </c>
      <c r="I173" s="195"/>
      <c r="J173" s="191"/>
      <c r="K173" s="191"/>
      <c r="L173" s="196"/>
      <c r="M173" s="197"/>
      <c r="N173" s="198"/>
      <c r="O173" s="198"/>
      <c r="P173" s="198"/>
      <c r="Q173" s="198"/>
      <c r="R173" s="198"/>
      <c r="S173" s="198"/>
      <c r="T173" s="199"/>
      <c r="AT173" s="200" t="s">
        <v>201</v>
      </c>
      <c r="AU173" s="200" t="s">
        <v>82</v>
      </c>
      <c r="AV173" s="11" t="s">
        <v>82</v>
      </c>
      <c r="AW173" s="11" t="s">
        <v>34</v>
      </c>
      <c r="AX173" s="11" t="s">
        <v>73</v>
      </c>
      <c r="AY173" s="200" t="s">
        <v>130</v>
      </c>
    </row>
    <row r="174" spans="2:51" s="12" customFormat="1" ht="11.25">
      <c r="B174" s="201"/>
      <c r="C174" s="202"/>
      <c r="D174" s="175" t="s">
        <v>201</v>
      </c>
      <c r="E174" s="203" t="s">
        <v>1</v>
      </c>
      <c r="F174" s="204" t="s">
        <v>203</v>
      </c>
      <c r="G174" s="202"/>
      <c r="H174" s="205">
        <v>1</v>
      </c>
      <c r="I174" s="206"/>
      <c r="J174" s="202"/>
      <c r="K174" s="202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201</v>
      </c>
      <c r="AU174" s="211" t="s">
        <v>82</v>
      </c>
      <c r="AV174" s="12" t="s">
        <v>129</v>
      </c>
      <c r="AW174" s="12" t="s">
        <v>34</v>
      </c>
      <c r="AX174" s="12" t="s">
        <v>80</v>
      </c>
      <c r="AY174" s="211" t="s">
        <v>130</v>
      </c>
    </row>
    <row r="175" spans="2:65" s="1" customFormat="1" ht="16.5" customHeight="1">
      <c r="B175" s="32"/>
      <c r="C175" s="163" t="s">
        <v>420</v>
      </c>
      <c r="D175" s="163" t="s">
        <v>131</v>
      </c>
      <c r="E175" s="164" t="s">
        <v>421</v>
      </c>
      <c r="F175" s="165" t="s">
        <v>422</v>
      </c>
      <c r="G175" s="166" t="s">
        <v>210</v>
      </c>
      <c r="H175" s="167">
        <v>1</v>
      </c>
      <c r="I175" s="168"/>
      <c r="J175" s="169">
        <f>ROUND(I175*H175,2)</f>
        <v>0</v>
      </c>
      <c r="K175" s="165" t="s">
        <v>135</v>
      </c>
      <c r="L175" s="36"/>
      <c r="M175" s="170" t="s">
        <v>1</v>
      </c>
      <c r="N175" s="171" t="s">
        <v>44</v>
      </c>
      <c r="O175" s="58"/>
      <c r="P175" s="172">
        <f>O175*H175</f>
        <v>0</v>
      </c>
      <c r="Q175" s="172">
        <v>0.21734</v>
      </c>
      <c r="R175" s="172">
        <f>Q175*H175</f>
        <v>0.21734</v>
      </c>
      <c r="S175" s="172">
        <v>0</v>
      </c>
      <c r="T175" s="173">
        <f>S175*H175</f>
        <v>0</v>
      </c>
      <c r="AR175" s="15" t="s">
        <v>129</v>
      </c>
      <c r="AT175" s="15" t="s">
        <v>131</v>
      </c>
      <c r="AU175" s="15" t="s">
        <v>82</v>
      </c>
      <c r="AY175" s="15" t="s">
        <v>130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5" t="s">
        <v>80</v>
      </c>
      <c r="BK175" s="174">
        <f>ROUND(I175*H175,2)</f>
        <v>0</v>
      </c>
      <c r="BL175" s="15" t="s">
        <v>129</v>
      </c>
      <c r="BM175" s="15" t="s">
        <v>423</v>
      </c>
    </row>
    <row r="176" spans="2:51" s="11" customFormat="1" ht="11.25">
      <c r="B176" s="190"/>
      <c r="C176" s="191"/>
      <c r="D176" s="175" t="s">
        <v>201</v>
      </c>
      <c r="E176" s="192" t="s">
        <v>1</v>
      </c>
      <c r="F176" s="193" t="s">
        <v>424</v>
      </c>
      <c r="G176" s="191"/>
      <c r="H176" s="194">
        <v>1</v>
      </c>
      <c r="I176" s="195"/>
      <c r="J176" s="191"/>
      <c r="K176" s="191"/>
      <c r="L176" s="196"/>
      <c r="M176" s="197"/>
      <c r="N176" s="198"/>
      <c r="O176" s="198"/>
      <c r="P176" s="198"/>
      <c r="Q176" s="198"/>
      <c r="R176" s="198"/>
      <c r="S176" s="198"/>
      <c r="T176" s="199"/>
      <c r="AT176" s="200" t="s">
        <v>201</v>
      </c>
      <c r="AU176" s="200" t="s">
        <v>82</v>
      </c>
      <c r="AV176" s="11" t="s">
        <v>82</v>
      </c>
      <c r="AW176" s="11" t="s">
        <v>34</v>
      </c>
      <c r="AX176" s="11" t="s">
        <v>73</v>
      </c>
      <c r="AY176" s="200" t="s">
        <v>130</v>
      </c>
    </row>
    <row r="177" spans="2:51" s="12" customFormat="1" ht="11.25">
      <c r="B177" s="201"/>
      <c r="C177" s="202"/>
      <c r="D177" s="175" t="s">
        <v>201</v>
      </c>
      <c r="E177" s="203" t="s">
        <v>1</v>
      </c>
      <c r="F177" s="204" t="s">
        <v>203</v>
      </c>
      <c r="G177" s="202"/>
      <c r="H177" s="205">
        <v>1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201</v>
      </c>
      <c r="AU177" s="211" t="s">
        <v>82</v>
      </c>
      <c r="AV177" s="12" t="s">
        <v>129</v>
      </c>
      <c r="AW177" s="12" t="s">
        <v>34</v>
      </c>
      <c r="AX177" s="12" t="s">
        <v>80</v>
      </c>
      <c r="AY177" s="211" t="s">
        <v>130</v>
      </c>
    </row>
    <row r="178" spans="2:65" s="1" customFormat="1" ht="16.5" customHeight="1">
      <c r="B178" s="32"/>
      <c r="C178" s="225" t="s">
        <v>425</v>
      </c>
      <c r="D178" s="225" t="s">
        <v>333</v>
      </c>
      <c r="E178" s="226" t="s">
        <v>426</v>
      </c>
      <c r="F178" s="227" t="s">
        <v>427</v>
      </c>
      <c r="G178" s="228" t="s">
        <v>210</v>
      </c>
      <c r="H178" s="229">
        <v>1</v>
      </c>
      <c r="I178" s="230"/>
      <c r="J178" s="231">
        <f>ROUND(I178*H178,2)</f>
        <v>0</v>
      </c>
      <c r="K178" s="227" t="s">
        <v>135</v>
      </c>
      <c r="L178" s="232"/>
      <c r="M178" s="233" t="s">
        <v>1</v>
      </c>
      <c r="N178" s="234" t="s">
        <v>44</v>
      </c>
      <c r="O178" s="58"/>
      <c r="P178" s="172">
        <f>O178*H178</f>
        <v>0</v>
      </c>
      <c r="Q178" s="172">
        <v>0.101</v>
      </c>
      <c r="R178" s="172">
        <f>Q178*H178</f>
        <v>0.101</v>
      </c>
      <c r="S178" s="172">
        <v>0</v>
      </c>
      <c r="T178" s="173">
        <f>S178*H178</f>
        <v>0</v>
      </c>
      <c r="AR178" s="15" t="s">
        <v>168</v>
      </c>
      <c r="AT178" s="15" t="s">
        <v>333</v>
      </c>
      <c r="AU178" s="15" t="s">
        <v>82</v>
      </c>
      <c r="AY178" s="15" t="s">
        <v>130</v>
      </c>
      <c r="BE178" s="174">
        <f>IF(N178="základní",J178,0)</f>
        <v>0</v>
      </c>
      <c r="BF178" s="174">
        <f>IF(N178="snížená",J178,0)</f>
        <v>0</v>
      </c>
      <c r="BG178" s="174">
        <f>IF(N178="zákl. přenesená",J178,0)</f>
        <v>0</v>
      </c>
      <c r="BH178" s="174">
        <f>IF(N178="sníž. přenesená",J178,0)</f>
        <v>0</v>
      </c>
      <c r="BI178" s="174">
        <f>IF(N178="nulová",J178,0)</f>
        <v>0</v>
      </c>
      <c r="BJ178" s="15" t="s">
        <v>80</v>
      </c>
      <c r="BK178" s="174">
        <f>ROUND(I178*H178,2)</f>
        <v>0</v>
      </c>
      <c r="BL178" s="15" t="s">
        <v>129</v>
      </c>
      <c r="BM178" s="15" t="s">
        <v>428</v>
      </c>
    </row>
    <row r="179" spans="2:51" s="11" customFormat="1" ht="11.25">
      <c r="B179" s="190"/>
      <c r="C179" s="191"/>
      <c r="D179" s="175" t="s">
        <v>201</v>
      </c>
      <c r="E179" s="192" t="s">
        <v>1</v>
      </c>
      <c r="F179" s="193" t="s">
        <v>424</v>
      </c>
      <c r="G179" s="191"/>
      <c r="H179" s="194">
        <v>1</v>
      </c>
      <c r="I179" s="195"/>
      <c r="J179" s="191"/>
      <c r="K179" s="191"/>
      <c r="L179" s="196"/>
      <c r="M179" s="197"/>
      <c r="N179" s="198"/>
      <c r="O179" s="198"/>
      <c r="P179" s="198"/>
      <c r="Q179" s="198"/>
      <c r="R179" s="198"/>
      <c r="S179" s="198"/>
      <c r="T179" s="199"/>
      <c r="AT179" s="200" t="s">
        <v>201</v>
      </c>
      <c r="AU179" s="200" t="s">
        <v>82</v>
      </c>
      <c r="AV179" s="11" t="s">
        <v>82</v>
      </c>
      <c r="AW179" s="11" t="s">
        <v>34</v>
      </c>
      <c r="AX179" s="11" t="s">
        <v>73</v>
      </c>
      <c r="AY179" s="200" t="s">
        <v>130</v>
      </c>
    </row>
    <row r="180" spans="2:51" s="12" customFormat="1" ht="11.25">
      <c r="B180" s="201"/>
      <c r="C180" s="202"/>
      <c r="D180" s="175" t="s">
        <v>201</v>
      </c>
      <c r="E180" s="203" t="s">
        <v>1</v>
      </c>
      <c r="F180" s="204" t="s">
        <v>203</v>
      </c>
      <c r="G180" s="202"/>
      <c r="H180" s="205">
        <v>1</v>
      </c>
      <c r="I180" s="206"/>
      <c r="J180" s="202"/>
      <c r="K180" s="202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201</v>
      </c>
      <c r="AU180" s="211" t="s">
        <v>82</v>
      </c>
      <c r="AV180" s="12" t="s">
        <v>129</v>
      </c>
      <c r="AW180" s="12" t="s">
        <v>34</v>
      </c>
      <c r="AX180" s="12" t="s">
        <v>80</v>
      </c>
      <c r="AY180" s="211" t="s">
        <v>130</v>
      </c>
    </row>
    <row r="181" spans="2:63" s="9" customFormat="1" ht="22.9" customHeight="1">
      <c r="B181" s="149"/>
      <c r="C181" s="150"/>
      <c r="D181" s="151" t="s">
        <v>72</v>
      </c>
      <c r="E181" s="188" t="s">
        <v>173</v>
      </c>
      <c r="F181" s="188" t="s">
        <v>429</v>
      </c>
      <c r="G181" s="150"/>
      <c r="H181" s="150"/>
      <c r="I181" s="153"/>
      <c r="J181" s="189">
        <f>BK181</f>
        <v>0</v>
      </c>
      <c r="K181" s="150"/>
      <c r="L181" s="155"/>
      <c r="M181" s="156"/>
      <c r="N181" s="157"/>
      <c r="O181" s="157"/>
      <c r="P181" s="158">
        <f>SUM(P182:P222)</f>
        <v>0</v>
      </c>
      <c r="Q181" s="157"/>
      <c r="R181" s="158">
        <f>SUM(R182:R222)</f>
        <v>10.023348</v>
      </c>
      <c r="S181" s="157"/>
      <c r="T181" s="159">
        <f>SUM(T182:T222)</f>
        <v>0</v>
      </c>
      <c r="AR181" s="160" t="s">
        <v>80</v>
      </c>
      <c r="AT181" s="161" t="s">
        <v>72</v>
      </c>
      <c r="AU181" s="161" t="s">
        <v>80</v>
      </c>
      <c r="AY181" s="160" t="s">
        <v>130</v>
      </c>
      <c r="BK181" s="162">
        <f>SUM(BK182:BK222)</f>
        <v>0</v>
      </c>
    </row>
    <row r="182" spans="2:65" s="1" customFormat="1" ht="16.5" customHeight="1">
      <c r="B182" s="32"/>
      <c r="C182" s="163" t="s">
        <v>430</v>
      </c>
      <c r="D182" s="163" t="s">
        <v>131</v>
      </c>
      <c r="E182" s="164" t="s">
        <v>431</v>
      </c>
      <c r="F182" s="165" t="s">
        <v>432</v>
      </c>
      <c r="G182" s="166" t="s">
        <v>210</v>
      </c>
      <c r="H182" s="167">
        <v>2</v>
      </c>
      <c r="I182" s="168"/>
      <c r="J182" s="169">
        <f>ROUND(I182*H182,2)</f>
        <v>0</v>
      </c>
      <c r="K182" s="165" t="s">
        <v>135</v>
      </c>
      <c r="L182" s="36"/>
      <c r="M182" s="170" t="s">
        <v>1</v>
      </c>
      <c r="N182" s="171" t="s">
        <v>44</v>
      </c>
      <c r="O182" s="58"/>
      <c r="P182" s="172">
        <f>O182*H182</f>
        <v>0</v>
      </c>
      <c r="Q182" s="172">
        <v>0.0007</v>
      </c>
      <c r="R182" s="172">
        <f>Q182*H182</f>
        <v>0.0014</v>
      </c>
      <c r="S182" s="172">
        <v>0</v>
      </c>
      <c r="T182" s="173">
        <f>S182*H182</f>
        <v>0</v>
      </c>
      <c r="AR182" s="15" t="s">
        <v>129</v>
      </c>
      <c r="AT182" s="15" t="s">
        <v>131</v>
      </c>
      <c r="AU182" s="15" t="s">
        <v>82</v>
      </c>
      <c r="AY182" s="15" t="s">
        <v>130</v>
      </c>
      <c r="BE182" s="174">
        <f>IF(N182="základní",J182,0)</f>
        <v>0</v>
      </c>
      <c r="BF182" s="174">
        <f>IF(N182="snížená",J182,0)</f>
        <v>0</v>
      </c>
      <c r="BG182" s="174">
        <f>IF(N182="zákl. přenesená",J182,0)</f>
        <v>0</v>
      </c>
      <c r="BH182" s="174">
        <f>IF(N182="sníž. přenesená",J182,0)</f>
        <v>0</v>
      </c>
      <c r="BI182" s="174">
        <f>IF(N182="nulová",J182,0)</f>
        <v>0</v>
      </c>
      <c r="BJ182" s="15" t="s">
        <v>80</v>
      </c>
      <c r="BK182" s="174">
        <f>ROUND(I182*H182,2)</f>
        <v>0</v>
      </c>
      <c r="BL182" s="15" t="s">
        <v>129</v>
      </c>
      <c r="BM182" s="15" t="s">
        <v>433</v>
      </c>
    </row>
    <row r="183" spans="2:51" s="11" customFormat="1" ht="11.25">
      <c r="B183" s="190"/>
      <c r="C183" s="191"/>
      <c r="D183" s="175" t="s">
        <v>201</v>
      </c>
      <c r="E183" s="192" t="s">
        <v>1</v>
      </c>
      <c r="F183" s="193" t="s">
        <v>434</v>
      </c>
      <c r="G183" s="191"/>
      <c r="H183" s="194">
        <v>1</v>
      </c>
      <c r="I183" s="195"/>
      <c r="J183" s="191"/>
      <c r="K183" s="191"/>
      <c r="L183" s="196"/>
      <c r="M183" s="197"/>
      <c r="N183" s="198"/>
      <c r="O183" s="198"/>
      <c r="P183" s="198"/>
      <c r="Q183" s="198"/>
      <c r="R183" s="198"/>
      <c r="S183" s="198"/>
      <c r="T183" s="199"/>
      <c r="AT183" s="200" t="s">
        <v>201</v>
      </c>
      <c r="AU183" s="200" t="s">
        <v>82</v>
      </c>
      <c r="AV183" s="11" t="s">
        <v>82</v>
      </c>
      <c r="AW183" s="11" t="s">
        <v>34</v>
      </c>
      <c r="AX183" s="11" t="s">
        <v>73</v>
      </c>
      <c r="AY183" s="200" t="s">
        <v>130</v>
      </c>
    </row>
    <row r="184" spans="2:51" s="11" customFormat="1" ht="11.25">
      <c r="B184" s="190"/>
      <c r="C184" s="191"/>
      <c r="D184" s="175" t="s">
        <v>201</v>
      </c>
      <c r="E184" s="192" t="s">
        <v>1</v>
      </c>
      <c r="F184" s="193" t="s">
        <v>435</v>
      </c>
      <c r="G184" s="191"/>
      <c r="H184" s="194">
        <v>1</v>
      </c>
      <c r="I184" s="195"/>
      <c r="J184" s="191"/>
      <c r="K184" s="191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201</v>
      </c>
      <c r="AU184" s="200" t="s">
        <v>82</v>
      </c>
      <c r="AV184" s="11" t="s">
        <v>82</v>
      </c>
      <c r="AW184" s="11" t="s">
        <v>34</v>
      </c>
      <c r="AX184" s="11" t="s">
        <v>73</v>
      </c>
      <c r="AY184" s="200" t="s">
        <v>130</v>
      </c>
    </row>
    <row r="185" spans="2:51" s="12" customFormat="1" ht="11.25">
      <c r="B185" s="201"/>
      <c r="C185" s="202"/>
      <c r="D185" s="175" t="s">
        <v>201</v>
      </c>
      <c r="E185" s="203" t="s">
        <v>1</v>
      </c>
      <c r="F185" s="204" t="s">
        <v>203</v>
      </c>
      <c r="G185" s="202"/>
      <c r="H185" s="205">
        <v>2</v>
      </c>
      <c r="I185" s="206"/>
      <c r="J185" s="202"/>
      <c r="K185" s="202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201</v>
      </c>
      <c r="AU185" s="211" t="s">
        <v>82</v>
      </c>
      <c r="AV185" s="12" t="s">
        <v>129</v>
      </c>
      <c r="AW185" s="12" t="s">
        <v>34</v>
      </c>
      <c r="AX185" s="12" t="s">
        <v>80</v>
      </c>
      <c r="AY185" s="211" t="s">
        <v>130</v>
      </c>
    </row>
    <row r="186" spans="2:65" s="1" customFormat="1" ht="16.5" customHeight="1">
      <c r="B186" s="32"/>
      <c r="C186" s="225" t="s">
        <v>436</v>
      </c>
      <c r="D186" s="225" t="s">
        <v>333</v>
      </c>
      <c r="E186" s="226" t="s">
        <v>437</v>
      </c>
      <c r="F186" s="227" t="s">
        <v>438</v>
      </c>
      <c r="G186" s="228" t="s">
        <v>210</v>
      </c>
      <c r="H186" s="229">
        <v>1</v>
      </c>
      <c r="I186" s="230"/>
      <c r="J186" s="231">
        <f>ROUND(I186*H186,2)</f>
        <v>0</v>
      </c>
      <c r="K186" s="227" t="s">
        <v>135</v>
      </c>
      <c r="L186" s="232"/>
      <c r="M186" s="233" t="s">
        <v>1</v>
      </c>
      <c r="N186" s="234" t="s">
        <v>44</v>
      </c>
      <c r="O186" s="58"/>
      <c r="P186" s="172">
        <f>O186*H186</f>
        <v>0</v>
      </c>
      <c r="Q186" s="172">
        <v>0.0015</v>
      </c>
      <c r="R186" s="172">
        <f>Q186*H186</f>
        <v>0.0015</v>
      </c>
      <c r="S186" s="172">
        <v>0</v>
      </c>
      <c r="T186" s="173">
        <f>S186*H186</f>
        <v>0</v>
      </c>
      <c r="AR186" s="15" t="s">
        <v>168</v>
      </c>
      <c r="AT186" s="15" t="s">
        <v>333</v>
      </c>
      <c r="AU186" s="15" t="s">
        <v>82</v>
      </c>
      <c r="AY186" s="15" t="s">
        <v>130</v>
      </c>
      <c r="BE186" s="174">
        <f>IF(N186="základní",J186,0)</f>
        <v>0</v>
      </c>
      <c r="BF186" s="174">
        <f>IF(N186="snížená",J186,0)</f>
        <v>0</v>
      </c>
      <c r="BG186" s="174">
        <f>IF(N186="zákl. přenesená",J186,0)</f>
        <v>0</v>
      </c>
      <c r="BH186" s="174">
        <f>IF(N186="sníž. přenesená",J186,0)</f>
        <v>0</v>
      </c>
      <c r="BI186" s="174">
        <f>IF(N186="nulová",J186,0)</f>
        <v>0</v>
      </c>
      <c r="BJ186" s="15" t="s">
        <v>80</v>
      </c>
      <c r="BK186" s="174">
        <f>ROUND(I186*H186,2)</f>
        <v>0</v>
      </c>
      <c r="BL186" s="15" t="s">
        <v>129</v>
      </c>
      <c r="BM186" s="15" t="s">
        <v>439</v>
      </c>
    </row>
    <row r="187" spans="2:51" s="11" customFormat="1" ht="11.25">
      <c r="B187" s="190"/>
      <c r="C187" s="191"/>
      <c r="D187" s="175" t="s">
        <v>201</v>
      </c>
      <c r="E187" s="192" t="s">
        <v>1</v>
      </c>
      <c r="F187" s="193" t="s">
        <v>440</v>
      </c>
      <c r="G187" s="191"/>
      <c r="H187" s="194">
        <v>1</v>
      </c>
      <c r="I187" s="195"/>
      <c r="J187" s="191"/>
      <c r="K187" s="191"/>
      <c r="L187" s="196"/>
      <c r="M187" s="197"/>
      <c r="N187" s="198"/>
      <c r="O187" s="198"/>
      <c r="P187" s="198"/>
      <c r="Q187" s="198"/>
      <c r="R187" s="198"/>
      <c r="S187" s="198"/>
      <c r="T187" s="199"/>
      <c r="AT187" s="200" t="s">
        <v>201</v>
      </c>
      <c r="AU187" s="200" t="s">
        <v>82</v>
      </c>
      <c r="AV187" s="11" t="s">
        <v>82</v>
      </c>
      <c r="AW187" s="11" t="s">
        <v>34</v>
      </c>
      <c r="AX187" s="11" t="s">
        <v>73</v>
      </c>
      <c r="AY187" s="200" t="s">
        <v>130</v>
      </c>
    </row>
    <row r="188" spans="2:51" s="12" customFormat="1" ht="11.25">
      <c r="B188" s="201"/>
      <c r="C188" s="202"/>
      <c r="D188" s="175" t="s">
        <v>201</v>
      </c>
      <c r="E188" s="203" t="s">
        <v>1</v>
      </c>
      <c r="F188" s="204" t="s">
        <v>203</v>
      </c>
      <c r="G188" s="202"/>
      <c r="H188" s="205">
        <v>1</v>
      </c>
      <c r="I188" s="206"/>
      <c r="J188" s="202"/>
      <c r="K188" s="202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201</v>
      </c>
      <c r="AU188" s="211" t="s">
        <v>82</v>
      </c>
      <c r="AV188" s="12" t="s">
        <v>129</v>
      </c>
      <c r="AW188" s="12" t="s">
        <v>34</v>
      </c>
      <c r="AX188" s="12" t="s">
        <v>80</v>
      </c>
      <c r="AY188" s="211" t="s">
        <v>130</v>
      </c>
    </row>
    <row r="189" spans="2:65" s="1" customFormat="1" ht="16.5" customHeight="1">
      <c r="B189" s="32"/>
      <c r="C189" s="225" t="s">
        <v>441</v>
      </c>
      <c r="D189" s="225" t="s">
        <v>333</v>
      </c>
      <c r="E189" s="226" t="s">
        <v>442</v>
      </c>
      <c r="F189" s="227" t="s">
        <v>443</v>
      </c>
      <c r="G189" s="228" t="s">
        <v>210</v>
      </c>
      <c r="H189" s="229">
        <v>1</v>
      </c>
      <c r="I189" s="230"/>
      <c r="J189" s="231">
        <f>ROUND(I189*H189,2)</f>
        <v>0</v>
      </c>
      <c r="K189" s="227" t="s">
        <v>135</v>
      </c>
      <c r="L189" s="232"/>
      <c r="M189" s="233" t="s">
        <v>1</v>
      </c>
      <c r="N189" s="234" t="s">
        <v>44</v>
      </c>
      <c r="O189" s="58"/>
      <c r="P189" s="172">
        <f>O189*H189</f>
        <v>0</v>
      </c>
      <c r="Q189" s="172">
        <v>0.0035</v>
      </c>
      <c r="R189" s="172">
        <f>Q189*H189</f>
        <v>0.0035</v>
      </c>
      <c r="S189" s="172">
        <v>0</v>
      </c>
      <c r="T189" s="173">
        <f>S189*H189</f>
        <v>0</v>
      </c>
      <c r="AR189" s="15" t="s">
        <v>168</v>
      </c>
      <c r="AT189" s="15" t="s">
        <v>333</v>
      </c>
      <c r="AU189" s="15" t="s">
        <v>82</v>
      </c>
      <c r="AY189" s="15" t="s">
        <v>130</v>
      </c>
      <c r="BE189" s="174">
        <f>IF(N189="základní",J189,0)</f>
        <v>0</v>
      </c>
      <c r="BF189" s="174">
        <f>IF(N189="snížená",J189,0)</f>
        <v>0</v>
      </c>
      <c r="BG189" s="174">
        <f>IF(N189="zákl. přenesená",J189,0)</f>
        <v>0</v>
      </c>
      <c r="BH189" s="174">
        <f>IF(N189="sníž. přenesená",J189,0)</f>
        <v>0</v>
      </c>
      <c r="BI189" s="174">
        <f>IF(N189="nulová",J189,0)</f>
        <v>0</v>
      </c>
      <c r="BJ189" s="15" t="s">
        <v>80</v>
      </c>
      <c r="BK189" s="174">
        <f>ROUND(I189*H189,2)</f>
        <v>0</v>
      </c>
      <c r="BL189" s="15" t="s">
        <v>129</v>
      </c>
      <c r="BM189" s="15" t="s">
        <v>444</v>
      </c>
    </row>
    <row r="190" spans="2:51" s="11" customFormat="1" ht="11.25">
      <c r="B190" s="190"/>
      <c r="C190" s="191"/>
      <c r="D190" s="175" t="s">
        <v>201</v>
      </c>
      <c r="E190" s="192" t="s">
        <v>1</v>
      </c>
      <c r="F190" s="193" t="s">
        <v>434</v>
      </c>
      <c r="G190" s="191"/>
      <c r="H190" s="194">
        <v>1</v>
      </c>
      <c r="I190" s="195"/>
      <c r="J190" s="191"/>
      <c r="K190" s="191"/>
      <c r="L190" s="196"/>
      <c r="M190" s="197"/>
      <c r="N190" s="198"/>
      <c r="O190" s="198"/>
      <c r="P190" s="198"/>
      <c r="Q190" s="198"/>
      <c r="R190" s="198"/>
      <c r="S190" s="198"/>
      <c r="T190" s="199"/>
      <c r="AT190" s="200" t="s">
        <v>201</v>
      </c>
      <c r="AU190" s="200" t="s">
        <v>82</v>
      </c>
      <c r="AV190" s="11" t="s">
        <v>82</v>
      </c>
      <c r="AW190" s="11" t="s">
        <v>34</v>
      </c>
      <c r="AX190" s="11" t="s">
        <v>73</v>
      </c>
      <c r="AY190" s="200" t="s">
        <v>130</v>
      </c>
    </row>
    <row r="191" spans="2:51" s="12" customFormat="1" ht="11.25">
      <c r="B191" s="201"/>
      <c r="C191" s="202"/>
      <c r="D191" s="175" t="s">
        <v>201</v>
      </c>
      <c r="E191" s="203" t="s">
        <v>1</v>
      </c>
      <c r="F191" s="204" t="s">
        <v>203</v>
      </c>
      <c r="G191" s="202"/>
      <c r="H191" s="205">
        <v>1</v>
      </c>
      <c r="I191" s="206"/>
      <c r="J191" s="202"/>
      <c r="K191" s="202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201</v>
      </c>
      <c r="AU191" s="211" t="s">
        <v>82</v>
      </c>
      <c r="AV191" s="12" t="s">
        <v>129</v>
      </c>
      <c r="AW191" s="12" t="s">
        <v>34</v>
      </c>
      <c r="AX191" s="12" t="s">
        <v>80</v>
      </c>
      <c r="AY191" s="211" t="s">
        <v>130</v>
      </c>
    </row>
    <row r="192" spans="2:65" s="1" customFormat="1" ht="16.5" customHeight="1">
      <c r="B192" s="32"/>
      <c r="C192" s="163" t="s">
        <v>445</v>
      </c>
      <c r="D192" s="163" t="s">
        <v>131</v>
      </c>
      <c r="E192" s="164" t="s">
        <v>446</v>
      </c>
      <c r="F192" s="165" t="s">
        <v>447</v>
      </c>
      <c r="G192" s="166" t="s">
        <v>210</v>
      </c>
      <c r="H192" s="167">
        <v>1</v>
      </c>
      <c r="I192" s="168"/>
      <c r="J192" s="169">
        <f>ROUND(I192*H192,2)</f>
        <v>0</v>
      </c>
      <c r="K192" s="165" t="s">
        <v>135</v>
      </c>
      <c r="L192" s="36"/>
      <c r="M192" s="170" t="s">
        <v>1</v>
      </c>
      <c r="N192" s="171" t="s">
        <v>44</v>
      </c>
      <c r="O192" s="58"/>
      <c r="P192" s="172">
        <f>O192*H192</f>
        <v>0</v>
      </c>
      <c r="Q192" s="172">
        <v>0.11241</v>
      </c>
      <c r="R192" s="172">
        <f>Q192*H192</f>
        <v>0.11241</v>
      </c>
      <c r="S192" s="172">
        <v>0</v>
      </c>
      <c r="T192" s="173">
        <f>S192*H192</f>
        <v>0</v>
      </c>
      <c r="AR192" s="15" t="s">
        <v>129</v>
      </c>
      <c r="AT192" s="15" t="s">
        <v>131</v>
      </c>
      <c r="AU192" s="15" t="s">
        <v>82</v>
      </c>
      <c r="AY192" s="15" t="s">
        <v>130</v>
      </c>
      <c r="BE192" s="174">
        <f>IF(N192="základní",J192,0)</f>
        <v>0</v>
      </c>
      <c r="BF192" s="174">
        <f>IF(N192="snížená",J192,0)</f>
        <v>0</v>
      </c>
      <c r="BG192" s="174">
        <f>IF(N192="zákl. přenesená",J192,0)</f>
        <v>0</v>
      </c>
      <c r="BH192" s="174">
        <f>IF(N192="sníž. přenesená",J192,0)</f>
        <v>0</v>
      </c>
      <c r="BI192" s="174">
        <f>IF(N192="nulová",J192,0)</f>
        <v>0</v>
      </c>
      <c r="BJ192" s="15" t="s">
        <v>80</v>
      </c>
      <c r="BK192" s="174">
        <f>ROUND(I192*H192,2)</f>
        <v>0</v>
      </c>
      <c r="BL192" s="15" t="s">
        <v>129</v>
      </c>
      <c r="BM192" s="15" t="s">
        <v>448</v>
      </c>
    </row>
    <row r="193" spans="2:51" s="11" customFormat="1" ht="11.25">
      <c r="B193" s="190"/>
      <c r="C193" s="191"/>
      <c r="D193" s="175" t="s">
        <v>201</v>
      </c>
      <c r="E193" s="192" t="s">
        <v>1</v>
      </c>
      <c r="F193" s="193" t="s">
        <v>449</v>
      </c>
      <c r="G193" s="191"/>
      <c r="H193" s="194">
        <v>1</v>
      </c>
      <c r="I193" s="195"/>
      <c r="J193" s="191"/>
      <c r="K193" s="191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201</v>
      </c>
      <c r="AU193" s="200" t="s">
        <v>82</v>
      </c>
      <c r="AV193" s="11" t="s">
        <v>82</v>
      </c>
      <c r="AW193" s="11" t="s">
        <v>34</v>
      </c>
      <c r="AX193" s="11" t="s">
        <v>73</v>
      </c>
      <c r="AY193" s="200" t="s">
        <v>130</v>
      </c>
    </row>
    <row r="194" spans="2:51" s="12" customFormat="1" ht="11.25">
      <c r="B194" s="201"/>
      <c r="C194" s="202"/>
      <c r="D194" s="175" t="s">
        <v>201</v>
      </c>
      <c r="E194" s="203" t="s">
        <v>1</v>
      </c>
      <c r="F194" s="204" t="s">
        <v>203</v>
      </c>
      <c r="G194" s="202"/>
      <c r="H194" s="205">
        <v>1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201</v>
      </c>
      <c r="AU194" s="211" t="s">
        <v>82</v>
      </c>
      <c r="AV194" s="12" t="s">
        <v>129</v>
      </c>
      <c r="AW194" s="12" t="s">
        <v>34</v>
      </c>
      <c r="AX194" s="12" t="s">
        <v>80</v>
      </c>
      <c r="AY194" s="211" t="s">
        <v>130</v>
      </c>
    </row>
    <row r="195" spans="2:65" s="1" customFormat="1" ht="16.5" customHeight="1">
      <c r="B195" s="32"/>
      <c r="C195" s="225" t="s">
        <v>450</v>
      </c>
      <c r="D195" s="225" t="s">
        <v>333</v>
      </c>
      <c r="E195" s="226" t="s">
        <v>451</v>
      </c>
      <c r="F195" s="227" t="s">
        <v>452</v>
      </c>
      <c r="G195" s="228" t="s">
        <v>210</v>
      </c>
      <c r="H195" s="229">
        <v>1</v>
      </c>
      <c r="I195" s="230"/>
      <c r="J195" s="231">
        <f>ROUND(I195*H195,2)</f>
        <v>0</v>
      </c>
      <c r="K195" s="227" t="s">
        <v>135</v>
      </c>
      <c r="L195" s="232"/>
      <c r="M195" s="233" t="s">
        <v>1</v>
      </c>
      <c r="N195" s="234" t="s">
        <v>44</v>
      </c>
      <c r="O195" s="58"/>
      <c r="P195" s="172">
        <f>O195*H195</f>
        <v>0</v>
      </c>
      <c r="Q195" s="172">
        <v>0.0061</v>
      </c>
      <c r="R195" s="172">
        <f>Q195*H195</f>
        <v>0.0061</v>
      </c>
      <c r="S195" s="172">
        <v>0</v>
      </c>
      <c r="T195" s="173">
        <f>S195*H195</f>
        <v>0</v>
      </c>
      <c r="AR195" s="15" t="s">
        <v>168</v>
      </c>
      <c r="AT195" s="15" t="s">
        <v>333</v>
      </c>
      <c r="AU195" s="15" t="s">
        <v>82</v>
      </c>
      <c r="AY195" s="15" t="s">
        <v>130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5" t="s">
        <v>80</v>
      </c>
      <c r="BK195" s="174">
        <f>ROUND(I195*H195,2)</f>
        <v>0</v>
      </c>
      <c r="BL195" s="15" t="s">
        <v>129</v>
      </c>
      <c r="BM195" s="15" t="s">
        <v>453</v>
      </c>
    </row>
    <row r="196" spans="2:65" s="1" customFormat="1" ht="16.5" customHeight="1">
      <c r="B196" s="32"/>
      <c r="C196" s="163" t="s">
        <v>454</v>
      </c>
      <c r="D196" s="163" t="s">
        <v>131</v>
      </c>
      <c r="E196" s="164" t="s">
        <v>455</v>
      </c>
      <c r="F196" s="165" t="s">
        <v>456</v>
      </c>
      <c r="G196" s="166" t="s">
        <v>232</v>
      </c>
      <c r="H196" s="167">
        <v>60.6</v>
      </c>
      <c r="I196" s="168"/>
      <c r="J196" s="169">
        <f>ROUND(I196*H196,2)</f>
        <v>0</v>
      </c>
      <c r="K196" s="165" t="s">
        <v>135</v>
      </c>
      <c r="L196" s="36"/>
      <c r="M196" s="170" t="s">
        <v>1</v>
      </c>
      <c r="N196" s="171" t="s">
        <v>44</v>
      </c>
      <c r="O196" s="58"/>
      <c r="P196" s="172">
        <f>O196*H196</f>
        <v>0</v>
      </c>
      <c r="Q196" s="172">
        <v>0.00011</v>
      </c>
      <c r="R196" s="172">
        <f>Q196*H196</f>
        <v>0.006666</v>
      </c>
      <c r="S196" s="172">
        <v>0</v>
      </c>
      <c r="T196" s="173">
        <f>S196*H196</f>
        <v>0</v>
      </c>
      <c r="AR196" s="15" t="s">
        <v>129</v>
      </c>
      <c r="AT196" s="15" t="s">
        <v>131</v>
      </c>
      <c r="AU196" s="15" t="s">
        <v>82</v>
      </c>
      <c r="AY196" s="15" t="s">
        <v>130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5" t="s">
        <v>80</v>
      </c>
      <c r="BK196" s="174">
        <f>ROUND(I196*H196,2)</f>
        <v>0</v>
      </c>
      <c r="BL196" s="15" t="s">
        <v>129</v>
      </c>
      <c r="BM196" s="15" t="s">
        <v>457</v>
      </c>
    </row>
    <row r="197" spans="2:51" s="11" customFormat="1" ht="11.25">
      <c r="B197" s="190"/>
      <c r="C197" s="191"/>
      <c r="D197" s="175" t="s">
        <v>201</v>
      </c>
      <c r="E197" s="192" t="s">
        <v>1</v>
      </c>
      <c r="F197" s="193" t="s">
        <v>458</v>
      </c>
      <c r="G197" s="191"/>
      <c r="H197" s="194">
        <v>15</v>
      </c>
      <c r="I197" s="195"/>
      <c r="J197" s="191"/>
      <c r="K197" s="191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201</v>
      </c>
      <c r="AU197" s="200" t="s">
        <v>82</v>
      </c>
      <c r="AV197" s="11" t="s">
        <v>82</v>
      </c>
      <c r="AW197" s="11" t="s">
        <v>34</v>
      </c>
      <c r="AX197" s="11" t="s">
        <v>73</v>
      </c>
      <c r="AY197" s="200" t="s">
        <v>130</v>
      </c>
    </row>
    <row r="198" spans="2:51" s="11" customFormat="1" ht="11.25">
      <c r="B198" s="190"/>
      <c r="C198" s="191"/>
      <c r="D198" s="175" t="s">
        <v>201</v>
      </c>
      <c r="E198" s="192" t="s">
        <v>1</v>
      </c>
      <c r="F198" s="193" t="s">
        <v>459</v>
      </c>
      <c r="G198" s="191"/>
      <c r="H198" s="194">
        <v>45.6</v>
      </c>
      <c r="I198" s="195"/>
      <c r="J198" s="191"/>
      <c r="K198" s="191"/>
      <c r="L198" s="196"/>
      <c r="M198" s="197"/>
      <c r="N198" s="198"/>
      <c r="O198" s="198"/>
      <c r="P198" s="198"/>
      <c r="Q198" s="198"/>
      <c r="R198" s="198"/>
      <c r="S198" s="198"/>
      <c r="T198" s="199"/>
      <c r="AT198" s="200" t="s">
        <v>201</v>
      </c>
      <c r="AU198" s="200" t="s">
        <v>82</v>
      </c>
      <c r="AV198" s="11" t="s">
        <v>82</v>
      </c>
      <c r="AW198" s="11" t="s">
        <v>34</v>
      </c>
      <c r="AX198" s="11" t="s">
        <v>73</v>
      </c>
      <c r="AY198" s="200" t="s">
        <v>130</v>
      </c>
    </row>
    <row r="199" spans="2:51" s="12" customFormat="1" ht="11.25">
      <c r="B199" s="201"/>
      <c r="C199" s="202"/>
      <c r="D199" s="175" t="s">
        <v>201</v>
      </c>
      <c r="E199" s="203" t="s">
        <v>1</v>
      </c>
      <c r="F199" s="204" t="s">
        <v>203</v>
      </c>
      <c r="G199" s="202"/>
      <c r="H199" s="205">
        <v>60.6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201</v>
      </c>
      <c r="AU199" s="211" t="s">
        <v>82</v>
      </c>
      <c r="AV199" s="12" t="s">
        <v>129</v>
      </c>
      <c r="AW199" s="12" t="s">
        <v>34</v>
      </c>
      <c r="AX199" s="12" t="s">
        <v>80</v>
      </c>
      <c r="AY199" s="211" t="s">
        <v>130</v>
      </c>
    </row>
    <row r="200" spans="2:65" s="1" customFormat="1" ht="16.5" customHeight="1">
      <c r="B200" s="32"/>
      <c r="C200" s="163" t="s">
        <v>460</v>
      </c>
      <c r="D200" s="163" t="s">
        <v>131</v>
      </c>
      <c r="E200" s="164" t="s">
        <v>461</v>
      </c>
      <c r="F200" s="165" t="s">
        <v>462</v>
      </c>
      <c r="G200" s="166" t="s">
        <v>232</v>
      </c>
      <c r="H200" s="167">
        <v>60.6</v>
      </c>
      <c r="I200" s="168"/>
      <c r="J200" s="169">
        <f>ROUND(I200*H200,2)</f>
        <v>0</v>
      </c>
      <c r="K200" s="165" t="s">
        <v>135</v>
      </c>
      <c r="L200" s="36"/>
      <c r="M200" s="170" t="s">
        <v>1</v>
      </c>
      <c r="N200" s="171" t="s">
        <v>44</v>
      </c>
      <c r="O200" s="58"/>
      <c r="P200" s="172">
        <f>O200*H200</f>
        <v>0</v>
      </c>
      <c r="Q200" s="172">
        <v>0</v>
      </c>
      <c r="R200" s="172">
        <f>Q200*H200</f>
        <v>0</v>
      </c>
      <c r="S200" s="172">
        <v>0</v>
      </c>
      <c r="T200" s="173">
        <f>S200*H200</f>
        <v>0</v>
      </c>
      <c r="AR200" s="15" t="s">
        <v>129</v>
      </c>
      <c r="AT200" s="15" t="s">
        <v>131</v>
      </c>
      <c r="AU200" s="15" t="s">
        <v>82</v>
      </c>
      <c r="AY200" s="15" t="s">
        <v>130</v>
      </c>
      <c r="BE200" s="174">
        <f>IF(N200="základní",J200,0)</f>
        <v>0</v>
      </c>
      <c r="BF200" s="174">
        <f>IF(N200="snížená",J200,0)</f>
        <v>0</v>
      </c>
      <c r="BG200" s="174">
        <f>IF(N200="zákl. přenesená",J200,0)</f>
        <v>0</v>
      </c>
      <c r="BH200" s="174">
        <f>IF(N200="sníž. přenesená",J200,0)</f>
        <v>0</v>
      </c>
      <c r="BI200" s="174">
        <f>IF(N200="nulová",J200,0)</f>
        <v>0</v>
      </c>
      <c r="BJ200" s="15" t="s">
        <v>80</v>
      </c>
      <c r="BK200" s="174">
        <f>ROUND(I200*H200,2)</f>
        <v>0</v>
      </c>
      <c r="BL200" s="15" t="s">
        <v>129</v>
      </c>
      <c r="BM200" s="15" t="s">
        <v>463</v>
      </c>
    </row>
    <row r="201" spans="2:65" s="1" customFormat="1" ht="16.5" customHeight="1">
      <c r="B201" s="32"/>
      <c r="C201" s="163" t="s">
        <v>464</v>
      </c>
      <c r="D201" s="163" t="s">
        <v>131</v>
      </c>
      <c r="E201" s="164" t="s">
        <v>465</v>
      </c>
      <c r="F201" s="165" t="s">
        <v>466</v>
      </c>
      <c r="G201" s="166" t="s">
        <v>232</v>
      </c>
      <c r="H201" s="167">
        <v>38</v>
      </c>
      <c r="I201" s="168"/>
      <c r="J201" s="169">
        <f>ROUND(I201*H201,2)</f>
        <v>0</v>
      </c>
      <c r="K201" s="165" t="s">
        <v>176</v>
      </c>
      <c r="L201" s="36"/>
      <c r="M201" s="170" t="s">
        <v>1</v>
      </c>
      <c r="N201" s="171" t="s">
        <v>44</v>
      </c>
      <c r="O201" s="58"/>
      <c r="P201" s="172">
        <f>O201*H201</f>
        <v>0</v>
      </c>
      <c r="Q201" s="172">
        <v>0.1554</v>
      </c>
      <c r="R201" s="172">
        <f>Q201*H201</f>
        <v>5.905200000000001</v>
      </c>
      <c r="S201" s="172">
        <v>0</v>
      </c>
      <c r="T201" s="173">
        <f>S201*H201</f>
        <v>0</v>
      </c>
      <c r="AR201" s="15" t="s">
        <v>129</v>
      </c>
      <c r="AT201" s="15" t="s">
        <v>131</v>
      </c>
      <c r="AU201" s="15" t="s">
        <v>82</v>
      </c>
      <c r="AY201" s="15" t="s">
        <v>130</v>
      </c>
      <c r="BE201" s="174">
        <f>IF(N201="základní",J201,0)</f>
        <v>0</v>
      </c>
      <c r="BF201" s="174">
        <f>IF(N201="snížená",J201,0)</f>
        <v>0</v>
      </c>
      <c r="BG201" s="174">
        <f>IF(N201="zákl. přenesená",J201,0)</f>
        <v>0</v>
      </c>
      <c r="BH201" s="174">
        <f>IF(N201="sníž. přenesená",J201,0)</f>
        <v>0</v>
      </c>
      <c r="BI201" s="174">
        <f>IF(N201="nulová",J201,0)</f>
        <v>0</v>
      </c>
      <c r="BJ201" s="15" t="s">
        <v>80</v>
      </c>
      <c r="BK201" s="174">
        <f>ROUND(I201*H201,2)</f>
        <v>0</v>
      </c>
      <c r="BL201" s="15" t="s">
        <v>129</v>
      </c>
      <c r="BM201" s="15" t="s">
        <v>467</v>
      </c>
    </row>
    <row r="202" spans="2:51" s="11" customFormat="1" ht="11.25">
      <c r="B202" s="190"/>
      <c r="C202" s="191"/>
      <c r="D202" s="175" t="s">
        <v>201</v>
      </c>
      <c r="E202" s="192" t="s">
        <v>1</v>
      </c>
      <c r="F202" s="193" t="s">
        <v>468</v>
      </c>
      <c r="G202" s="191"/>
      <c r="H202" s="194">
        <v>22</v>
      </c>
      <c r="I202" s="195"/>
      <c r="J202" s="191"/>
      <c r="K202" s="191"/>
      <c r="L202" s="196"/>
      <c r="M202" s="197"/>
      <c r="N202" s="198"/>
      <c r="O202" s="198"/>
      <c r="P202" s="198"/>
      <c r="Q202" s="198"/>
      <c r="R202" s="198"/>
      <c r="S202" s="198"/>
      <c r="T202" s="199"/>
      <c r="AT202" s="200" t="s">
        <v>201</v>
      </c>
      <c r="AU202" s="200" t="s">
        <v>82</v>
      </c>
      <c r="AV202" s="11" t="s">
        <v>82</v>
      </c>
      <c r="AW202" s="11" t="s">
        <v>34</v>
      </c>
      <c r="AX202" s="11" t="s">
        <v>73</v>
      </c>
      <c r="AY202" s="200" t="s">
        <v>130</v>
      </c>
    </row>
    <row r="203" spans="2:51" s="11" customFormat="1" ht="11.25">
      <c r="B203" s="190"/>
      <c r="C203" s="191"/>
      <c r="D203" s="175" t="s">
        <v>201</v>
      </c>
      <c r="E203" s="192" t="s">
        <v>1</v>
      </c>
      <c r="F203" s="193" t="s">
        <v>469</v>
      </c>
      <c r="G203" s="191"/>
      <c r="H203" s="194">
        <v>16</v>
      </c>
      <c r="I203" s="195"/>
      <c r="J203" s="191"/>
      <c r="K203" s="191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201</v>
      </c>
      <c r="AU203" s="200" t="s">
        <v>82</v>
      </c>
      <c r="AV203" s="11" t="s">
        <v>82</v>
      </c>
      <c r="AW203" s="11" t="s">
        <v>34</v>
      </c>
      <c r="AX203" s="11" t="s">
        <v>73</v>
      </c>
      <c r="AY203" s="200" t="s">
        <v>130</v>
      </c>
    </row>
    <row r="204" spans="2:51" s="12" customFormat="1" ht="11.25">
      <c r="B204" s="201"/>
      <c r="C204" s="202"/>
      <c r="D204" s="175" t="s">
        <v>201</v>
      </c>
      <c r="E204" s="203" t="s">
        <v>1</v>
      </c>
      <c r="F204" s="204" t="s">
        <v>203</v>
      </c>
      <c r="G204" s="202"/>
      <c r="H204" s="205">
        <v>38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201</v>
      </c>
      <c r="AU204" s="211" t="s">
        <v>82</v>
      </c>
      <c r="AV204" s="12" t="s">
        <v>129</v>
      </c>
      <c r="AW204" s="12" t="s">
        <v>34</v>
      </c>
      <c r="AX204" s="12" t="s">
        <v>80</v>
      </c>
      <c r="AY204" s="211" t="s">
        <v>130</v>
      </c>
    </row>
    <row r="205" spans="2:65" s="1" customFormat="1" ht="16.5" customHeight="1">
      <c r="B205" s="32"/>
      <c r="C205" s="225" t="s">
        <v>470</v>
      </c>
      <c r="D205" s="225" t="s">
        <v>333</v>
      </c>
      <c r="E205" s="226" t="s">
        <v>471</v>
      </c>
      <c r="F205" s="227" t="s">
        <v>472</v>
      </c>
      <c r="G205" s="228" t="s">
        <v>232</v>
      </c>
      <c r="H205" s="229">
        <v>38.38</v>
      </c>
      <c r="I205" s="230"/>
      <c r="J205" s="231">
        <f>ROUND(I205*H205,2)</f>
        <v>0</v>
      </c>
      <c r="K205" s="227" t="s">
        <v>135</v>
      </c>
      <c r="L205" s="232"/>
      <c r="M205" s="233" t="s">
        <v>1</v>
      </c>
      <c r="N205" s="234" t="s">
        <v>44</v>
      </c>
      <c r="O205" s="58"/>
      <c r="P205" s="172">
        <f>O205*H205</f>
        <v>0</v>
      </c>
      <c r="Q205" s="172">
        <v>0.102</v>
      </c>
      <c r="R205" s="172">
        <f>Q205*H205</f>
        <v>3.91476</v>
      </c>
      <c r="S205" s="172">
        <v>0</v>
      </c>
      <c r="T205" s="173">
        <f>S205*H205</f>
        <v>0</v>
      </c>
      <c r="AR205" s="15" t="s">
        <v>168</v>
      </c>
      <c r="AT205" s="15" t="s">
        <v>333</v>
      </c>
      <c r="AU205" s="15" t="s">
        <v>82</v>
      </c>
      <c r="AY205" s="15" t="s">
        <v>130</v>
      </c>
      <c r="BE205" s="174">
        <f>IF(N205="základní",J205,0)</f>
        <v>0</v>
      </c>
      <c r="BF205" s="174">
        <f>IF(N205="snížená",J205,0)</f>
        <v>0</v>
      </c>
      <c r="BG205" s="174">
        <f>IF(N205="zákl. přenesená",J205,0)</f>
        <v>0</v>
      </c>
      <c r="BH205" s="174">
        <f>IF(N205="sníž. přenesená",J205,0)</f>
        <v>0</v>
      </c>
      <c r="BI205" s="174">
        <f>IF(N205="nulová",J205,0)</f>
        <v>0</v>
      </c>
      <c r="BJ205" s="15" t="s">
        <v>80</v>
      </c>
      <c r="BK205" s="174">
        <f>ROUND(I205*H205,2)</f>
        <v>0</v>
      </c>
      <c r="BL205" s="15" t="s">
        <v>129</v>
      </c>
      <c r="BM205" s="15" t="s">
        <v>473</v>
      </c>
    </row>
    <row r="206" spans="2:51" s="11" customFormat="1" ht="11.25">
      <c r="B206" s="190"/>
      <c r="C206" s="191"/>
      <c r="D206" s="175" t="s">
        <v>201</v>
      </c>
      <c r="E206" s="192" t="s">
        <v>1</v>
      </c>
      <c r="F206" s="193" t="s">
        <v>474</v>
      </c>
      <c r="G206" s="191"/>
      <c r="H206" s="194">
        <v>38.38</v>
      </c>
      <c r="I206" s="195"/>
      <c r="J206" s="191"/>
      <c r="K206" s="191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201</v>
      </c>
      <c r="AU206" s="200" t="s">
        <v>82</v>
      </c>
      <c r="AV206" s="11" t="s">
        <v>82</v>
      </c>
      <c r="AW206" s="11" t="s">
        <v>34</v>
      </c>
      <c r="AX206" s="11" t="s">
        <v>73</v>
      </c>
      <c r="AY206" s="200" t="s">
        <v>130</v>
      </c>
    </row>
    <row r="207" spans="2:51" s="12" customFormat="1" ht="11.25">
      <c r="B207" s="201"/>
      <c r="C207" s="202"/>
      <c r="D207" s="175" t="s">
        <v>201</v>
      </c>
      <c r="E207" s="203" t="s">
        <v>1</v>
      </c>
      <c r="F207" s="204" t="s">
        <v>203</v>
      </c>
      <c r="G207" s="202"/>
      <c r="H207" s="205">
        <v>38.38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201</v>
      </c>
      <c r="AU207" s="211" t="s">
        <v>82</v>
      </c>
      <c r="AV207" s="12" t="s">
        <v>129</v>
      </c>
      <c r="AW207" s="12" t="s">
        <v>34</v>
      </c>
      <c r="AX207" s="12" t="s">
        <v>80</v>
      </c>
      <c r="AY207" s="211" t="s">
        <v>130</v>
      </c>
    </row>
    <row r="208" spans="2:65" s="1" customFormat="1" ht="16.5" customHeight="1">
      <c r="B208" s="32"/>
      <c r="C208" s="163" t="s">
        <v>475</v>
      </c>
      <c r="D208" s="163" t="s">
        <v>131</v>
      </c>
      <c r="E208" s="164" t="s">
        <v>476</v>
      </c>
      <c r="F208" s="165" t="s">
        <v>477</v>
      </c>
      <c r="G208" s="166" t="s">
        <v>199</v>
      </c>
      <c r="H208" s="167">
        <v>30</v>
      </c>
      <c r="I208" s="168"/>
      <c r="J208" s="169">
        <f>ROUND(I208*H208,2)</f>
        <v>0</v>
      </c>
      <c r="K208" s="165" t="s">
        <v>135</v>
      </c>
      <c r="L208" s="36"/>
      <c r="M208" s="170" t="s">
        <v>1</v>
      </c>
      <c r="N208" s="171" t="s">
        <v>44</v>
      </c>
      <c r="O208" s="58"/>
      <c r="P208" s="172">
        <f>O208*H208</f>
        <v>0</v>
      </c>
      <c r="Q208" s="172">
        <v>0.00047</v>
      </c>
      <c r="R208" s="172">
        <f>Q208*H208</f>
        <v>0.0141</v>
      </c>
      <c r="S208" s="172">
        <v>0</v>
      </c>
      <c r="T208" s="173">
        <f>S208*H208</f>
        <v>0</v>
      </c>
      <c r="AR208" s="15" t="s">
        <v>129</v>
      </c>
      <c r="AT208" s="15" t="s">
        <v>131</v>
      </c>
      <c r="AU208" s="15" t="s">
        <v>82</v>
      </c>
      <c r="AY208" s="15" t="s">
        <v>130</v>
      </c>
      <c r="BE208" s="174">
        <f>IF(N208="základní",J208,0)</f>
        <v>0</v>
      </c>
      <c r="BF208" s="174">
        <f>IF(N208="snížená",J208,0)</f>
        <v>0</v>
      </c>
      <c r="BG208" s="174">
        <f>IF(N208="zákl. přenesená",J208,0)</f>
        <v>0</v>
      </c>
      <c r="BH208" s="174">
        <f>IF(N208="sníž. přenesená",J208,0)</f>
        <v>0</v>
      </c>
      <c r="BI208" s="174">
        <f>IF(N208="nulová",J208,0)</f>
        <v>0</v>
      </c>
      <c r="BJ208" s="15" t="s">
        <v>80</v>
      </c>
      <c r="BK208" s="174">
        <f>ROUND(I208*H208,2)</f>
        <v>0</v>
      </c>
      <c r="BL208" s="15" t="s">
        <v>129</v>
      </c>
      <c r="BM208" s="15" t="s">
        <v>478</v>
      </c>
    </row>
    <row r="209" spans="2:51" s="11" customFormat="1" ht="11.25">
      <c r="B209" s="190"/>
      <c r="C209" s="191"/>
      <c r="D209" s="175" t="s">
        <v>201</v>
      </c>
      <c r="E209" s="192" t="s">
        <v>1</v>
      </c>
      <c r="F209" s="193" t="s">
        <v>479</v>
      </c>
      <c r="G209" s="191"/>
      <c r="H209" s="194">
        <v>30</v>
      </c>
      <c r="I209" s="195"/>
      <c r="J209" s="191"/>
      <c r="K209" s="191"/>
      <c r="L209" s="196"/>
      <c r="M209" s="197"/>
      <c r="N209" s="198"/>
      <c r="O209" s="198"/>
      <c r="P209" s="198"/>
      <c r="Q209" s="198"/>
      <c r="R209" s="198"/>
      <c r="S209" s="198"/>
      <c r="T209" s="199"/>
      <c r="AT209" s="200" t="s">
        <v>201</v>
      </c>
      <c r="AU209" s="200" t="s">
        <v>82</v>
      </c>
      <c r="AV209" s="11" t="s">
        <v>82</v>
      </c>
      <c r="AW209" s="11" t="s">
        <v>34</v>
      </c>
      <c r="AX209" s="11" t="s">
        <v>73</v>
      </c>
      <c r="AY209" s="200" t="s">
        <v>130</v>
      </c>
    </row>
    <row r="210" spans="2:51" s="12" customFormat="1" ht="11.25">
      <c r="B210" s="201"/>
      <c r="C210" s="202"/>
      <c r="D210" s="175" t="s">
        <v>201</v>
      </c>
      <c r="E210" s="203" t="s">
        <v>1</v>
      </c>
      <c r="F210" s="204" t="s">
        <v>203</v>
      </c>
      <c r="G210" s="202"/>
      <c r="H210" s="205">
        <v>30</v>
      </c>
      <c r="I210" s="206"/>
      <c r="J210" s="202"/>
      <c r="K210" s="202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201</v>
      </c>
      <c r="AU210" s="211" t="s">
        <v>82</v>
      </c>
      <c r="AV210" s="12" t="s">
        <v>129</v>
      </c>
      <c r="AW210" s="12" t="s">
        <v>34</v>
      </c>
      <c r="AX210" s="12" t="s">
        <v>80</v>
      </c>
      <c r="AY210" s="211" t="s">
        <v>130</v>
      </c>
    </row>
    <row r="211" spans="2:65" s="1" customFormat="1" ht="16.5" customHeight="1">
      <c r="B211" s="32"/>
      <c r="C211" s="163" t="s">
        <v>480</v>
      </c>
      <c r="D211" s="163" t="s">
        <v>131</v>
      </c>
      <c r="E211" s="164" t="s">
        <v>481</v>
      </c>
      <c r="F211" s="165" t="s">
        <v>482</v>
      </c>
      <c r="G211" s="166" t="s">
        <v>199</v>
      </c>
      <c r="H211" s="167">
        <v>74.8</v>
      </c>
      <c r="I211" s="168"/>
      <c r="J211" s="169">
        <f>ROUND(I211*H211,2)</f>
        <v>0</v>
      </c>
      <c r="K211" s="165" t="s">
        <v>135</v>
      </c>
      <c r="L211" s="36"/>
      <c r="M211" s="170" t="s">
        <v>1</v>
      </c>
      <c r="N211" s="171" t="s">
        <v>44</v>
      </c>
      <c r="O211" s="58"/>
      <c r="P211" s="172">
        <f>O211*H211</f>
        <v>0</v>
      </c>
      <c r="Q211" s="172">
        <v>0.00069</v>
      </c>
      <c r="R211" s="172">
        <f>Q211*H211</f>
        <v>0.051612</v>
      </c>
      <c r="S211" s="172">
        <v>0</v>
      </c>
      <c r="T211" s="173">
        <f>S211*H211</f>
        <v>0</v>
      </c>
      <c r="AR211" s="15" t="s">
        <v>129</v>
      </c>
      <c r="AT211" s="15" t="s">
        <v>131</v>
      </c>
      <c r="AU211" s="15" t="s">
        <v>82</v>
      </c>
      <c r="AY211" s="15" t="s">
        <v>130</v>
      </c>
      <c r="BE211" s="174">
        <f>IF(N211="základní",J211,0)</f>
        <v>0</v>
      </c>
      <c r="BF211" s="174">
        <f>IF(N211="snížená",J211,0)</f>
        <v>0</v>
      </c>
      <c r="BG211" s="174">
        <f>IF(N211="zákl. přenesená",J211,0)</f>
        <v>0</v>
      </c>
      <c r="BH211" s="174">
        <f>IF(N211="sníž. přenesená",J211,0)</f>
        <v>0</v>
      </c>
      <c r="BI211" s="174">
        <f>IF(N211="nulová",J211,0)</f>
        <v>0</v>
      </c>
      <c r="BJ211" s="15" t="s">
        <v>80</v>
      </c>
      <c r="BK211" s="174">
        <f>ROUND(I211*H211,2)</f>
        <v>0</v>
      </c>
      <c r="BL211" s="15" t="s">
        <v>129</v>
      </c>
      <c r="BM211" s="15" t="s">
        <v>483</v>
      </c>
    </row>
    <row r="212" spans="2:51" s="11" customFormat="1" ht="11.25">
      <c r="B212" s="190"/>
      <c r="C212" s="191"/>
      <c r="D212" s="175" t="s">
        <v>201</v>
      </c>
      <c r="E212" s="192" t="s">
        <v>1</v>
      </c>
      <c r="F212" s="193" t="s">
        <v>484</v>
      </c>
      <c r="G212" s="191"/>
      <c r="H212" s="194">
        <v>74.8</v>
      </c>
      <c r="I212" s="195"/>
      <c r="J212" s="191"/>
      <c r="K212" s="191"/>
      <c r="L212" s="196"/>
      <c r="M212" s="197"/>
      <c r="N212" s="198"/>
      <c r="O212" s="198"/>
      <c r="P212" s="198"/>
      <c r="Q212" s="198"/>
      <c r="R212" s="198"/>
      <c r="S212" s="198"/>
      <c r="T212" s="199"/>
      <c r="AT212" s="200" t="s">
        <v>201</v>
      </c>
      <c r="AU212" s="200" t="s">
        <v>82</v>
      </c>
      <c r="AV212" s="11" t="s">
        <v>82</v>
      </c>
      <c r="AW212" s="11" t="s">
        <v>34</v>
      </c>
      <c r="AX212" s="11" t="s">
        <v>73</v>
      </c>
      <c r="AY212" s="200" t="s">
        <v>130</v>
      </c>
    </row>
    <row r="213" spans="2:51" s="12" customFormat="1" ht="11.25">
      <c r="B213" s="201"/>
      <c r="C213" s="202"/>
      <c r="D213" s="175" t="s">
        <v>201</v>
      </c>
      <c r="E213" s="203" t="s">
        <v>1</v>
      </c>
      <c r="F213" s="204" t="s">
        <v>203</v>
      </c>
      <c r="G213" s="202"/>
      <c r="H213" s="205">
        <v>74.8</v>
      </c>
      <c r="I213" s="206"/>
      <c r="J213" s="202"/>
      <c r="K213" s="202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201</v>
      </c>
      <c r="AU213" s="211" t="s">
        <v>82</v>
      </c>
      <c r="AV213" s="12" t="s">
        <v>129</v>
      </c>
      <c r="AW213" s="12" t="s">
        <v>34</v>
      </c>
      <c r="AX213" s="12" t="s">
        <v>80</v>
      </c>
      <c r="AY213" s="211" t="s">
        <v>130</v>
      </c>
    </row>
    <row r="214" spans="2:65" s="1" customFormat="1" ht="16.5" customHeight="1">
      <c r="B214" s="32"/>
      <c r="C214" s="163" t="s">
        <v>485</v>
      </c>
      <c r="D214" s="163" t="s">
        <v>131</v>
      </c>
      <c r="E214" s="164" t="s">
        <v>486</v>
      </c>
      <c r="F214" s="165" t="s">
        <v>487</v>
      </c>
      <c r="G214" s="166" t="s">
        <v>232</v>
      </c>
      <c r="H214" s="167">
        <v>10</v>
      </c>
      <c r="I214" s="168"/>
      <c r="J214" s="169">
        <f>ROUND(I214*H214,2)</f>
        <v>0</v>
      </c>
      <c r="K214" s="165" t="s">
        <v>135</v>
      </c>
      <c r="L214" s="36"/>
      <c r="M214" s="170" t="s">
        <v>1</v>
      </c>
      <c r="N214" s="171" t="s">
        <v>44</v>
      </c>
      <c r="O214" s="58"/>
      <c r="P214" s="172">
        <f>O214*H214</f>
        <v>0</v>
      </c>
      <c r="Q214" s="172">
        <v>0.00061</v>
      </c>
      <c r="R214" s="172">
        <f>Q214*H214</f>
        <v>0.0060999999999999995</v>
      </c>
      <c r="S214" s="172">
        <v>0</v>
      </c>
      <c r="T214" s="173">
        <f>S214*H214</f>
        <v>0</v>
      </c>
      <c r="AR214" s="15" t="s">
        <v>129</v>
      </c>
      <c r="AT214" s="15" t="s">
        <v>131</v>
      </c>
      <c r="AU214" s="15" t="s">
        <v>82</v>
      </c>
      <c r="AY214" s="15" t="s">
        <v>130</v>
      </c>
      <c r="BE214" s="174">
        <f>IF(N214="základní",J214,0)</f>
        <v>0</v>
      </c>
      <c r="BF214" s="174">
        <f>IF(N214="snížená",J214,0)</f>
        <v>0</v>
      </c>
      <c r="BG214" s="174">
        <f>IF(N214="zákl. přenesená",J214,0)</f>
        <v>0</v>
      </c>
      <c r="BH214" s="174">
        <f>IF(N214="sníž. přenesená",J214,0)</f>
        <v>0</v>
      </c>
      <c r="BI214" s="174">
        <f>IF(N214="nulová",J214,0)</f>
        <v>0</v>
      </c>
      <c r="BJ214" s="15" t="s">
        <v>80</v>
      </c>
      <c r="BK214" s="174">
        <f>ROUND(I214*H214,2)</f>
        <v>0</v>
      </c>
      <c r="BL214" s="15" t="s">
        <v>129</v>
      </c>
      <c r="BM214" s="15" t="s">
        <v>488</v>
      </c>
    </row>
    <row r="215" spans="2:51" s="11" customFormat="1" ht="11.25">
      <c r="B215" s="190"/>
      <c r="C215" s="191"/>
      <c r="D215" s="175" t="s">
        <v>201</v>
      </c>
      <c r="E215" s="192" t="s">
        <v>1</v>
      </c>
      <c r="F215" s="193" t="s">
        <v>489</v>
      </c>
      <c r="G215" s="191"/>
      <c r="H215" s="194">
        <v>10</v>
      </c>
      <c r="I215" s="195"/>
      <c r="J215" s="191"/>
      <c r="K215" s="191"/>
      <c r="L215" s="196"/>
      <c r="M215" s="197"/>
      <c r="N215" s="198"/>
      <c r="O215" s="198"/>
      <c r="P215" s="198"/>
      <c r="Q215" s="198"/>
      <c r="R215" s="198"/>
      <c r="S215" s="198"/>
      <c r="T215" s="199"/>
      <c r="AT215" s="200" t="s">
        <v>201</v>
      </c>
      <c r="AU215" s="200" t="s">
        <v>82</v>
      </c>
      <c r="AV215" s="11" t="s">
        <v>82</v>
      </c>
      <c r="AW215" s="11" t="s">
        <v>34</v>
      </c>
      <c r="AX215" s="11" t="s">
        <v>73</v>
      </c>
      <c r="AY215" s="200" t="s">
        <v>130</v>
      </c>
    </row>
    <row r="216" spans="2:51" s="12" customFormat="1" ht="11.25">
      <c r="B216" s="201"/>
      <c r="C216" s="202"/>
      <c r="D216" s="175" t="s">
        <v>201</v>
      </c>
      <c r="E216" s="203" t="s">
        <v>1</v>
      </c>
      <c r="F216" s="204" t="s">
        <v>203</v>
      </c>
      <c r="G216" s="202"/>
      <c r="H216" s="205">
        <v>10</v>
      </c>
      <c r="I216" s="206"/>
      <c r="J216" s="202"/>
      <c r="K216" s="202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201</v>
      </c>
      <c r="AU216" s="211" t="s">
        <v>82</v>
      </c>
      <c r="AV216" s="12" t="s">
        <v>129</v>
      </c>
      <c r="AW216" s="12" t="s">
        <v>34</v>
      </c>
      <c r="AX216" s="12" t="s">
        <v>80</v>
      </c>
      <c r="AY216" s="211" t="s">
        <v>130</v>
      </c>
    </row>
    <row r="217" spans="2:65" s="1" customFormat="1" ht="16.5" customHeight="1">
      <c r="B217" s="32"/>
      <c r="C217" s="163" t="s">
        <v>490</v>
      </c>
      <c r="D217" s="163" t="s">
        <v>131</v>
      </c>
      <c r="E217" s="164" t="s">
        <v>491</v>
      </c>
      <c r="F217" s="165" t="s">
        <v>492</v>
      </c>
      <c r="G217" s="166" t="s">
        <v>232</v>
      </c>
      <c r="H217" s="167">
        <v>10</v>
      </c>
      <c r="I217" s="168"/>
      <c r="J217" s="169">
        <f>ROUND(I217*H217,2)</f>
        <v>0</v>
      </c>
      <c r="K217" s="165" t="s">
        <v>135</v>
      </c>
      <c r="L217" s="36"/>
      <c r="M217" s="170" t="s">
        <v>1</v>
      </c>
      <c r="N217" s="171" t="s">
        <v>44</v>
      </c>
      <c r="O217" s="58"/>
      <c r="P217" s="172">
        <f>O217*H217</f>
        <v>0</v>
      </c>
      <c r="Q217" s="172">
        <v>0</v>
      </c>
      <c r="R217" s="172">
        <f>Q217*H217</f>
        <v>0</v>
      </c>
      <c r="S217" s="172">
        <v>0</v>
      </c>
      <c r="T217" s="173">
        <f>S217*H217</f>
        <v>0</v>
      </c>
      <c r="AR217" s="15" t="s">
        <v>129</v>
      </c>
      <c r="AT217" s="15" t="s">
        <v>131</v>
      </c>
      <c r="AU217" s="15" t="s">
        <v>82</v>
      </c>
      <c r="AY217" s="15" t="s">
        <v>130</v>
      </c>
      <c r="BE217" s="174">
        <f>IF(N217="základní",J217,0)</f>
        <v>0</v>
      </c>
      <c r="BF217" s="174">
        <f>IF(N217="snížená",J217,0)</f>
        <v>0</v>
      </c>
      <c r="BG217" s="174">
        <f>IF(N217="zákl. přenesená",J217,0)</f>
        <v>0</v>
      </c>
      <c r="BH217" s="174">
        <f>IF(N217="sníž. přenesená",J217,0)</f>
        <v>0</v>
      </c>
      <c r="BI217" s="174">
        <f>IF(N217="nulová",J217,0)</f>
        <v>0</v>
      </c>
      <c r="BJ217" s="15" t="s">
        <v>80</v>
      </c>
      <c r="BK217" s="174">
        <f>ROUND(I217*H217,2)</f>
        <v>0</v>
      </c>
      <c r="BL217" s="15" t="s">
        <v>129</v>
      </c>
      <c r="BM217" s="15" t="s">
        <v>493</v>
      </c>
    </row>
    <row r="218" spans="2:51" s="11" customFormat="1" ht="11.25">
      <c r="B218" s="190"/>
      <c r="C218" s="191"/>
      <c r="D218" s="175" t="s">
        <v>201</v>
      </c>
      <c r="E218" s="192" t="s">
        <v>1</v>
      </c>
      <c r="F218" s="193" t="s">
        <v>494</v>
      </c>
      <c r="G218" s="191"/>
      <c r="H218" s="194">
        <v>10</v>
      </c>
      <c r="I218" s="195"/>
      <c r="J218" s="191"/>
      <c r="K218" s="191"/>
      <c r="L218" s="196"/>
      <c r="M218" s="197"/>
      <c r="N218" s="198"/>
      <c r="O218" s="198"/>
      <c r="P218" s="198"/>
      <c r="Q218" s="198"/>
      <c r="R218" s="198"/>
      <c r="S218" s="198"/>
      <c r="T218" s="199"/>
      <c r="AT218" s="200" t="s">
        <v>201</v>
      </c>
      <c r="AU218" s="200" t="s">
        <v>82</v>
      </c>
      <c r="AV218" s="11" t="s">
        <v>82</v>
      </c>
      <c r="AW218" s="11" t="s">
        <v>34</v>
      </c>
      <c r="AX218" s="11" t="s">
        <v>73</v>
      </c>
      <c r="AY218" s="200" t="s">
        <v>130</v>
      </c>
    </row>
    <row r="219" spans="2:51" s="12" customFormat="1" ht="11.25">
      <c r="B219" s="201"/>
      <c r="C219" s="202"/>
      <c r="D219" s="175" t="s">
        <v>201</v>
      </c>
      <c r="E219" s="203" t="s">
        <v>1</v>
      </c>
      <c r="F219" s="204" t="s">
        <v>203</v>
      </c>
      <c r="G219" s="202"/>
      <c r="H219" s="205">
        <v>10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201</v>
      </c>
      <c r="AU219" s="211" t="s">
        <v>82</v>
      </c>
      <c r="AV219" s="12" t="s">
        <v>129</v>
      </c>
      <c r="AW219" s="12" t="s">
        <v>34</v>
      </c>
      <c r="AX219" s="12" t="s">
        <v>80</v>
      </c>
      <c r="AY219" s="211" t="s">
        <v>130</v>
      </c>
    </row>
    <row r="220" spans="2:65" s="1" customFormat="1" ht="16.5" customHeight="1">
      <c r="B220" s="32"/>
      <c r="C220" s="163" t="s">
        <v>495</v>
      </c>
      <c r="D220" s="163" t="s">
        <v>131</v>
      </c>
      <c r="E220" s="164" t="s">
        <v>496</v>
      </c>
      <c r="F220" s="165" t="s">
        <v>497</v>
      </c>
      <c r="G220" s="166" t="s">
        <v>199</v>
      </c>
      <c r="H220" s="167">
        <v>5</v>
      </c>
      <c r="I220" s="168"/>
      <c r="J220" s="169">
        <f>ROUND(I220*H220,2)</f>
        <v>0</v>
      </c>
      <c r="K220" s="165" t="s">
        <v>135</v>
      </c>
      <c r="L220" s="36"/>
      <c r="M220" s="170" t="s">
        <v>1</v>
      </c>
      <c r="N220" s="171" t="s">
        <v>44</v>
      </c>
      <c r="O220" s="58"/>
      <c r="P220" s="172">
        <f>O220*H220</f>
        <v>0</v>
      </c>
      <c r="Q220" s="172">
        <v>0</v>
      </c>
      <c r="R220" s="172">
        <f>Q220*H220</f>
        <v>0</v>
      </c>
      <c r="S220" s="172">
        <v>0</v>
      </c>
      <c r="T220" s="173">
        <f>S220*H220</f>
        <v>0</v>
      </c>
      <c r="AR220" s="15" t="s">
        <v>129</v>
      </c>
      <c r="AT220" s="15" t="s">
        <v>131</v>
      </c>
      <c r="AU220" s="15" t="s">
        <v>82</v>
      </c>
      <c r="AY220" s="15" t="s">
        <v>130</v>
      </c>
      <c r="BE220" s="174">
        <f>IF(N220="základní",J220,0)</f>
        <v>0</v>
      </c>
      <c r="BF220" s="174">
        <f>IF(N220="snížená",J220,0)</f>
        <v>0</v>
      </c>
      <c r="BG220" s="174">
        <f>IF(N220="zákl. přenesená",J220,0)</f>
        <v>0</v>
      </c>
      <c r="BH220" s="174">
        <f>IF(N220="sníž. přenesená",J220,0)</f>
        <v>0</v>
      </c>
      <c r="BI220" s="174">
        <f>IF(N220="nulová",J220,0)</f>
        <v>0</v>
      </c>
      <c r="BJ220" s="15" t="s">
        <v>80</v>
      </c>
      <c r="BK220" s="174">
        <f>ROUND(I220*H220,2)</f>
        <v>0</v>
      </c>
      <c r="BL220" s="15" t="s">
        <v>129</v>
      </c>
      <c r="BM220" s="15" t="s">
        <v>498</v>
      </c>
    </row>
    <row r="221" spans="2:51" s="11" customFormat="1" ht="11.25">
      <c r="B221" s="190"/>
      <c r="C221" s="191"/>
      <c r="D221" s="175" t="s">
        <v>201</v>
      </c>
      <c r="E221" s="192" t="s">
        <v>1</v>
      </c>
      <c r="F221" s="193" t="s">
        <v>499</v>
      </c>
      <c r="G221" s="191"/>
      <c r="H221" s="194">
        <v>5</v>
      </c>
      <c r="I221" s="195"/>
      <c r="J221" s="191"/>
      <c r="K221" s="191"/>
      <c r="L221" s="196"/>
      <c r="M221" s="197"/>
      <c r="N221" s="198"/>
      <c r="O221" s="198"/>
      <c r="P221" s="198"/>
      <c r="Q221" s="198"/>
      <c r="R221" s="198"/>
      <c r="S221" s="198"/>
      <c r="T221" s="199"/>
      <c r="AT221" s="200" t="s">
        <v>201</v>
      </c>
      <c r="AU221" s="200" t="s">
        <v>82</v>
      </c>
      <c r="AV221" s="11" t="s">
        <v>82</v>
      </c>
      <c r="AW221" s="11" t="s">
        <v>34</v>
      </c>
      <c r="AX221" s="11" t="s">
        <v>73</v>
      </c>
      <c r="AY221" s="200" t="s">
        <v>130</v>
      </c>
    </row>
    <row r="222" spans="2:51" s="12" customFormat="1" ht="11.25">
      <c r="B222" s="201"/>
      <c r="C222" s="202"/>
      <c r="D222" s="175" t="s">
        <v>201</v>
      </c>
      <c r="E222" s="203" t="s">
        <v>1</v>
      </c>
      <c r="F222" s="204" t="s">
        <v>203</v>
      </c>
      <c r="G222" s="202"/>
      <c r="H222" s="205">
        <v>5</v>
      </c>
      <c r="I222" s="206"/>
      <c r="J222" s="202"/>
      <c r="K222" s="202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201</v>
      </c>
      <c r="AU222" s="211" t="s">
        <v>82</v>
      </c>
      <c r="AV222" s="12" t="s">
        <v>129</v>
      </c>
      <c r="AW222" s="12" t="s">
        <v>34</v>
      </c>
      <c r="AX222" s="12" t="s">
        <v>80</v>
      </c>
      <c r="AY222" s="211" t="s">
        <v>130</v>
      </c>
    </row>
    <row r="223" spans="2:63" s="9" customFormat="1" ht="22.9" customHeight="1">
      <c r="B223" s="149"/>
      <c r="C223" s="150"/>
      <c r="D223" s="151" t="s">
        <v>72</v>
      </c>
      <c r="E223" s="188" t="s">
        <v>500</v>
      </c>
      <c r="F223" s="188" t="s">
        <v>501</v>
      </c>
      <c r="G223" s="150"/>
      <c r="H223" s="150"/>
      <c r="I223" s="153"/>
      <c r="J223" s="189">
        <f>BK223</f>
        <v>0</v>
      </c>
      <c r="K223" s="150"/>
      <c r="L223" s="155"/>
      <c r="M223" s="156"/>
      <c r="N223" s="157"/>
      <c r="O223" s="157"/>
      <c r="P223" s="158">
        <f>SUM(P224:P256)</f>
        <v>0</v>
      </c>
      <c r="Q223" s="157"/>
      <c r="R223" s="158">
        <f>SUM(R224:R256)</f>
        <v>0</v>
      </c>
      <c r="S223" s="157"/>
      <c r="T223" s="159">
        <f>SUM(T224:T256)</f>
        <v>0</v>
      </c>
      <c r="AR223" s="160" t="s">
        <v>80</v>
      </c>
      <c r="AT223" s="161" t="s">
        <v>72</v>
      </c>
      <c r="AU223" s="161" t="s">
        <v>80</v>
      </c>
      <c r="AY223" s="160" t="s">
        <v>130</v>
      </c>
      <c r="BK223" s="162">
        <f>SUM(BK224:BK256)</f>
        <v>0</v>
      </c>
    </row>
    <row r="224" spans="2:65" s="1" customFormat="1" ht="16.5" customHeight="1">
      <c r="B224" s="32"/>
      <c r="C224" s="163" t="s">
        <v>502</v>
      </c>
      <c r="D224" s="163" t="s">
        <v>131</v>
      </c>
      <c r="E224" s="164" t="s">
        <v>503</v>
      </c>
      <c r="F224" s="165" t="s">
        <v>504</v>
      </c>
      <c r="G224" s="166" t="s">
        <v>325</v>
      </c>
      <c r="H224" s="167">
        <v>1.45</v>
      </c>
      <c r="I224" s="168"/>
      <c r="J224" s="169">
        <f>ROUND(I224*H224,2)</f>
        <v>0</v>
      </c>
      <c r="K224" s="165" t="s">
        <v>135</v>
      </c>
      <c r="L224" s="36"/>
      <c r="M224" s="170" t="s">
        <v>1</v>
      </c>
      <c r="N224" s="171" t="s">
        <v>44</v>
      </c>
      <c r="O224" s="58"/>
      <c r="P224" s="172">
        <f>O224*H224</f>
        <v>0</v>
      </c>
      <c r="Q224" s="172">
        <v>0</v>
      </c>
      <c r="R224" s="172">
        <f>Q224*H224</f>
        <v>0</v>
      </c>
      <c r="S224" s="172">
        <v>0</v>
      </c>
      <c r="T224" s="173">
        <f>S224*H224</f>
        <v>0</v>
      </c>
      <c r="AR224" s="15" t="s">
        <v>129</v>
      </c>
      <c r="AT224" s="15" t="s">
        <v>131</v>
      </c>
      <c r="AU224" s="15" t="s">
        <v>82</v>
      </c>
      <c r="AY224" s="15" t="s">
        <v>130</v>
      </c>
      <c r="BE224" s="174">
        <f>IF(N224="základní",J224,0)</f>
        <v>0</v>
      </c>
      <c r="BF224" s="174">
        <f>IF(N224="snížená",J224,0)</f>
        <v>0</v>
      </c>
      <c r="BG224" s="174">
        <f>IF(N224="zákl. přenesená",J224,0)</f>
        <v>0</v>
      </c>
      <c r="BH224" s="174">
        <f>IF(N224="sníž. přenesená",J224,0)</f>
        <v>0</v>
      </c>
      <c r="BI224" s="174">
        <f>IF(N224="nulová",J224,0)</f>
        <v>0</v>
      </c>
      <c r="BJ224" s="15" t="s">
        <v>80</v>
      </c>
      <c r="BK224" s="174">
        <f>ROUND(I224*H224,2)</f>
        <v>0</v>
      </c>
      <c r="BL224" s="15" t="s">
        <v>129</v>
      </c>
      <c r="BM224" s="15" t="s">
        <v>505</v>
      </c>
    </row>
    <row r="225" spans="2:51" s="11" customFormat="1" ht="11.25">
      <c r="B225" s="190"/>
      <c r="C225" s="191"/>
      <c r="D225" s="175" t="s">
        <v>201</v>
      </c>
      <c r="E225" s="192" t="s">
        <v>1</v>
      </c>
      <c r="F225" s="193" t="s">
        <v>506</v>
      </c>
      <c r="G225" s="191"/>
      <c r="H225" s="194">
        <v>1.45</v>
      </c>
      <c r="I225" s="195"/>
      <c r="J225" s="191"/>
      <c r="K225" s="191"/>
      <c r="L225" s="196"/>
      <c r="M225" s="197"/>
      <c r="N225" s="198"/>
      <c r="O225" s="198"/>
      <c r="P225" s="198"/>
      <c r="Q225" s="198"/>
      <c r="R225" s="198"/>
      <c r="S225" s="198"/>
      <c r="T225" s="199"/>
      <c r="AT225" s="200" t="s">
        <v>201</v>
      </c>
      <c r="AU225" s="200" t="s">
        <v>82</v>
      </c>
      <c r="AV225" s="11" t="s">
        <v>82</v>
      </c>
      <c r="AW225" s="11" t="s">
        <v>34</v>
      </c>
      <c r="AX225" s="11" t="s">
        <v>73</v>
      </c>
      <c r="AY225" s="200" t="s">
        <v>130</v>
      </c>
    </row>
    <row r="226" spans="2:51" s="12" customFormat="1" ht="11.25">
      <c r="B226" s="201"/>
      <c r="C226" s="202"/>
      <c r="D226" s="175" t="s">
        <v>201</v>
      </c>
      <c r="E226" s="203" t="s">
        <v>1</v>
      </c>
      <c r="F226" s="204" t="s">
        <v>203</v>
      </c>
      <c r="G226" s="202"/>
      <c r="H226" s="205">
        <v>1.45</v>
      </c>
      <c r="I226" s="206"/>
      <c r="J226" s="202"/>
      <c r="K226" s="202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201</v>
      </c>
      <c r="AU226" s="211" t="s">
        <v>82</v>
      </c>
      <c r="AV226" s="12" t="s">
        <v>129</v>
      </c>
      <c r="AW226" s="12" t="s">
        <v>34</v>
      </c>
      <c r="AX226" s="12" t="s">
        <v>80</v>
      </c>
      <c r="AY226" s="211" t="s">
        <v>130</v>
      </c>
    </row>
    <row r="227" spans="2:65" s="1" customFormat="1" ht="16.5" customHeight="1">
      <c r="B227" s="32"/>
      <c r="C227" s="163" t="s">
        <v>507</v>
      </c>
      <c r="D227" s="163" t="s">
        <v>131</v>
      </c>
      <c r="E227" s="164" t="s">
        <v>508</v>
      </c>
      <c r="F227" s="165" t="s">
        <v>509</v>
      </c>
      <c r="G227" s="166" t="s">
        <v>325</v>
      </c>
      <c r="H227" s="167">
        <v>13.05</v>
      </c>
      <c r="I227" s="168"/>
      <c r="J227" s="169">
        <f>ROUND(I227*H227,2)</f>
        <v>0</v>
      </c>
      <c r="K227" s="165" t="s">
        <v>135</v>
      </c>
      <c r="L227" s="36"/>
      <c r="M227" s="170" t="s">
        <v>1</v>
      </c>
      <c r="N227" s="171" t="s">
        <v>44</v>
      </c>
      <c r="O227" s="58"/>
      <c r="P227" s="172">
        <f>O227*H227</f>
        <v>0</v>
      </c>
      <c r="Q227" s="172">
        <v>0</v>
      </c>
      <c r="R227" s="172">
        <f>Q227*H227</f>
        <v>0</v>
      </c>
      <c r="S227" s="172">
        <v>0</v>
      </c>
      <c r="T227" s="173">
        <f>S227*H227</f>
        <v>0</v>
      </c>
      <c r="AR227" s="15" t="s">
        <v>129</v>
      </c>
      <c r="AT227" s="15" t="s">
        <v>131</v>
      </c>
      <c r="AU227" s="15" t="s">
        <v>82</v>
      </c>
      <c r="AY227" s="15" t="s">
        <v>130</v>
      </c>
      <c r="BE227" s="174">
        <f>IF(N227="základní",J227,0)</f>
        <v>0</v>
      </c>
      <c r="BF227" s="174">
        <f>IF(N227="snížená",J227,0)</f>
        <v>0</v>
      </c>
      <c r="BG227" s="174">
        <f>IF(N227="zákl. přenesená",J227,0)</f>
        <v>0</v>
      </c>
      <c r="BH227" s="174">
        <f>IF(N227="sníž. přenesená",J227,0)</f>
        <v>0</v>
      </c>
      <c r="BI227" s="174">
        <f>IF(N227="nulová",J227,0)</f>
        <v>0</v>
      </c>
      <c r="BJ227" s="15" t="s">
        <v>80</v>
      </c>
      <c r="BK227" s="174">
        <f>ROUND(I227*H227,2)</f>
        <v>0</v>
      </c>
      <c r="BL227" s="15" t="s">
        <v>129</v>
      </c>
      <c r="BM227" s="15" t="s">
        <v>510</v>
      </c>
    </row>
    <row r="228" spans="2:51" s="13" customFormat="1" ht="11.25">
      <c r="B228" s="212"/>
      <c r="C228" s="213"/>
      <c r="D228" s="175" t="s">
        <v>201</v>
      </c>
      <c r="E228" s="214" t="s">
        <v>1</v>
      </c>
      <c r="F228" s="215" t="s">
        <v>511</v>
      </c>
      <c r="G228" s="213"/>
      <c r="H228" s="214" t="s">
        <v>1</v>
      </c>
      <c r="I228" s="216"/>
      <c r="J228" s="213"/>
      <c r="K228" s="213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201</v>
      </c>
      <c r="AU228" s="221" t="s">
        <v>82</v>
      </c>
      <c r="AV228" s="13" t="s">
        <v>80</v>
      </c>
      <c r="AW228" s="13" t="s">
        <v>34</v>
      </c>
      <c r="AX228" s="13" t="s">
        <v>73</v>
      </c>
      <c r="AY228" s="221" t="s">
        <v>130</v>
      </c>
    </row>
    <row r="229" spans="2:51" s="11" customFormat="1" ht="11.25">
      <c r="B229" s="190"/>
      <c r="C229" s="191"/>
      <c r="D229" s="175" t="s">
        <v>201</v>
      </c>
      <c r="E229" s="192" t="s">
        <v>1</v>
      </c>
      <c r="F229" s="193" t="s">
        <v>512</v>
      </c>
      <c r="G229" s="191"/>
      <c r="H229" s="194">
        <v>13.05</v>
      </c>
      <c r="I229" s="195"/>
      <c r="J229" s="191"/>
      <c r="K229" s="191"/>
      <c r="L229" s="196"/>
      <c r="M229" s="197"/>
      <c r="N229" s="198"/>
      <c r="O229" s="198"/>
      <c r="P229" s="198"/>
      <c r="Q229" s="198"/>
      <c r="R229" s="198"/>
      <c r="S229" s="198"/>
      <c r="T229" s="199"/>
      <c r="AT229" s="200" t="s">
        <v>201</v>
      </c>
      <c r="AU229" s="200" t="s">
        <v>82</v>
      </c>
      <c r="AV229" s="11" t="s">
        <v>82</v>
      </c>
      <c r="AW229" s="11" t="s">
        <v>34</v>
      </c>
      <c r="AX229" s="11" t="s">
        <v>73</v>
      </c>
      <c r="AY229" s="200" t="s">
        <v>130</v>
      </c>
    </row>
    <row r="230" spans="2:51" s="12" customFormat="1" ht="11.25">
      <c r="B230" s="201"/>
      <c r="C230" s="202"/>
      <c r="D230" s="175" t="s">
        <v>201</v>
      </c>
      <c r="E230" s="203" t="s">
        <v>1</v>
      </c>
      <c r="F230" s="204" t="s">
        <v>203</v>
      </c>
      <c r="G230" s="202"/>
      <c r="H230" s="205">
        <v>13.05</v>
      </c>
      <c r="I230" s="206"/>
      <c r="J230" s="202"/>
      <c r="K230" s="202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201</v>
      </c>
      <c r="AU230" s="211" t="s">
        <v>82</v>
      </c>
      <c r="AV230" s="12" t="s">
        <v>129</v>
      </c>
      <c r="AW230" s="12" t="s">
        <v>34</v>
      </c>
      <c r="AX230" s="12" t="s">
        <v>80</v>
      </c>
      <c r="AY230" s="211" t="s">
        <v>130</v>
      </c>
    </row>
    <row r="231" spans="2:65" s="1" customFormat="1" ht="16.5" customHeight="1">
      <c r="B231" s="32"/>
      <c r="C231" s="163" t="s">
        <v>513</v>
      </c>
      <c r="D231" s="163" t="s">
        <v>131</v>
      </c>
      <c r="E231" s="164" t="s">
        <v>514</v>
      </c>
      <c r="F231" s="165" t="s">
        <v>515</v>
      </c>
      <c r="G231" s="166" t="s">
        <v>325</v>
      </c>
      <c r="H231" s="167">
        <v>1.1</v>
      </c>
      <c r="I231" s="168"/>
      <c r="J231" s="169">
        <f>ROUND(I231*H231,2)</f>
        <v>0</v>
      </c>
      <c r="K231" s="165" t="s">
        <v>135</v>
      </c>
      <c r="L231" s="36"/>
      <c r="M231" s="170" t="s">
        <v>1</v>
      </c>
      <c r="N231" s="171" t="s">
        <v>44</v>
      </c>
      <c r="O231" s="58"/>
      <c r="P231" s="172">
        <f>O231*H231</f>
        <v>0</v>
      </c>
      <c r="Q231" s="172">
        <v>0</v>
      </c>
      <c r="R231" s="172">
        <f>Q231*H231</f>
        <v>0</v>
      </c>
      <c r="S231" s="172">
        <v>0</v>
      </c>
      <c r="T231" s="173">
        <f>S231*H231</f>
        <v>0</v>
      </c>
      <c r="AR231" s="15" t="s">
        <v>129</v>
      </c>
      <c r="AT231" s="15" t="s">
        <v>131</v>
      </c>
      <c r="AU231" s="15" t="s">
        <v>82</v>
      </c>
      <c r="AY231" s="15" t="s">
        <v>130</v>
      </c>
      <c r="BE231" s="174">
        <f>IF(N231="základní",J231,0)</f>
        <v>0</v>
      </c>
      <c r="BF231" s="174">
        <f>IF(N231="snížená",J231,0)</f>
        <v>0</v>
      </c>
      <c r="BG231" s="174">
        <f>IF(N231="zákl. přenesená",J231,0)</f>
        <v>0</v>
      </c>
      <c r="BH231" s="174">
        <f>IF(N231="sníž. přenesená",J231,0)</f>
        <v>0</v>
      </c>
      <c r="BI231" s="174">
        <f>IF(N231="nulová",J231,0)</f>
        <v>0</v>
      </c>
      <c r="BJ231" s="15" t="s">
        <v>80</v>
      </c>
      <c r="BK231" s="174">
        <f>ROUND(I231*H231,2)</f>
        <v>0</v>
      </c>
      <c r="BL231" s="15" t="s">
        <v>129</v>
      </c>
      <c r="BM231" s="15" t="s">
        <v>516</v>
      </c>
    </row>
    <row r="232" spans="2:51" s="11" customFormat="1" ht="11.25">
      <c r="B232" s="190"/>
      <c r="C232" s="191"/>
      <c r="D232" s="175" t="s">
        <v>201</v>
      </c>
      <c r="E232" s="192" t="s">
        <v>1</v>
      </c>
      <c r="F232" s="193" t="s">
        <v>517</v>
      </c>
      <c r="G232" s="191"/>
      <c r="H232" s="194">
        <v>1.1</v>
      </c>
      <c r="I232" s="195"/>
      <c r="J232" s="191"/>
      <c r="K232" s="191"/>
      <c r="L232" s="196"/>
      <c r="M232" s="197"/>
      <c r="N232" s="198"/>
      <c r="O232" s="198"/>
      <c r="P232" s="198"/>
      <c r="Q232" s="198"/>
      <c r="R232" s="198"/>
      <c r="S232" s="198"/>
      <c r="T232" s="199"/>
      <c r="AT232" s="200" t="s">
        <v>201</v>
      </c>
      <c r="AU232" s="200" t="s">
        <v>82</v>
      </c>
      <c r="AV232" s="11" t="s">
        <v>82</v>
      </c>
      <c r="AW232" s="11" t="s">
        <v>34</v>
      </c>
      <c r="AX232" s="11" t="s">
        <v>73</v>
      </c>
      <c r="AY232" s="200" t="s">
        <v>130</v>
      </c>
    </row>
    <row r="233" spans="2:51" s="12" customFormat="1" ht="11.25">
      <c r="B233" s="201"/>
      <c r="C233" s="202"/>
      <c r="D233" s="175" t="s">
        <v>201</v>
      </c>
      <c r="E233" s="203" t="s">
        <v>1</v>
      </c>
      <c r="F233" s="204" t="s">
        <v>203</v>
      </c>
      <c r="G233" s="202"/>
      <c r="H233" s="205">
        <v>1.1</v>
      </c>
      <c r="I233" s="206"/>
      <c r="J233" s="202"/>
      <c r="K233" s="202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201</v>
      </c>
      <c r="AU233" s="211" t="s">
        <v>82</v>
      </c>
      <c r="AV233" s="12" t="s">
        <v>129</v>
      </c>
      <c r="AW233" s="12" t="s">
        <v>34</v>
      </c>
      <c r="AX233" s="12" t="s">
        <v>80</v>
      </c>
      <c r="AY233" s="211" t="s">
        <v>130</v>
      </c>
    </row>
    <row r="234" spans="2:65" s="1" customFormat="1" ht="16.5" customHeight="1">
      <c r="B234" s="32"/>
      <c r="C234" s="163" t="s">
        <v>518</v>
      </c>
      <c r="D234" s="163" t="s">
        <v>131</v>
      </c>
      <c r="E234" s="164" t="s">
        <v>519</v>
      </c>
      <c r="F234" s="165" t="s">
        <v>520</v>
      </c>
      <c r="G234" s="166" t="s">
        <v>325</v>
      </c>
      <c r="H234" s="167">
        <v>9.9</v>
      </c>
      <c r="I234" s="168"/>
      <c r="J234" s="169">
        <f>ROUND(I234*H234,2)</f>
        <v>0</v>
      </c>
      <c r="K234" s="165" t="s">
        <v>135</v>
      </c>
      <c r="L234" s="36"/>
      <c r="M234" s="170" t="s">
        <v>1</v>
      </c>
      <c r="N234" s="171" t="s">
        <v>44</v>
      </c>
      <c r="O234" s="58"/>
      <c r="P234" s="172">
        <f>O234*H234</f>
        <v>0</v>
      </c>
      <c r="Q234" s="172">
        <v>0</v>
      </c>
      <c r="R234" s="172">
        <f>Q234*H234</f>
        <v>0</v>
      </c>
      <c r="S234" s="172">
        <v>0</v>
      </c>
      <c r="T234" s="173">
        <f>S234*H234</f>
        <v>0</v>
      </c>
      <c r="AR234" s="15" t="s">
        <v>129</v>
      </c>
      <c r="AT234" s="15" t="s">
        <v>131</v>
      </c>
      <c r="AU234" s="15" t="s">
        <v>82</v>
      </c>
      <c r="AY234" s="15" t="s">
        <v>130</v>
      </c>
      <c r="BE234" s="174">
        <f>IF(N234="základní",J234,0)</f>
        <v>0</v>
      </c>
      <c r="BF234" s="174">
        <f>IF(N234="snížená",J234,0)</f>
        <v>0</v>
      </c>
      <c r="BG234" s="174">
        <f>IF(N234="zákl. přenesená",J234,0)</f>
        <v>0</v>
      </c>
      <c r="BH234" s="174">
        <f>IF(N234="sníž. přenesená",J234,0)</f>
        <v>0</v>
      </c>
      <c r="BI234" s="174">
        <f>IF(N234="nulová",J234,0)</f>
        <v>0</v>
      </c>
      <c r="BJ234" s="15" t="s">
        <v>80</v>
      </c>
      <c r="BK234" s="174">
        <f>ROUND(I234*H234,2)</f>
        <v>0</v>
      </c>
      <c r="BL234" s="15" t="s">
        <v>129</v>
      </c>
      <c r="BM234" s="15" t="s">
        <v>521</v>
      </c>
    </row>
    <row r="235" spans="2:51" s="13" customFormat="1" ht="11.25">
      <c r="B235" s="212"/>
      <c r="C235" s="213"/>
      <c r="D235" s="175" t="s">
        <v>201</v>
      </c>
      <c r="E235" s="214" t="s">
        <v>1</v>
      </c>
      <c r="F235" s="215" t="s">
        <v>511</v>
      </c>
      <c r="G235" s="213"/>
      <c r="H235" s="214" t="s">
        <v>1</v>
      </c>
      <c r="I235" s="216"/>
      <c r="J235" s="213"/>
      <c r="K235" s="213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201</v>
      </c>
      <c r="AU235" s="221" t="s">
        <v>82</v>
      </c>
      <c r="AV235" s="13" t="s">
        <v>80</v>
      </c>
      <c r="AW235" s="13" t="s">
        <v>34</v>
      </c>
      <c r="AX235" s="13" t="s">
        <v>73</v>
      </c>
      <c r="AY235" s="221" t="s">
        <v>130</v>
      </c>
    </row>
    <row r="236" spans="2:51" s="11" customFormat="1" ht="11.25">
      <c r="B236" s="190"/>
      <c r="C236" s="191"/>
      <c r="D236" s="175" t="s">
        <v>201</v>
      </c>
      <c r="E236" s="192" t="s">
        <v>1</v>
      </c>
      <c r="F236" s="193" t="s">
        <v>522</v>
      </c>
      <c r="G236" s="191"/>
      <c r="H236" s="194">
        <v>9.9</v>
      </c>
      <c r="I236" s="195"/>
      <c r="J236" s="191"/>
      <c r="K236" s="191"/>
      <c r="L236" s="196"/>
      <c r="M236" s="197"/>
      <c r="N236" s="198"/>
      <c r="O236" s="198"/>
      <c r="P236" s="198"/>
      <c r="Q236" s="198"/>
      <c r="R236" s="198"/>
      <c r="S236" s="198"/>
      <c r="T236" s="199"/>
      <c r="AT236" s="200" t="s">
        <v>201</v>
      </c>
      <c r="AU236" s="200" t="s">
        <v>82</v>
      </c>
      <c r="AV236" s="11" t="s">
        <v>82</v>
      </c>
      <c r="AW236" s="11" t="s">
        <v>34</v>
      </c>
      <c r="AX236" s="11" t="s">
        <v>73</v>
      </c>
      <c r="AY236" s="200" t="s">
        <v>130</v>
      </c>
    </row>
    <row r="237" spans="2:51" s="12" customFormat="1" ht="11.25">
      <c r="B237" s="201"/>
      <c r="C237" s="202"/>
      <c r="D237" s="175" t="s">
        <v>201</v>
      </c>
      <c r="E237" s="203" t="s">
        <v>1</v>
      </c>
      <c r="F237" s="204" t="s">
        <v>203</v>
      </c>
      <c r="G237" s="202"/>
      <c r="H237" s="205">
        <v>9.9</v>
      </c>
      <c r="I237" s="206"/>
      <c r="J237" s="202"/>
      <c r="K237" s="202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201</v>
      </c>
      <c r="AU237" s="211" t="s">
        <v>82</v>
      </c>
      <c r="AV237" s="12" t="s">
        <v>129</v>
      </c>
      <c r="AW237" s="12" t="s">
        <v>34</v>
      </c>
      <c r="AX237" s="12" t="s">
        <v>80</v>
      </c>
      <c r="AY237" s="211" t="s">
        <v>130</v>
      </c>
    </row>
    <row r="238" spans="2:65" s="1" customFormat="1" ht="16.5" customHeight="1">
      <c r="B238" s="32"/>
      <c r="C238" s="163" t="s">
        <v>523</v>
      </c>
      <c r="D238" s="163" t="s">
        <v>131</v>
      </c>
      <c r="E238" s="164" t="s">
        <v>524</v>
      </c>
      <c r="F238" s="165" t="s">
        <v>525</v>
      </c>
      <c r="G238" s="166" t="s">
        <v>325</v>
      </c>
      <c r="H238" s="167">
        <v>2.05</v>
      </c>
      <c r="I238" s="168"/>
      <c r="J238" s="169">
        <f>ROUND(I238*H238,2)</f>
        <v>0</v>
      </c>
      <c r="K238" s="165" t="s">
        <v>135</v>
      </c>
      <c r="L238" s="36"/>
      <c r="M238" s="170" t="s">
        <v>1</v>
      </c>
      <c r="N238" s="171" t="s">
        <v>44</v>
      </c>
      <c r="O238" s="58"/>
      <c r="P238" s="172">
        <f>O238*H238</f>
        <v>0</v>
      </c>
      <c r="Q238" s="172">
        <v>0</v>
      </c>
      <c r="R238" s="172">
        <f>Q238*H238</f>
        <v>0</v>
      </c>
      <c r="S238" s="172">
        <v>0</v>
      </c>
      <c r="T238" s="173">
        <f>S238*H238</f>
        <v>0</v>
      </c>
      <c r="AR238" s="15" t="s">
        <v>129</v>
      </c>
      <c r="AT238" s="15" t="s">
        <v>131</v>
      </c>
      <c r="AU238" s="15" t="s">
        <v>82</v>
      </c>
      <c r="AY238" s="15" t="s">
        <v>130</v>
      </c>
      <c r="BE238" s="174">
        <f>IF(N238="základní",J238,0)</f>
        <v>0</v>
      </c>
      <c r="BF238" s="174">
        <f>IF(N238="snížená",J238,0)</f>
        <v>0</v>
      </c>
      <c r="BG238" s="174">
        <f>IF(N238="zákl. přenesená",J238,0)</f>
        <v>0</v>
      </c>
      <c r="BH238" s="174">
        <f>IF(N238="sníž. přenesená",J238,0)</f>
        <v>0</v>
      </c>
      <c r="BI238" s="174">
        <f>IF(N238="nulová",J238,0)</f>
        <v>0</v>
      </c>
      <c r="BJ238" s="15" t="s">
        <v>80</v>
      </c>
      <c r="BK238" s="174">
        <f>ROUND(I238*H238,2)</f>
        <v>0</v>
      </c>
      <c r="BL238" s="15" t="s">
        <v>129</v>
      </c>
      <c r="BM238" s="15" t="s">
        <v>526</v>
      </c>
    </row>
    <row r="239" spans="2:51" s="11" customFormat="1" ht="11.25">
      <c r="B239" s="190"/>
      <c r="C239" s="191"/>
      <c r="D239" s="175" t="s">
        <v>201</v>
      </c>
      <c r="E239" s="192" t="s">
        <v>1</v>
      </c>
      <c r="F239" s="193" t="s">
        <v>527</v>
      </c>
      <c r="G239" s="191"/>
      <c r="H239" s="194">
        <v>2.05</v>
      </c>
      <c r="I239" s="195"/>
      <c r="J239" s="191"/>
      <c r="K239" s="191"/>
      <c r="L239" s="196"/>
      <c r="M239" s="197"/>
      <c r="N239" s="198"/>
      <c r="O239" s="198"/>
      <c r="P239" s="198"/>
      <c r="Q239" s="198"/>
      <c r="R239" s="198"/>
      <c r="S239" s="198"/>
      <c r="T239" s="199"/>
      <c r="AT239" s="200" t="s">
        <v>201</v>
      </c>
      <c r="AU239" s="200" t="s">
        <v>82</v>
      </c>
      <c r="AV239" s="11" t="s">
        <v>82</v>
      </c>
      <c r="AW239" s="11" t="s">
        <v>34</v>
      </c>
      <c r="AX239" s="11" t="s">
        <v>73</v>
      </c>
      <c r="AY239" s="200" t="s">
        <v>130</v>
      </c>
    </row>
    <row r="240" spans="2:51" s="12" customFormat="1" ht="11.25">
      <c r="B240" s="201"/>
      <c r="C240" s="202"/>
      <c r="D240" s="175" t="s">
        <v>201</v>
      </c>
      <c r="E240" s="203" t="s">
        <v>1</v>
      </c>
      <c r="F240" s="204" t="s">
        <v>203</v>
      </c>
      <c r="G240" s="202"/>
      <c r="H240" s="205">
        <v>2.05</v>
      </c>
      <c r="I240" s="206"/>
      <c r="J240" s="202"/>
      <c r="K240" s="202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201</v>
      </c>
      <c r="AU240" s="211" t="s">
        <v>82</v>
      </c>
      <c r="AV240" s="12" t="s">
        <v>129</v>
      </c>
      <c r="AW240" s="12" t="s">
        <v>34</v>
      </c>
      <c r="AX240" s="12" t="s">
        <v>80</v>
      </c>
      <c r="AY240" s="211" t="s">
        <v>130</v>
      </c>
    </row>
    <row r="241" spans="2:65" s="1" customFormat="1" ht="16.5" customHeight="1">
      <c r="B241" s="32"/>
      <c r="C241" s="163" t="s">
        <v>528</v>
      </c>
      <c r="D241" s="163" t="s">
        <v>131</v>
      </c>
      <c r="E241" s="164" t="s">
        <v>529</v>
      </c>
      <c r="F241" s="165" t="s">
        <v>530</v>
      </c>
      <c r="G241" s="166" t="s">
        <v>325</v>
      </c>
      <c r="H241" s="167">
        <v>18.45</v>
      </c>
      <c r="I241" s="168"/>
      <c r="J241" s="169">
        <f>ROUND(I241*H241,2)</f>
        <v>0</v>
      </c>
      <c r="K241" s="165" t="s">
        <v>135</v>
      </c>
      <c r="L241" s="36"/>
      <c r="M241" s="170" t="s">
        <v>1</v>
      </c>
      <c r="N241" s="171" t="s">
        <v>44</v>
      </c>
      <c r="O241" s="58"/>
      <c r="P241" s="172">
        <f>O241*H241</f>
        <v>0</v>
      </c>
      <c r="Q241" s="172">
        <v>0</v>
      </c>
      <c r="R241" s="172">
        <f>Q241*H241</f>
        <v>0</v>
      </c>
      <c r="S241" s="172">
        <v>0</v>
      </c>
      <c r="T241" s="173">
        <f>S241*H241</f>
        <v>0</v>
      </c>
      <c r="AR241" s="15" t="s">
        <v>129</v>
      </c>
      <c r="AT241" s="15" t="s">
        <v>131</v>
      </c>
      <c r="AU241" s="15" t="s">
        <v>82</v>
      </c>
      <c r="AY241" s="15" t="s">
        <v>130</v>
      </c>
      <c r="BE241" s="174">
        <f>IF(N241="základní",J241,0)</f>
        <v>0</v>
      </c>
      <c r="BF241" s="174">
        <f>IF(N241="snížená",J241,0)</f>
        <v>0</v>
      </c>
      <c r="BG241" s="174">
        <f>IF(N241="zákl. přenesená",J241,0)</f>
        <v>0</v>
      </c>
      <c r="BH241" s="174">
        <f>IF(N241="sníž. přenesená",J241,0)</f>
        <v>0</v>
      </c>
      <c r="BI241" s="174">
        <f>IF(N241="nulová",J241,0)</f>
        <v>0</v>
      </c>
      <c r="BJ241" s="15" t="s">
        <v>80</v>
      </c>
      <c r="BK241" s="174">
        <f>ROUND(I241*H241,2)</f>
        <v>0</v>
      </c>
      <c r="BL241" s="15" t="s">
        <v>129</v>
      </c>
      <c r="BM241" s="15" t="s">
        <v>531</v>
      </c>
    </row>
    <row r="242" spans="2:51" s="13" customFormat="1" ht="11.25">
      <c r="B242" s="212"/>
      <c r="C242" s="213"/>
      <c r="D242" s="175" t="s">
        <v>201</v>
      </c>
      <c r="E242" s="214" t="s">
        <v>1</v>
      </c>
      <c r="F242" s="215" t="s">
        <v>511</v>
      </c>
      <c r="G242" s="213"/>
      <c r="H242" s="214" t="s">
        <v>1</v>
      </c>
      <c r="I242" s="216"/>
      <c r="J242" s="213"/>
      <c r="K242" s="213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201</v>
      </c>
      <c r="AU242" s="221" t="s">
        <v>82</v>
      </c>
      <c r="AV242" s="13" t="s">
        <v>80</v>
      </c>
      <c r="AW242" s="13" t="s">
        <v>34</v>
      </c>
      <c r="AX242" s="13" t="s">
        <v>73</v>
      </c>
      <c r="AY242" s="221" t="s">
        <v>130</v>
      </c>
    </row>
    <row r="243" spans="2:51" s="11" customFormat="1" ht="11.25">
      <c r="B243" s="190"/>
      <c r="C243" s="191"/>
      <c r="D243" s="175" t="s">
        <v>201</v>
      </c>
      <c r="E243" s="192" t="s">
        <v>1</v>
      </c>
      <c r="F243" s="193" t="s">
        <v>532</v>
      </c>
      <c r="G243" s="191"/>
      <c r="H243" s="194">
        <v>18.45</v>
      </c>
      <c r="I243" s="195"/>
      <c r="J243" s="191"/>
      <c r="K243" s="191"/>
      <c r="L243" s="196"/>
      <c r="M243" s="197"/>
      <c r="N243" s="198"/>
      <c r="O243" s="198"/>
      <c r="P243" s="198"/>
      <c r="Q243" s="198"/>
      <c r="R243" s="198"/>
      <c r="S243" s="198"/>
      <c r="T243" s="199"/>
      <c r="AT243" s="200" t="s">
        <v>201</v>
      </c>
      <c r="AU243" s="200" t="s">
        <v>82</v>
      </c>
      <c r="AV243" s="11" t="s">
        <v>82</v>
      </c>
      <c r="AW243" s="11" t="s">
        <v>34</v>
      </c>
      <c r="AX243" s="11" t="s">
        <v>73</v>
      </c>
      <c r="AY243" s="200" t="s">
        <v>130</v>
      </c>
    </row>
    <row r="244" spans="2:51" s="12" customFormat="1" ht="11.25">
      <c r="B244" s="201"/>
      <c r="C244" s="202"/>
      <c r="D244" s="175" t="s">
        <v>201</v>
      </c>
      <c r="E244" s="203" t="s">
        <v>1</v>
      </c>
      <c r="F244" s="204" t="s">
        <v>203</v>
      </c>
      <c r="G244" s="202"/>
      <c r="H244" s="205">
        <v>18.45</v>
      </c>
      <c r="I244" s="206"/>
      <c r="J244" s="202"/>
      <c r="K244" s="202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201</v>
      </c>
      <c r="AU244" s="211" t="s">
        <v>82</v>
      </c>
      <c r="AV244" s="12" t="s">
        <v>129</v>
      </c>
      <c r="AW244" s="12" t="s">
        <v>34</v>
      </c>
      <c r="AX244" s="12" t="s">
        <v>80</v>
      </c>
      <c r="AY244" s="211" t="s">
        <v>130</v>
      </c>
    </row>
    <row r="245" spans="2:65" s="1" customFormat="1" ht="16.5" customHeight="1">
      <c r="B245" s="32"/>
      <c r="C245" s="163" t="s">
        <v>533</v>
      </c>
      <c r="D245" s="163" t="s">
        <v>131</v>
      </c>
      <c r="E245" s="164" t="s">
        <v>534</v>
      </c>
      <c r="F245" s="165" t="s">
        <v>535</v>
      </c>
      <c r="G245" s="166" t="s">
        <v>325</v>
      </c>
      <c r="H245" s="167">
        <v>2.05</v>
      </c>
      <c r="I245" s="168"/>
      <c r="J245" s="169">
        <f>ROUND(I245*H245,2)</f>
        <v>0</v>
      </c>
      <c r="K245" s="165" t="s">
        <v>135</v>
      </c>
      <c r="L245" s="36"/>
      <c r="M245" s="170" t="s">
        <v>1</v>
      </c>
      <c r="N245" s="171" t="s">
        <v>44</v>
      </c>
      <c r="O245" s="58"/>
      <c r="P245" s="172">
        <f>O245*H245</f>
        <v>0</v>
      </c>
      <c r="Q245" s="172">
        <v>0</v>
      </c>
      <c r="R245" s="172">
        <f>Q245*H245</f>
        <v>0</v>
      </c>
      <c r="S245" s="172">
        <v>0</v>
      </c>
      <c r="T245" s="173">
        <f>S245*H245</f>
        <v>0</v>
      </c>
      <c r="AR245" s="15" t="s">
        <v>129</v>
      </c>
      <c r="AT245" s="15" t="s">
        <v>131</v>
      </c>
      <c r="AU245" s="15" t="s">
        <v>82</v>
      </c>
      <c r="AY245" s="15" t="s">
        <v>130</v>
      </c>
      <c r="BE245" s="174">
        <f>IF(N245="základní",J245,0)</f>
        <v>0</v>
      </c>
      <c r="BF245" s="174">
        <f>IF(N245="snížená",J245,0)</f>
        <v>0</v>
      </c>
      <c r="BG245" s="174">
        <f>IF(N245="zákl. přenesená",J245,0)</f>
        <v>0</v>
      </c>
      <c r="BH245" s="174">
        <f>IF(N245="sníž. přenesená",J245,0)</f>
        <v>0</v>
      </c>
      <c r="BI245" s="174">
        <f>IF(N245="nulová",J245,0)</f>
        <v>0</v>
      </c>
      <c r="BJ245" s="15" t="s">
        <v>80</v>
      </c>
      <c r="BK245" s="174">
        <f>ROUND(I245*H245,2)</f>
        <v>0</v>
      </c>
      <c r="BL245" s="15" t="s">
        <v>129</v>
      </c>
      <c r="BM245" s="15" t="s">
        <v>536</v>
      </c>
    </row>
    <row r="246" spans="2:47" s="1" customFormat="1" ht="19.5">
      <c r="B246" s="32"/>
      <c r="C246" s="33"/>
      <c r="D246" s="175" t="s">
        <v>138</v>
      </c>
      <c r="E246" s="33"/>
      <c r="F246" s="176" t="s">
        <v>327</v>
      </c>
      <c r="G246" s="33"/>
      <c r="H246" s="33"/>
      <c r="I246" s="101"/>
      <c r="J246" s="33"/>
      <c r="K246" s="33"/>
      <c r="L246" s="36"/>
      <c r="M246" s="177"/>
      <c r="N246" s="58"/>
      <c r="O246" s="58"/>
      <c r="P246" s="58"/>
      <c r="Q246" s="58"/>
      <c r="R246" s="58"/>
      <c r="S246" s="58"/>
      <c r="T246" s="59"/>
      <c r="AT246" s="15" t="s">
        <v>138</v>
      </c>
      <c r="AU246" s="15" t="s">
        <v>82</v>
      </c>
    </row>
    <row r="247" spans="2:51" s="11" customFormat="1" ht="11.25">
      <c r="B247" s="190"/>
      <c r="C247" s="191"/>
      <c r="D247" s="175" t="s">
        <v>201</v>
      </c>
      <c r="E247" s="192" t="s">
        <v>1</v>
      </c>
      <c r="F247" s="193" t="s">
        <v>537</v>
      </c>
      <c r="G247" s="191"/>
      <c r="H247" s="194">
        <v>2.05</v>
      </c>
      <c r="I247" s="195"/>
      <c r="J247" s="191"/>
      <c r="K247" s="191"/>
      <c r="L247" s="196"/>
      <c r="M247" s="197"/>
      <c r="N247" s="198"/>
      <c r="O247" s="198"/>
      <c r="P247" s="198"/>
      <c r="Q247" s="198"/>
      <c r="R247" s="198"/>
      <c r="S247" s="198"/>
      <c r="T247" s="199"/>
      <c r="AT247" s="200" t="s">
        <v>201</v>
      </c>
      <c r="AU247" s="200" t="s">
        <v>82</v>
      </c>
      <c r="AV247" s="11" t="s">
        <v>82</v>
      </c>
      <c r="AW247" s="11" t="s">
        <v>34</v>
      </c>
      <c r="AX247" s="11" t="s">
        <v>73</v>
      </c>
      <c r="AY247" s="200" t="s">
        <v>130</v>
      </c>
    </row>
    <row r="248" spans="2:51" s="12" customFormat="1" ht="11.25">
      <c r="B248" s="201"/>
      <c r="C248" s="202"/>
      <c r="D248" s="175" t="s">
        <v>201</v>
      </c>
      <c r="E248" s="203" t="s">
        <v>1</v>
      </c>
      <c r="F248" s="204" t="s">
        <v>203</v>
      </c>
      <c r="G248" s="202"/>
      <c r="H248" s="205">
        <v>2.05</v>
      </c>
      <c r="I248" s="206"/>
      <c r="J248" s="202"/>
      <c r="K248" s="202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201</v>
      </c>
      <c r="AU248" s="211" t="s">
        <v>82</v>
      </c>
      <c r="AV248" s="12" t="s">
        <v>129</v>
      </c>
      <c r="AW248" s="12" t="s">
        <v>34</v>
      </c>
      <c r="AX248" s="12" t="s">
        <v>80</v>
      </c>
      <c r="AY248" s="211" t="s">
        <v>130</v>
      </c>
    </row>
    <row r="249" spans="2:65" s="1" customFormat="1" ht="16.5" customHeight="1">
      <c r="B249" s="32"/>
      <c r="C249" s="163" t="s">
        <v>538</v>
      </c>
      <c r="D249" s="163" t="s">
        <v>131</v>
      </c>
      <c r="E249" s="164" t="s">
        <v>539</v>
      </c>
      <c r="F249" s="165" t="s">
        <v>540</v>
      </c>
      <c r="G249" s="166" t="s">
        <v>325</v>
      </c>
      <c r="H249" s="167">
        <v>1.1</v>
      </c>
      <c r="I249" s="168"/>
      <c r="J249" s="169">
        <f>ROUND(I249*H249,2)</f>
        <v>0</v>
      </c>
      <c r="K249" s="165" t="s">
        <v>135</v>
      </c>
      <c r="L249" s="36"/>
      <c r="M249" s="170" t="s">
        <v>1</v>
      </c>
      <c r="N249" s="171" t="s">
        <v>44</v>
      </c>
      <c r="O249" s="58"/>
      <c r="P249" s="172">
        <f>O249*H249</f>
        <v>0</v>
      </c>
      <c r="Q249" s="172">
        <v>0</v>
      </c>
      <c r="R249" s="172">
        <f>Q249*H249</f>
        <v>0</v>
      </c>
      <c r="S249" s="172">
        <v>0</v>
      </c>
      <c r="T249" s="173">
        <f>S249*H249</f>
        <v>0</v>
      </c>
      <c r="AR249" s="15" t="s">
        <v>129</v>
      </c>
      <c r="AT249" s="15" t="s">
        <v>131</v>
      </c>
      <c r="AU249" s="15" t="s">
        <v>82</v>
      </c>
      <c r="AY249" s="15" t="s">
        <v>130</v>
      </c>
      <c r="BE249" s="174">
        <f>IF(N249="základní",J249,0)</f>
        <v>0</v>
      </c>
      <c r="BF249" s="174">
        <f>IF(N249="snížená",J249,0)</f>
        <v>0</v>
      </c>
      <c r="BG249" s="174">
        <f>IF(N249="zákl. přenesená",J249,0)</f>
        <v>0</v>
      </c>
      <c r="BH249" s="174">
        <f>IF(N249="sníž. přenesená",J249,0)</f>
        <v>0</v>
      </c>
      <c r="BI249" s="174">
        <f>IF(N249="nulová",J249,0)</f>
        <v>0</v>
      </c>
      <c r="BJ249" s="15" t="s">
        <v>80</v>
      </c>
      <c r="BK249" s="174">
        <f>ROUND(I249*H249,2)</f>
        <v>0</v>
      </c>
      <c r="BL249" s="15" t="s">
        <v>129</v>
      </c>
      <c r="BM249" s="15" t="s">
        <v>541</v>
      </c>
    </row>
    <row r="250" spans="2:47" s="1" customFormat="1" ht="19.5">
      <c r="B250" s="32"/>
      <c r="C250" s="33"/>
      <c r="D250" s="175" t="s">
        <v>138</v>
      </c>
      <c r="E250" s="33"/>
      <c r="F250" s="176" t="s">
        <v>327</v>
      </c>
      <c r="G250" s="33"/>
      <c r="H250" s="33"/>
      <c r="I250" s="101"/>
      <c r="J250" s="33"/>
      <c r="K250" s="33"/>
      <c r="L250" s="36"/>
      <c r="M250" s="177"/>
      <c r="N250" s="58"/>
      <c r="O250" s="58"/>
      <c r="P250" s="58"/>
      <c r="Q250" s="58"/>
      <c r="R250" s="58"/>
      <c r="S250" s="58"/>
      <c r="T250" s="59"/>
      <c r="AT250" s="15" t="s">
        <v>138</v>
      </c>
      <c r="AU250" s="15" t="s">
        <v>82</v>
      </c>
    </row>
    <row r="251" spans="2:51" s="11" customFormat="1" ht="11.25">
      <c r="B251" s="190"/>
      <c r="C251" s="191"/>
      <c r="D251" s="175" t="s">
        <v>201</v>
      </c>
      <c r="E251" s="192" t="s">
        <v>1</v>
      </c>
      <c r="F251" s="193" t="s">
        <v>542</v>
      </c>
      <c r="G251" s="191"/>
      <c r="H251" s="194">
        <v>1.1</v>
      </c>
      <c r="I251" s="195"/>
      <c r="J251" s="191"/>
      <c r="K251" s="191"/>
      <c r="L251" s="196"/>
      <c r="M251" s="197"/>
      <c r="N251" s="198"/>
      <c r="O251" s="198"/>
      <c r="P251" s="198"/>
      <c r="Q251" s="198"/>
      <c r="R251" s="198"/>
      <c r="S251" s="198"/>
      <c r="T251" s="199"/>
      <c r="AT251" s="200" t="s">
        <v>201</v>
      </c>
      <c r="AU251" s="200" t="s">
        <v>82</v>
      </c>
      <c r="AV251" s="11" t="s">
        <v>82</v>
      </c>
      <c r="AW251" s="11" t="s">
        <v>34</v>
      </c>
      <c r="AX251" s="11" t="s">
        <v>73</v>
      </c>
      <c r="AY251" s="200" t="s">
        <v>130</v>
      </c>
    </row>
    <row r="252" spans="2:51" s="12" customFormat="1" ht="11.25">
      <c r="B252" s="201"/>
      <c r="C252" s="202"/>
      <c r="D252" s="175" t="s">
        <v>201</v>
      </c>
      <c r="E252" s="203" t="s">
        <v>1</v>
      </c>
      <c r="F252" s="204" t="s">
        <v>203</v>
      </c>
      <c r="G252" s="202"/>
      <c r="H252" s="205">
        <v>1.1</v>
      </c>
      <c r="I252" s="206"/>
      <c r="J252" s="202"/>
      <c r="K252" s="202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201</v>
      </c>
      <c r="AU252" s="211" t="s">
        <v>82</v>
      </c>
      <c r="AV252" s="12" t="s">
        <v>129</v>
      </c>
      <c r="AW252" s="12" t="s">
        <v>34</v>
      </c>
      <c r="AX252" s="12" t="s">
        <v>80</v>
      </c>
      <c r="AY252" s="211" t="s">
        <v>130</v>
      </c>
    </row>
    <row r="253" spans="2:65" s="1" customFormat="1" ht="16.5" customHeight="1">
      <c r="B253" s="32"/>
      <c r="C253" s="163" t="s">
        <v>543</v>
      </c>
      <c r="D253" s="163" t="s">
        <v>131</v>
      </c>
      <c r="E253" s="164" t="s">
        <v>544</v>
      </c>
      <c r="F253" s="165" t="s">
        <v>545</v>
      </c>
      <c r="G253" s="166" t="s">
        <v>325</v>
      </c>
      <c r="H253" s="167">
        <v>1.45</v>
      </c>
      <c r="I253" s="168"/>
      <c r="J253" s="169">
        <f>ROUND(I253*H253,2)</f>
        <v>0</v>
      </c>
      <c r="K253" s="165" t="s">
        <v>135</v>
      </c>
      <c r="L253" s="36"/>
      <c r="M253" s="170" t="s">
        <v>1</v>
      </c>
      <c r="N253" s="171" t="s">
        <v>44</v>
      </c>
      <c r="O253" s="58"/>
      <c r="P253" s="172">
        <f>O253*H253</f>
        <v>0</v>
      </c>
      <c r="Q253" s="172">
        <v>0</v>
      </c>
      <c r="R253" s="172">
        <f>Q253*H253</f>
        <v>0</v>
      </c>
      <c r="S253" s="172">
        <v>0</v>
      </c>
      <c r="T253" s="173">
        <f>S253*H253</f>
        <v>0</v>
      </c>
      <c r="AR253" s="15" t="s">
        <v>129</v>
      </c>
      <c r="AT253" s="15" t="s">
        <v>131</v>
      </c>
      <c r="AU253" s="15" t="s">
        <v>82</v>
      </c>
      <c r="AY253" s="15" t="s">
        <v>130</v>
      </c>
      <c r="BE253" s="174">
        <f>IF(N253="základní",J253,0)</f>
        <v>0</v>
      </c>
      <c r="BF253" s="174">
        <f>IF(N253="snížená",J253,0)</f>
        <v>0</v>
      </c>
      <c r="BG253" s="174">
        <f>IF(N253="zákl. přenesená",J253,0)</f>
        <v>0</v>
      </c>
      <c r="BH253" s="174">
        <f>IF(N253="sníž. přenesená",J253,0)</f>
        <v>0</v>
      </c>
      <c r="BI253" s="174">
        <f>IF(N253="nulová",J253,0)</f>
        <v>0</v>
      </c>
      <c r="BJ253" s="15" t="s">
        <v>80</v>
      </c>
      <c r="BK253" s="174">
        <f>ROUND(I253*H253,2)</f>
        <v>0</v>
      </c>
      <c r="BL253" s="15" t="s">
        <v>129</v>
      </c>
      <c r="BM253" s="15" t="s">
        <v>546</v>
      </c>
    </row>
    <row r="254" spans="2:47" s="1" customFormat="1" ht="19.5">
      <c r="B254" s="32"/>
      <c r="C254" s="33"/>
      <c r="D254" s="175" t="s">
        <v>138</v>
      </c>
      <c r="E254" s="33"/>
      <c r="F254" s="176" t="s">
        <v>327</v>
      </c>
      <c r="G254" s="33"/>
      <c r="H254" s="33"/>
      <c r="I254" s="101"/>
      <c r="J254" s="33"/>
      <c r="K254" s="33"/>
      <c r="L254" s="36"/>
      <c r="M254" s="177"/>
      <c r="N254" s="58"/>
      <c r="O254" s="58"/>
      <c r="P254" s="58"/>
      <c r="Q254" s="58"/>
      <c r="R254" s="58"/>
      <c r="S254" s="58"/>
      <c r="T254" s="59"/>
      <c r="AT254" s="15" t="s">
        <v>138</v>
      </c>
      <c r="AU254" s="15" t="s">
        <v>82</v>
      </c>
    </row>
    <row r="255" spans="2:51" s="11" customFormat="1" ht="11.25">
      <c r="B255" s="190"/>
      <c r="C255" s="191"/>
      <c r="D255" s="175" t="s">
        <v>201</v>
      </c>
      <c r="E255" s="192" t="s">
        <v>1</v>
      </c>
      <c r="F255" s="193" t="s">
        <v>547</v>
      </c>
      <c r="G255" s="191"/>
      <c r="H255" s="194">
        <v>1.45</v>
      </c>
      <c r="I255" s="195"/>
      <c r="J255" s="191"/>
      <c r="K255" s="191"/>
      <c r="L255" s="196"/>
      <c r="M255" s="197"/>
      <c r="N255" s="198"/>
      <c r="O255" s="198"/>
      <c r="P255" s="198"/>
      <c r="Q255" s="198"/>
      <c r="R255" s="198"/>
      <c r="S255" s="198"/>
      <c r="T255" s="199"/>
      <c r="AT255" s="200" t="s">
        <v>201</v>
      </c>
      <c r="AU255" s="200" t="s">
        <v>82</v>
      </c>
      <c r="AV255" s="11" t="s">
        <v>82</v>
      </c>
      <c r="AW255" s="11" t="s">
        <v>34</v>
      </c>
      <c r="AX255" s="11" t="s">
        <v>73</v>
      </c>
      <c r="AY255" s="200" t="s">
        <v>130</v>
      </c>
    </row>
    <row r="256" spans="2:51" s="12" customFormat="1" ht="11.25">
      <c r="B256" s="201"/>
      <c r="C256" s="202"/>
      <c r="D256" s="175" t="s">
        <v>201</v>
      </c>
      <c r="E256" s="203" t="s">
        <v>1</v>
      </c>
      <c r="F256" s="204" t="s">
        <v>203</v>
      </c>
      <c r="G256" s="202"/>
      <c r="H256" s="205">
        <v>1.45</v>
      </c>
      <c r="I256" s="206"/>
      <c r="J256" s="202"/>
      <c r="K256" s="202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201</v>
      </c>
      <c r="AU256" s="211" t="s">
        <v>82</v>
      </c>
      <c r="AV256" s="12" t="s">
        <v>129</v>
      </c>
      <c r="AW256" s="12" t="s">
        <v>34</v>
      </c>
      <c r="AX256" s="12" t="s">
        <v>80</v>
      </c>
      <c r="AY256" s="211" t="s">
        <v>130</v>
      </c>
    </row>
    <row r="257" spans="2:63" s="9" customFormat="1" ht="22.9" customHeight="1">
      <c r="B257" s="149"/>
      <c r="C257" s="150"/>
      <c r="D257" s="151" t="s">
        <v>72</v>
      </c>
      <c r="E257" s="188" t="s">
        <v>548</v>
      </c>
      <c r="F257" s="188" t="s">
        <v>549</v>
      </c>
      <c r="G257" s="150"/>
      <c r="H257" s="150"/>
      <c r="I257" s="153"/>
      <c r="J257" s="189">
        <f>BK257</f>
        <v>0</v>
      </c>
      <c r="K257" s="150"/>
      <c r="L257" s="155"/>
      <c r="M257" s="156"/>
      <c r="N257" s="157"/>
      <c r="O257" s="157"/>
      <c r="P257" s="158">
        <f>P258</f>
        <v>0</v>
      </c>
      <c r="Q257" s="157"/>
      <c r="R257" s="158">
        <f>R258</f>
        <v>0</v>
      </c>
      <c r="S257" s="157"/>
      <c r="T257" s="159">
        <f>T258</f>
        <v>0</v>
      </c>
      <c r="AR257" s="160" t="s">
        <v>80</v>
      </c>
      <c r="AT257" s="161" t="s">
        <v>72</v>
      </c>
      <c r="AU257" s="161" t="s">
        <v>80</v>
      </c>
      <c r="AY257" s="160" t="s">
        <v>130</v>
      </c>
      <c r="BK257" s="162">
        <f>BK258</f>
        <v>0</v>
      </c>
    </row>
    <row r="258" spans="2:65" s="1" customFormat="1" ht="16.5" customHeight="1">
      <c r="B258" s="32"/>
      <c r="C258" s="163" t="s">
        <v>550</v>
      </c>
      <c r="D258" s="163" t="s">
        <v>131</v>
      </c>
      <c r="E258" s="164" t="s">
        <v>551</v>
      </c>
      <c r="F258" s="165" t="s">
        <v>552</v>
      </c>
      <c r="G258" s="166" t="s">
        <v>325</v>
      </c>
      <c r="H258" s="167">
        <v>51.959</v>
      </c>
      <c r="I258" s="168"/>
      <c r="J258" s="169">
        <f>ROUND(I258*H258,2)</f>
        <v>0</v>
      </c>
      <c r="K258" s="165" t="s">
        <v>135</v>
      </c>
      <c r="L258" s="36"/>
      <c r="M258" s="235" t="s">
        <v>1</v>
      </c>
      <c r="N258" s="236" t="s">
        <v>44</v>
      </c>
      <c r="O258" s="179"/>
      <c r="P258" s="237">
        <f>O258*H258</f>
        <v>0</v>
      </c>
      <c r="Q258" s="237">
        <v>0</v>
      </c>
      <c r="R258" s="237">
        <f>Q258*H258</f>
        <v>0</v>
      </c>
      <c r="S258" s="237">
        <v>0</v>
      </c>
      <c r="T258" s="238">
        <f>S258*H258</f>
        <v>0</v>
      </c>
      <c r="AR258" s="15" t="s">
        <v>129</v>
      </c>
      <c r="AT258" s="15" t="s">
        <v>131</v>
      </c>
      <c r="AU258" s="15" t="s">
        <v>82</v>
      </c>
      <c r="AY258" s="15" t="s">
        <v>130</v>
      </c>
      <c r="BE258" s="174">
        <f>IF(N258="základní",J258,0)</f>
        <v>0</v>
      </c>
      <c r="BF258" s="174">
        <f>IF(N258="snížená",J258,0)</f>
        <v>0</v>
      </c>
      <c r="BG258" s="174">
        <f>IF(N258="zákl. přenesená",J258,0)</f>
        <v>0</v>
      </c>
      <c r="BH258" s="174">
        <f>IF(N258="sníž. přenesená",J258,0)</f>
        <v>0</v>
      </c>
      <c r="BI258" s="174">
        <f>IF(N258="nulová",J258,0)</f>
        <v>0</v>
      </c>
      <c r="BJ258" s="15" t="s">
        <v>80</v>
      </c>
      <c r="BK258" s="174">
        <f>ROUND(I258*H258,2)</f>
        <v>0</v>
      </c>
      <c r="BL258" s="15" t="s">
        <v>129</v>
      </c>
      <c r="BM258" s="15" t="s">
        <v>553</v>
      </c>
    </row>
    <row r="259" spans="2:12" s="1" customFormat="1" ht="6.95" customHeight="1">
      <c r="B259" s="44"/>
      <c r="C259" s="45"/>
      <c r="D259" s="45"/>
      <c r="E259" s="45"/>
      <c r="F259" s="45"/>
      <c r="G259" s="45"/>
      <c r="H259" s="45"/>
      <c r="I259" s="123"/>
      <c r="J259" s="45"/>
      <c r="K259" s="45"/>
      <c r="L259" s="36"/>
    </row>
  </sheetData>
  <sheetProtection algorithmName="SHA-512" hashValue="vM9F8QuSJWzCqGRVrBUVeUPNhlmRVSvgK738yq31vlPJJpEI9IAj+UMJzjAr0KTCHnIVSrTRrgQzHa4Uq5WELQ==" saltValue="qkxc3o8nFxaCjIWBnJnNn/VLmM6tvtRH15mq5qTQEqHILxo7iQhWnL+/vSgcZoA4jE0gx2KErxdQ+XRYSmtXIA==" spinCount="100000" sheet="1" objects="1" scenarios="1" formatColumns="0" formatRows="0" autoFilter="0"/>
  <autoFilter ref="C85:K258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0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5" t="s">
        <v>91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82</v>
      </c>
    </row>
    <row r="4" spans="2:46" ht="24.95" customHeight="1">
      <c r="B4" s="18"/>
      <c r="D4" s="99" t="s">
        <v>104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279" t="str">
        <f>'Rekapitulace stavby'!K6</f>
        <v>Parkoviště u budovy VEC I VŠB-TUO</v>
      </c>
      <c r="F7" s="280"/>
      <c r="G7" s="280"/>
      <c r="H7" s="280"/>
      <c r="L7" s="18"/>
    </row>
    <row r="8" spans="2:12" s="1" customFormat="1" ht="12" customHeight="1">
      <c r="B8" s="36"/>
      <c r="D8" s="100" t="s">
        <v>105</v>
      </c>
      <c r="I8" s="101"/>
      <c r="L8" s="36"/>
    </row>
    <row r="9" spans="2:12" s="1" customFormat="1" ht="36.95" customHeight="1">
      <c r="B9" s="36"/>
      <c r="E9" s="281" t="s">
        <v>554</v>
      </c>
      <c r="F9" s="282"/>
      <c r="G9" s="282"/>
      <c r="H9" s="282"/>
      <c r="I9" s="101"/>
      <c r="L9" s="36"/>
    </row>
    <row r="10" spans="2:12" s="1" customFormat="1" ht="11.25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</v>
      </c>
      <c r="I11" s="102" t="s">
        <v>19</v>
      </c>
      <c r="J11" s="15" t="s">
        <v>1</v>
      </c>
      <c r="L11" s="36"/>
    </row>
    <row r="12" spans="2:12" s="1" customFormat="1" ht="12" customHeight="1">
      <c r="B12" s="36"/>
      <c r="D12" s="100" t="s">
        <v>20</v>
      </c>
      <c r="F12" s="15" t="s">
        <v>21</v>
      </c>
      <c r="I12" s="102" t="s">
        <v>22</v>
      </c>
      <c r="J12" s="103" t="str">
        <f>'Rekapitulace stavby'!AN8</f>
        <v>11. 10. 2019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24</v>
      </c>
      <c r="I14" s="102" t="s">
        <v>25</v>
      </c>
      <c r="J14" s="15" t="s">
        <v>26</v>
      </c>
      <c r="L14" s="36"/>
    </row>
    <row r="15" spans="2:12" s="1" customFormat="1" ht="18" customHeight="1">
      <c r="B15" s="36"/>
      <c r="E15" s="15" t="s">
        <v>27</v>
      </c>
      <c r="I15" s="102" t="s">
        <v>28</v>
      </c>
      <c r="J15" s="15" t="s">
        <v>29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30</v>
      </c>
      <c r="I17" s="102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3" t="str">
        <f>'Rekapitulace stavby'!E14</f>
        <v>Vyplň údaj</v>
      </c>
      <c r="F18" s="284"/>
      <c r="G18" s="284"/>
      <c r="H18" s="284"/>
      <c r="I18" s="102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32</v>
      </c>
      <c r="I20" s="102" t="s">
        <v>25</v>
      </c>
      <c r="J20" s="15" t="s">
        <v>33</v>
      </c>
      <c r="L20" s="36"/>
    </row>
    <row r="21" spans="2:12" s="1" customFormat="1" ht="18" customHeight="1">
      <c r="B21" s="36"/>
      <c r="E21" s="15" t="s">
        <v>35</v>
      </c>
      <c r="I21" s="102" t="s">
        <v>28</v>
      </c>
      <c r="J21" s="15" t="s">
        <v>1</v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25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38</v>
      </c>
      <c r="I26" s="101"/>
      <c r="L26" s="36"/>
    </row>
    <row r="27" spans="2:12" s="6" customFormat="1" ht="16.5" customHeight="1">
      <c r="B27" s="104"/>
      <c r="E27" s="285" t="s">
        <v>1</v>
      </c>
      <c r="F27" s="285"/>
      <c r="G27" s="285"/>
      <c r="H27" s="285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39</v>
      </c>
      <c r="I30" s="101"/>
      <c r="J30" s="108">
        <f>ROUND(J87,2)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41</v>
      </c>
      <c r="I32" s="110" t="s">
        <v>40</v>
      </c>
      <c r="J32" s="109" t="s">
        <v>42</v>
      </c>
      <c r="L32" s="36"/>
    </row>
    <row r="33" spans="2:12" s="1" customFormat="1" ht="14.45" customHeight="1">
      <c r="B33" s="36"/>
      <c r="D33" s="100" t="s">
        <v>43</v>
      </c>
      <c r="E33" s="100" t="s">
        <v>44</v>
      </c>
      <c r="F33" s="111">
        <f>ROUND((SUM(BE87:BE178)),2)</f>
        <v>0</v>
      </c>
      <c r="I33" s="112">
        <v>0.21</v>
      </c>
      <c r="J33" s="111">
        <f>ROUND(((SUM(BE87:BE178))*I33),2)</f>
        <v>0</v>
      </c>
      <c r="L33" s="36"/>
    </row>
    <row r="34" spans="2:12" s="1" customFormat="1" ht="14.45" customHeight="1">
      <c r="B34" s="36"/>
      <c r="E34" s="100" t="s">
        <v>45</v>
      </c>
      <c r="F34" s="111">
        <f>ROUND((SUM(BF87:BF178)),2)</f>
        <v>0</v>
      </c>
      <c r="I34" s="112">
        <v>0.15</v>
      </c>
      <c r="J34" s="111">
        <f>ROUND(((SUM(BF87:BF178))*I34),2)</f>
        <v>0</v>
      </c>
      <c r="L34" s="36"/>
    </row>
    <row r="35" spans="2:12" s="1" customFormat="1" ht="14.45" customHeight="1" hidden="1">
      <c r="B35" s="36"/>
      <c r="E35" s="100" t="s">
        <v>46</v>
      </c>
      <c r="F35" s="111">
        <f>ROUND((SUM(BG87:BG178)),2)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47</v>
      </c>
      <c r="F36" s="111">
        <f>ROUND((SUM(BH87:BH178)),2)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48</v>
      </c>
      <c r="F37" s="111">
        <f>ROUND((SUM(BI87:BI178)),2)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49</v>
      </c>
      <c r="E39" s="115"/>
      <c r="F39" s="115"/>
      <c r="G39" s="116" t="s">
        <v>50</v>
      </c>
      <c r="H39" s="117" t="s">
        <v>51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107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86" t="str">
        <f>E7</f>
        <v>Parkoviště u budovy VEC I VŠB-TUO</v>
      </c>
      <c r="F48" s="287"/>
      <c r="G48" s="287"/>
      <c r="H48" s="287"/>
      <c r="I48" s="101"/>
      <c r="J48" s="33"/>
      <c r="K48" s="33"/>
      <c r="L48" s="36"/>
    </row>
    <row r="49" spans="2:12" s="1" customFormat="1" ht="12" customHeight="1">
      <c r="B49" s="32"/>
      <c r="C49" s="27" t="s">
        <v>105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58" t="str">
        <f>E9</f>
        <v>102 - Chodník před VEC I</v>
      </c>
      <c r="F50" s="257"/>
      <c r="G50" s="257"/>
      <c r="H50" s="257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>Ostrava-Poruba</v>
      </c>
      <c r="G52" s="33"/>
      <c r="H52" s="33"/>
      <c r="I52" s="102" t="s">
        <v>22</v>
      </c>
      <c r="J52" s="53" t="str">
        <f>IF(J12="","",J12)</f>
        <v>11. 10. 2019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VŠB – TUO, Výzkumné energetické centrum</v>
      </c>
      <c r="G54" s="33"/>
      <c r="H54" s="33"/>
      <c r="I54" s="102" t="s">
        <v>32</v>
      </c>
      <c r="J54" s="30" t="str">
        <f>E21</f>
        <v>Bc. Martin Vavřínek</v>
      </c>
      <c r="K54" s="33"/>
      <c r="L54" s="36"/>
    </row>
    <row r="55" spans="2:12" s="1" customFormat="1" ht="13.7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108</v>
      </c>
      <c r="D57" s="128"/>
      <c r="E57" s="128"/>
      <c r="F57" s="128"/>
      <c r="G57" s="128"/>
      <c r="H57" s="128"/>
      <c r="I57" s="129"/>
      <c r="J57" s="130" t="s">
        <v>109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110</v>
      </c>
      <c r="D59" s="33"/>
      <c r="E59" s="33"/>
      <c r="F59" s="33"/>
      <c r="G59" s="33"/>
      <c r="H59" s="33"/>
      <c r="I59" s="101"/>
      <c r="J59" s="71">
        <f>J87</f>
        <v>0</v>
      </c>
      <c r="K59" s="33"/>
      <c r="L59" s="36"/>
      <c r="AU59" s="15" t="s">
        <v>111</v>
      </c>
    </row>
    <row r="60" spans="2:12" s="7" customFormat="1" ht="24.95" customHeight="1">
      <c r="B60" s="132"/>
      <c r="C60" s="133"/>
      <c r="D60" s="134" t="s">
        <v>192</v>
      </c>
      <c r="E60" s="135"/>
      <c r="F60" s="135"/>
      <c r="G60" s="135"/>
      <c r="H60" s="135"/>
      <c r="I60" s="136"/>
      <c r="J60" s="137">
        <f>J88</f>
        <v>0</v>
      </c>
      <c r="K60" s="133"/>
      <c r="L60" s="138"/>
    </row>
    <row r="61" spans="2:12" s="10" customFormat="1" ht="19.9" customHeight="1">
      <c r="B61" s="181"/>
      <c r="C61" s="182"/>
      <c r="D61" s="183" t="s">
        <v>193</v>
      </c>
      <c r="E61" s="184"/>
      <c r="F61" s="184"/>
      <c r="G61" s="184"/>
      <c r="H61" s="184"/>
      <c r="I61" s="185"/>
      <c r="J61" s="186">
        <f>J89</f>
        <v>0</v>
      </c>
      <c r="K61" s="182"/>
      <c r="L61" s="187"/>
    </row>
    <row r="62" spans="2:12" s="10" customFormat="1" ht="19.9" customHeight="1">
      <c r="B62" s="181"/>
      <c r="C62" s="182"/>
      <c r="D62" s="183" t="s">
        <v>288</v>
      </c>
      <c r="E62" s="184"/>
      <c r="F62" s="184"/>
      <c r="G62" s="184"/>
      <c r="H62" s="184"/>
      <c r="I62" s="185"/>
      <c r="J62" s="186">
        <f>J113</f>
        <v>0</v>
      </c>
      <c r="K62" s="182"/>
      <c r="L62" s="187"/>
    </row>
    <row r="63" spans="2:12" s="10" customFormat="1" ht="19.9" customHeight="1">
      <c r="B63" s="181"/>
      <c r="C63" s="182"/>
      <c r="D63" s="183" t="s">
        <v>290</v>
      </c>
      <c r="E63" s="184"/>
      <c r="F63" s="184"/>
      <c r="G63" s="184"/>
      <c r="H63" s="184"/>
      <c r="I63" s="185"/>
      <c r="J63" s="186">
        <f>J130</f>
        <v>0</v>
      </c>
      <c r="K63" s="182"/>
      <c r="L63" s="187"/>
    </row>
    <row r="64" spans="2:12" s="10" customFormat="1" ht="19.9" customHeight="1">
      <c r="B64" s="181"/>
      <c r="C64" s="182"/>
      <c r="D64" s="183" t="s">
        <v>291</v>
      </c>
      <c r="E64" s="184"/>
      <c r="F64" s="184"/>
      <c r="G64" s="184"/>
      <c r="H64" s="184"/>
      <c r="I64" s="185"/>
      <c r="J64" s="186">
        <f>J145</f>
        <v>0</v>
      </c>
      <c r="K64" s="182"/>
      <c r="L64" s="187"/>
    </row>
    <row r="65" spans="2:12" s="10" customFormat="1" ht="19.9" customHeight="1">
      <c r="B65" s="181"/>
      <c r="C65" s="182"/>
      <c r="D65" s="183" t="s">
        <v>292</v>
      </c>
      <c r="E65" s="184"/>
      <c r="F65" s="184"/>
      <c r="G65" s="184"/>
      <c r="H65" s="184"/>
      <c r="I65" s="185"/>
      <c r="J65" s="186">
        <f>J171</f>
        <v>0</v>
      </c>
      <c r="K65" s="182"/>
      <c r="L65" s="187"/>
    </row>
    <row r="66" spans="2:12" s="7" customFormat="1" ht="24.95" customHeight="1">
      <c r="B66" s="132"/>
      <c r="C66" s="133"/>
      <c r="D66" s="134" t="s">
        <v>555</v>
      </c>
      <c r="E66" s="135"/>
      <c r="F66" s="135"/>
      <c r="G66" s="135"/>
      <c r="H66" s="135"/>
      <c r="I66" s="136"/>
      <c r="J66" s="137">
        <f>J173</f>
        <v>0</v>
      </c>
      <c r="K66" s="133"/>
      <c r="L66" s="138"/>
    </row>
    <row r="67" spans="2:12" s="10" customFormat="1" ht="19.9" customHeight="1">
      <c r="B67" s="181"/>
      <c r="C67" s="182"/>
      <c r="D67" s="183" t="s">
        <v>556</v>
      </c>
      <c r="E67" s="184"/>
      <c r="F67" s="184"/>
      <c r="G67" s="184"/>
      <c r="H67" s="184"/>
      <c r="I67" s="185"/>
      <c r="J67" s="186">
        <f>J174</f>
        <v>0</v>
      </c>
      <c r="K67" s="182"/>
      <c r="L67" s="187"/>
    </row>
    <row r="68" spans="2:12" s="1" customFormat="1" ht="21.75" customHeight="1">
      <c r="B68" s="32"/>
      <c r="C68" s="33"/>
      <c r="D68" s="33"/>
      <c r="E68" s="33"/>
      <c r="F68" s="33"/>
      <c r="G68" s="33"/>
      <c r="H68" s="33"/>
      <c r="I68" s="101"/>
      <c r="J68" s="33"/>
      <c r="K68" s="33"/>
      <c r="L68" s="36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123"/>
      <c r="J69" s="45"/>
      <c r="K69" s="45"/>
      <c r="L69" s="36"/>
    </row>
    <row r="73" spans="2:12" s="1" customFormat="1" ht="6.95" customHeight="1">
      <c r="B73" s="46"/>
      <c r="C73" s="47"/>
      <c r="D73" s="47"/>
      <c r="E73" s="47"/>
      <c r="F73" s="47"/>
      <c r="G73" s="47"/>
      <c r="H73" s="47"/>
      <c r="I73" s="126"/>
      <c r="J73" s="47"/>
      <c r="K73" s="47"/>
      <c r="L73" s="36"/>
    </row>
    <row r="74" spans="2:12" s="1" customFormat="1" ht="24.95" customHeight="1">
      <c r="B74" s="32"/>
      <c r="C74" s="21" t="s">
        <v>114</v>
      </c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01"/>
      <c r="J75" s="33"/>
      <c r="K75" s="33"/>
      <c r="L75" s="36"/>
    </row>
    <row r="76" spans="2:12" s="1" customFormat="1" ht="12" customHeight="1">
      <c r="B76" s="32"/>
      <c r="C76" s="27" t="s">
        <v>16</v>
      </c>
      <c r="D76" s="33"/>
      <c r="E76" s="33"/>
      <c r="F76" s="33"/>
      <c r="G76" s="33"/>
      <c r="H76" s="33"/>
      <c r="I76" s="101"/>
      <c r="J76" s="33"/>
      <c r="K76" s="33"/>
      <c r="L76" s="36"/>
    </row>
    <row r="77" spans="2:12" s="1" customFormat="1" ht="16.5" customHeight="1">
      <c r="B77" s="32"/>
      <c r="C77" s="33"/>
      <c r="D77" s="33"/>
      <c r="E77" s="286" t="str">
        <f>E7</f>
        <v>Parkoviště u budovy VEC I VŠB-TUO</v>
      </c>
      <c r="F77" s="287"/>
      <c r="G77" s="287"/>
      <c r="H77" s="287"/>
      <c r="I77" s="101"/>
      <c r="J77" s="33"/>
      <c r="K77" s="33"/>
      <c r="L77" s="36"/>
    </row>
    <row r="78" spans="2:12" s="1" customFormat="1" ht="12" customHeight="1">
      <c r="B78" s="32"/>
      <c r="C78" s="27" t="s">
        <v>105</v>
      </c>
      <c r="D78" s="33"/>
      <c r="E78" s="33"/>
      <c r="F78" s="33"/>
      <c r="G78" s="33"/>
      <c r="H78" s="33"/>
      <c r="I78" s="101"/>
      <c r="J78" s="33"/>
      <c r="K78" s="33"/>
      <c r="L78" s="36"/>
    </row>
    <row r="79" spans="2:12" s="1" customFormat="1" ht="16.5" customHeight="1">
      <c r="B79" s="32"/>
      <c r="C79" s="33"/>
      <c r="D79" s="33"/>
      <c r="E79" s="258" t="str">
        <f>E9</f>
        <v>102 - Chodník před VEC I</v>
      </c>
      <c r="F79" s="257"/>
      <c r="G79" s="257"/>
      <c r="H79" s="257"/>
      <c r="I79" s="101"/>
      <c r="J79" s="33"/>
      <c r="K79" s="33"/>
      <c r="L79" s="36"/>
    </row>
    <row r="80" spans="2:12" s="1" customFormat="1" ht="6.95" customHeight="1">
      <c r="B80" s="32"/>
      <c r="C80" s="33"/>
      <c r="D80" s="33"/>
      <c r="E80" s="33"/>
      <c r="F80" s="33"/>
      <c r="G80" s="33"/>
      <c r="H80" s="33"/>
      <c r="I80" s="101"/>
      <c r="J80" s="33"/>
      <c r="K80" s="33"/>
      <c r="L80" s="36"/>
    </row>
    <row r="81" spans="2:12" s="1" customFormat="1" ht="12" customHeight="1">
      <c r="B81" s="32"/>
      <c r="C81" s="27" t="s">
        <v>20</v>
      </c>
      <c r="D81" s="33"/>
      <c r="E81" s="33"/>
      <c r="F81" s="25" t="str">
        <f>F12</f>
        <v>Ostrava-Poruba</v>
      </c>
      <c r="G81" s="33"/>
      <c r="H81" s="33"/>
      <c r="I81" s="102" t="s">
        <v>22</v>
      </c>
      <c r="J81" s="53" t="str">
        <f>IF(J12="","",J12)</f>
        <v>11. 10. 2019</v>
      </c>
      <c r="K81" s="33"/>
      <c r="L81" s="36"/>
    </row>
    <row r="82" spans="2:12" s="1" customFormat="1" ht="6.95" customHeight="1">
      <c r="B82" s="32"/>
      <c r="C82" s="33"/>
      <c r="D82" s="33"/>
      <c r="E82" s="33"/>
      <c r="F82" s="33"/>
      <c r="G82" s="33"/>
      <c r="H82" s="33"/>
      <c r="I82" s="101"/>
      <c r="J82" s="33"/>
      <c r="K82" s="33"/>
      <c r="L82" s="36"/>
    </row>
    <row r="83" spans="2:12" s="1" customFormat="1" ht="13.7" customHeight="1">
      <c r="B83" s="32"/>
      <c r="C83" s="27" t="s">
        <v>24</v>
      </c>
      <c r="D83" s="33"/>
      <c r="E83" s="33"/>
      <c r="F83" s="25" t="str">
        <f>E15</f>
        <v>VŠB – TUO, Výzkumné energetické centrum</v>
      </c>
      <c r="G83" s="33"/>
      <c r="H83" s="33"/>
      <c r="I83" s="102" t="s">
        <v>32</v>
      </c>
      <c r="J83" s="30" t="str">
        <f>E21</f>
        <v>Bc. Martin Vavřínek</v>
      </c>
      <c r="K83" s="33"/>
      <c r="L83" s="36"/>
    </row>
    <row r="84" spans="2:12" s="1" customFormat="1" ht="13.7" customHeight="1">
      <c r="B84" s="32"/>
      <c r="C84" s="27" t="s">
        <v>30</v>
      </c>
      <c r="D84" s="33"/>
      <c r="E84" s="33"/>
      <c r="F84" s="25" t="str">
        <f>IF(E18="","",E18)</f>
        <v>Vyplň údaj</v>
      </c>
      <c r="G84" s="33"/>
      <c r="H84" s="33"/>
      <c r="I84" s="102" t="s">
        <v>36</v>
      </c>
      <c r="J84" s="30" t="str">
        <f>E24</f>
        <v xml:space="preserve"> </v>
      </c>
      <c r="K84" s="33"/>
      <c r="L84" s="36"/>
    </row>
    <row r="85" spans="2:12" s="1" customFormat="1" ht="10.35" customHeight="1">
      <c r="B85" s="32"/>
      <c r="C85" s="33"/>
      <c r="D85" s="33"/>
      <c r="E85" s="33"/>
      <c r="F85" s="33"/>
      <c r="G85" s="33"/>
      <c r="H85" s="33"/>
      <c r="I85" s="101"/>
      <c r="J85" s="33"/>
      <c r="K85" s="33"/>
      <c r="L85" s="36"/>
    </row>
    <row r="86" spans="2:20" s="8" customFormat="1" ht="29.25" customHeight="1">
      <c r="B86" s="139"/>
      <c r="C86" s="140" t="s">
        <v>115</v>
      </c>
      <c r="D86" s="141" t="s">
        <v>58</v>
      </c>
      <c r="E86" s="141" t="s">
        <v>54</v>
      </c>
      <c r="F86" s="141" t="s">
        <v>55</v>
      </c>
      <c r="G86" s="141" t="s">
        <v>116</v>
      </c>
      <c r="H86" s="141" t="s">
        <v>117</v>
      </c>
      <c r="I86" s="142" t="s">
        <v>118</v>
      </c>
      <c r="J86" s="141" t="s">
        <v>109</v>
      </c>
      <c r="K86" s="143" t="s">
        <v>119</v>
      </c>
      <c r="L86" s="144"/>
      <c r="M86" s="62" t="s">
        <v>1</v>
      </c>
      <c r="N86" s="63" t="s">
        <v>43</v>
      </c>
      <c r="O86" s="63" t="s">
        <v>120</v>
      </c>
      <c r="P86" s="63" t="s">
        <v>121</v>
      </c>
      <c r="Q86" s="63" t="s">
        <v>122</v>
      </c>
      <c r="R86" s="63" t="s">
        <v>123</v>
      </c>
      <c r="S86" s="63" t="s">
        <v>124</v>
      </c>
      <c r="T86" s="64" t="s">
        <v>125</v>
      </c>
    </row>
    <row r="87" spans="2:63" s="1" customFormat="1" ht="22.9" customHeight="1">
      <c r="B87" s="32"/>
      <c r="C87" s="69" t="s">
        <v>126</v>
      </c>
      <c r="D87" s="33"/>
      <c r="E87" s="33"/>
      <c r="F87" s="33"/>
      <c r="G87" s="33"/>
      <c r="H87" s="33"/>
      <c r="I87" s="101"/>
      <c r="J87" s="145">
        <f>BK87</f>
        <v>0</v>
      </c>
      <c r="K87" s="33"/>
      <c r="L87" s="36"/>
      <c r="M87" s="65"/>
      <c r="N87" s="66"/>
      <c r="O87" s="66"/>
      <c r="P87" s="146">
        <f>P88+P173</f>
        <v>0</v>
      </c>
      <c r="Q87" s="66"/>
      <c r="R87" s="146">
        <f>R88+R173</f>
        <v>21.19549</v>
      </c>
      <c r="S87" s="66"/>
      <c r="T87" s="147">
        <f>T88+T173</f>
        <v>6.475999999999999</v>
      </c>
      <c r="AT87" s="15" t="s">
        <v>72</v>
      </c>
      <c r="AU87" s="15" t="s">
        <v>111</v>
      </c>
      <c r="BK87" s="148">
        <f>BK88+BK173</f>
        <v>0</v>
      </c>
    </row>
    <row r="88" spans="2:63" s="9" customFormat="1" ht="25.9" customHeight="1">
      <c r="B88" s="149"/>
      <c r="C88" s="150"/>
      <c r="D88" s="151" t="s">
        <v>72</v>
      </c>
      <c r="E88" s="152" t="s">
        <v>194</v>
      </c>
      <c r="F88" s="152" t="s">
        <v>195</v>
      </c>
      <c r="G88" s="150"/>
      <c r="H88" s="150"/>
      <c r="I88" s="153"/>
      <c r="J88" s="154">
        <f>BK88</f>
        <v>0</v>
      </c>
      <c r="K88" s="150"/>
      <c r="L88" s="155"/>
      <c r="M88" s="156"/>
      <c r="N88" s="157"/>
      <c r="O88" s="157"/>
      <c r="P88" s="158">
        <f>P89+P113+P130+P145+P171</f>
        <v>0</v>
      </c>
      <c r="Q88" s="157"/>
      <c r="R88" s="158">
        <f>R89+R113+R130+R145+R171</f>
        <v>21.190386</v>
      </c>
      <c r="S88" s="157"/>
      <c r="T88" s="159">
        <f>T89+T113+T130+T145+T171</f>
        <v>6.475999999999999</v>
      </c>
      <c r="AR88" s="160" t="s">
        <v>80</v>
      </c>
      <c r="AT88" s="161" t="s">
        <v>72</v>
      </c>
      <c r="AU88" s="161" t="s">
        <v>73</v>
      </c>
      <c r="AY88" s="160" t="s">
        <v>130</v>
      </c>
      <c r="BK88" s="162">
        <f>BK89+BK113+BK130+BK145+BK171</f>
        <v>0</v>
      </c>
    </row>
    <row r="89" spans="2:63" s="9" customFormat="1" ht="22.9" customHeight="1">
      <c r="B89" s="149"/>
      <c r="C89" s="150"/>
      <c r="D89" s="151" t="s">
        <v>72</v>
      </c>
      <c r="E89" s="188" t="s">
        <v>80</v>
      </c>
      <c r="F89" s="188" t="s">
        <v>196</v>
      </c>
      <c r="G89" s="150"/>
      <c r="H89" s="150"/>
      <c r="I89" s="153"/>
      <c r="J89" s="189">
        <f>BK89</f>
        <v>0</v>
      </c>
      <c r="K89" s="150"/>
      <c r="L89" s="155"/>
      <c r="M89" s="156"/>
      <c r="N89" s="157"/>
      <c r="O89" s="157"/>
      <c r="P89" s="158">
        <f>SUM(P90:P112)</f>
        <v>0</v>
      </c>
      <c r="Q89" s="157"/>
      <c r="R89" s="158">
        <f>SUM(R90:R112)</f>
        <v>0</v>
      </c>
      <c r="S89" s="157"/>
      <c r="T89" s="159">
        <f>SUM(T90:T112)</f>
        <v>6.475999999999999</v>
      </c>
      <c r="AR89" s="160" t="s">
        <v>80</v>
      </c>
      <c r="AT89" s="161" t="s">
        <v>72</v>
      </c>
      <c r="AU89" s="161" t="s">
        <v>80</v>
      </c>
      <c r="AY89" s="160" t="s">
        <v>130</v>
      </c>
      <c r="BK89" s="162">
        <f>SUM(BK90:BK112)</f>
        <v>0</v>
      </c>
    </row>
    <row r="90" spans="2:65" s="1" customFormat="1" ht="16.5" customHeight="1">
      <c r="B90" s="32"/>
      <c r="C90" s="163" t="s">
        <v>80</v>
      </c>
      <c r="D90" s="163" t="s">
        <v>131</v>
      </c>
      <c r="E90" s="164" t="s">
        <v>557</v>
      </c>
      <c r="F90" s="165" t="s">
        <v>558</v>
      </c>
      <c r="G90" s="166" t="s">
        <v>199</v>
      </c>
      <c r="H90" s="167">
        <v>6</v>
      </c>
      <c r="I90" s="168"/>
      <c r="J90" s="169">
        <f>ROUND(I90*H90,2)</f>
        <v>0</v>
      </c>
      <c r="K90" s="165" t="s">
        <v>135</v>
      </c>
      <c r="L90" s="36"/>
      <c r="M90" s="170" t="s">
        <v>1</v>
      </c>
      <c r="N90" s="171" t="s">
        <v>44</v>
      </c>
      <c r="O90" s="58"/>
      <c r="P90" s="172">
        <f>O90*H90</f>
        <v>0</v>
      </c>
      <c r="Q90" s="172">
        <v>0</v>
      </c>
      <c r="R90" s="172">
        <f>Q90*H90</f>
        <v>0</v>
      </c>
      <c r="S90" s="172">
        <v>0.255</v>
      </c>
      <c r="T90" s="173">
        <f>S90*H90</f>
        <v>1.53</v>
      </c>
      <c r="AR90" s="15" t="s">
        <v>129</v>
      </c>
      <c r="AT90" s="15" t="s">
        <v>131</v>
      </c>
      <c r="AU90" s="15" t="s">
        <v>82</v>
      </c>
      <c r="AY90" s="15" t="s">
        <v>130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5" t="s">
        <v>80</v>
      </c>
      <c r="BK90" s="174">
        <f>ROUND(I90*H90,2)</f>
        <v>0</v>
      </c>
      <c r="BL90" s="15" t="s">
        <v>129</v>
      </c>
      <c r="BM90" s="15" t="s">
        <v>559</v>
      </c>
    </row>
    <row r="91" spans="2:51" s="11" customFormat="1" ht="11.25">
      <c r="B91" s="190"/>
      <c r="C91" s="191"/>
      <c r="D91" s="175" t="s">
        <v>201</v>
      </c>
      <c r="E91" s="192" t="s">
        <v>1</v>
      </c>
      <c r="F91" s="193" t="s">
        <v>560</v>
      </c>
      <c r="G91" s="191"/>
      <c r="H91" s="194">
        <v>6</v>
      </c>
      <c r="I91" s="195"/>
      <c r="J91" s="191"/>
      <c r="K91" s="191"/>
      <c r="L91" s="196"/>
      <c r="M91" s="197"/>
      <c r="N91" s="198"/>
      <c r="O91" s="198"/>
      <c r="P91" s="198"/>
      <c r="Q91" s="198"/>
      <c r="R91" s="198"/>
      <c r="S91" s="198"/>
      <c r="T91" s="199"/>
      <c r="AT91" s="200" t="s">
        <v>201</v>
      </c>
      <c r="AU91" s="200" t="s">
        <v>82</v>
      </c>
      <c r="AV91" s="11" t="s">
        <v>82</v>
      </c>
      <c r="AW91" s="11" t="s">
        <v>34</v>
      </c>
      <c r="AX91" s="11" t="s">
        <v>73</v>
      </c>
      <c r="AY91" s="200" t="s">
        <v>130</v>
      </c>
    </row>
    <row r="92" spans="2:51" s="12" customFormat="1" ht="11.25">
      <c r="B92" s="201"/>
      <c r="C92" s="202"/>
      <c r="D92" s="175" t="s">
        <v>201</v>
      </c>
      <c r="E92" s="203" t="s">
        <v>1</v>
      </c>
      <c r="F92" s="204" t="s">
        <v>203</v>
      </c>
      <c r="G92" s="202"/>
      <c r="H92" s="205">
        <v>6</v>
      </c>
      <c r="I92" s="206"/>
      <c r="J92" s="202"/>
      <c r="K92" s="202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201</v>
      </c>
      <c r="AU92" s="211" t="s">
        <v>82</v>
      </c>
      <c r="AV92" s="12" t="s">
        <v>129</v>
      </c>
      <c r="AW92" s="12" t="s">
        <v>34</v>
      </c>
      <c r="AX92" s="12" t="s">
        <v>80</v>
      </c>
      <c r="AY92" s="211" t="s">
        <v>130</v>
      </c>
    </row>
    <row r="93" spans="2:65" s="1" customFormat="1" ht="16.5" customHeight="1">
      <c r="B93" s="32"/>
      <c r="C93" s="163" t="s">
        <v>82</v>
      </c>
      <c r="D93" s="163" t="s">
        <v>131</v>
      </c>
      <c r="E93" s="164" t="s">
        <v>293</v>
      </c>
      <c r="F93" s="165" t="s">
        <v>294</v>
      </c>
      <c r="G93" s="166" t="s">
        <v>199</v>
      </c>
      <c r="H93" s="167">
        <v>5.3</v>
      </c>
      <c r="I93" s="168"/>
      <c r="J93" s="169">
        <f>ROUND(I93*H93,2)</f>
        <v>0</v>
      </c>
      <c r="K93" s="165" t="s">
        <v>135</v>
      </c>
      <c r="L93" s="36"/>
      <c r="M93" s="170" t="s">
        <v>1</v>
      </c>
      <c r="N93" s="171" t="s">
        <v>44</v>
      </c>
      <c r="O93" s="58"/>
      <c r="P93" s="172">
        <f>O93*H93</f>
        <v>0</v>
      </c>
      <c r="Q93" s="172">
        <v>0</v>
      </c>
      <c r="R93" s="172">
        <f>Q93*H93</f>
        <v>0</v>
      </c>
      <c r="S93" s="172">
        <v>0.295</v>
      </c>
      <c r="T93" s="173">
        <f>S93*H93</f>
        <v>1.5635</v>
      </c>
      <c r="AR93" s="15" t="s">
        <v>129</v>
      </c>
      <c r="AT93" s="15" t="s">
        <v>131</v>
      </c>
      <c r="AU93" s="15" t="s">
        <v>82</v>
      </c>
      <c r="AY93" s="15" t="s">
        <v>130</v>
      </c>
      <c r="BE93" s="174">
        <f>IF(N93="základní",J93,0)</f>
        <v>0</v>
      </c>
      <c r="BF93" s="174">
        <f>IF(N93="snížená",J93,0)</f>
        <v>0</v>
      </c>
      <c r="BG93" s="174">
        <f>IF(N93="zákl. přenesená",J93,0)</f>
        <v>0</v>
      </c>
      <c r="BH93" s="174">
        <f>IF(N93="sníž. přenesená",J93,0)</f>
        <v>0</v>
      </c>
      <c r="BI93" s="174">
        <f>IF(N93="nulová",J93,0)</f>
        <v>0</v>
      </c>
      <c r="BJ93" s="15" t="s">
        <v>80</v>
      </c>
      <c r="BK93" s="174">
        <f>ROUND(I93*H93,2)</f>
        <v>0</v>
      </c>
      <c r="BL93" s="15" t="s">
        <v>129</v>
      </c>
      <c r="BM93" s="15" t="s">
        <v>561</v>
      </c>
    </row>
    <row r="94" spans="2:51" s="11" customFormat="1" ht="11.25">
      <c r="B94" s="190"/>
      <c r="C94" s="191"/>
      <c r="D94" s="175" t="s">
        <v>201</v>
      </c>
      <c r="E94" s="192" t="s">
        <v>1</v>
      </c>
      <c r="F94" s="193" t="s">
        <v>562</v>
      </c>
      <c r="G94" s="191"/>
      <c r="H94" s="194">
        <v>5.3</v>
      </c>
      <c r="I94" s="195"/>
      <c r="J94" s="191"/>
      <c r="K94" s="191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201</v>
      </c>
      <c r="AU94" s="200" t="s">
        <v>82</v>
      </c>
      <c r="AV94" s="11" t="s">
        <v>82</v>
      </c>
      <c r="AW94" s="11" t="s">
        <v>34</v>
      </c>
      <c r="AX94" s="11" t="s">
        <v>73</v>
      </c>
      <c r="AY94" s="200" t="s">
        <v>130</v>
      </c>
    </row>
    <row r="95" spans="2:51" s="12" customFormat="1" ht="11.25">
      <c r="B95" s="201"/>
      <c r="C95" s="202"/>
      <c r="D95" s="175" t="s">
        <v>201</v>
      </c>
      <c r="E95" s="203" t="s">
        <v>1</v>
      </c>
      <c r="F95" s="204" t="s">
        <v>203</v>
      </c>
      <c r="G95" s="202"/>
      <c r="H95" s="205">
        <v>5.3</v>
      </c>
      <c r="I95" s="206"/>
      <c r="J95" s="202"/>
      <c r="K95" s="202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201</v>
      </c>
      <c r="AU95" s="211" t="s">
        <v>82</v>
      </c>
      <c r="AV95" s="12" t="s">
        <v>129</v>
      </c>
      <c r="AW95" s="12" t="s">
        <v>34</v>
      </c>
      <c r="AX95" s="12" t="s">
        <v>80</v>
      </c>
      <c r="AY95" s="211" t="s">
        <v>130</v>
      </c>
    </row>
    <row r="96" spans="2:65" s="1" customFormat="1" ht="16.5" customHeight="1">
      <c r="B96" s="32"/>
      <c r="C96" s="163" t="s">
        <v>144</v>
      </c>
      <c r="D96" s="163" t="s">
        <v>131</v>
      </c>
      <c r="E96" s="164" t="s">
        <v>305</v>
      </c>
      <c r="F96" s="165" t="s">
        <v>306</v>
      </c>
      <c r="G96" s="166" t="s">
        <v>232</v>
      </c>
      <c r="H96" s="167">
        <v>16.5</v>
      </c>
      <c r="I96" s="168"/>
      <c r="J96" s="169">
        <f>ROUND(I96*H96,2)</f>
        <v>0</v>
      </c>
      <c r="K96" s="165" t="s">
        <v>135</v>
      </c>
      <c r="L96" s="36"/>
      <c r="M96" s="170" t="s">
        <v>1</v>
      </c>
      <c r="N96" s="171" t="s">
        <v>44</v>
      </c>
      <c r="O96" s="58"/>
      <c r="P96" s="172">
        <f>O96*H96</f>
        <v>0</v>
      </c>
      <c r="Q96" s="172">
        <v>0</v>
      </c>
      <c r="R96" s="172">
        <f>Q96*H96</f>
        <v>0</v>
      </c>
      <c r="S96" s="172">
        <v>0.205</v>
      </c>
      <c r="T96" s="173">
        <f>S96*H96</f>
        <v>3.3825</v>
      </c>
      <c r="AR96" s="15" t="s">
        <v>129</v>
      </c>
      <c r="AT96" s="15" t="s">
        <v>131</v>
      </c>
      <c r="AU96" s="15" t="s">
        <v>82</v>
      </c>
      <c r="AY96" s="15" t="s">
        <v>130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5" t="s">
        <v>80</v>
      </c>
      <c r="BK96" s="174">
        <f>ROUND(I96*H96,2)</f>
        <v>0</v>
      </c>
      <c r="BL96" s="15" t="s">
        <v>129</v>
      </c>
      <c r="BM96" s="15" t="s">
        <v>563</v>
      </c>
    </row>
    <row r="97" spans="2:51" s="11" customFormat="1" ht="11.25">
      <c r="B97" s="190"/>
      <c r="C97" s="191"/>
      <c r="D97" s="175" t="s">
        <v>201</v>
      </c>
      <c r="E97" s="192" t="s">
        <v>1</v>
      </c>
      <c r="F97" s="193" t="s">
        <v>564</v>
      </c>
      <c r="G97" s="191"/>
      <c r="H97" s="194">
        <v>6</v>
      </c>
      <c r="I97" s="195"/>
      <c r="J97" s="191"/>
      <c r="K97" s="191"/>
      <c r="L97" s="196"/>
      <c r="M97" s="197"/>
      <c r="N97" s="198"/>
      <c r="O97" s="198"/>
      <c r="P97" s="198"/>
      <c r="Q97" s="198"/>
      <c r="R97" s="198"/>
      <c r="S97" s="198"/>
      <c r="T97" s="199"/>
      <c r="AT97" s="200" t="s">
        <v>201</v>
      </c>
      <c r="AU97" s="200" t="s">
        <v>82</v>
      </c>
      <c r="AV97" s="11" t="s">
        <v>82</v>
      </c>
      <c r="AW97" s="11" t="s">
        <v>34</v>
      </c>
      <c r="AX97" s="11" t="s">
        <v>73</v>
      </c>
      <c r="AY97" s="200" t="s">
        <v>130</v>
      </c>
    </row>
    <row r="98" spans="2:51" s="11" customFormat="1" ht="11.25">
      <c r="B98" s="190"/>
      <c r="C98" s="191"/>
      <c r="D98" s="175" t="s">
        <v>201</v>
      </c>
      <c r="E98" s="192" t="s">
        <v>1</v>
      </c>
      <c r="F98" s="193" t="s">
        <v>565</v>
      </c>
      <c r="G98" s="191"/>
      <c r="H98" s="194">
        <v>10.5</v>
      </c>
      <c r="I98" s="195"/>
      <c r="J98" s="191"/>
      <c r="K98" s="191"/>
      <c r="L98" s="196"/>
      <c r="M98" s="197"/>
      <c r="N98" s="198"/>
      <c r="O98" s="198"/>
      <c r="P98" s="198"/>
      <c r="Q98" s="198"/>
      <c r="R98" s="198"/>
      <c r="S98" s="198"/>
      <c r="T98" s="199"/>
      <c r="AT98" s="200" t="s">
        <v>201</v>
      </c>
      <c r="AU98" s="200" t="s">
        <v>82</v>
      </c>
      <c r="AV98" s="11" t="s">
        <v>82</v>
      </c>
      <c r="AW98" s="11" t="s">
        <v>34</v>
      </c>
      <c r="AX98" s="11" t="s">
        <v>73</v>
      </c>
      <c r="AY98" s="200" t="s">
        <v>130</v>
      </c>
    </row>
    <row r="99" spans="2:51" s="12" customFormat="1" ht="11.25">
      <c r="B99" s="201"/>
      <c r="C99" s="202"/>
      <c r="D99" s="175" t="s">
        <v>201</v>
      </c>
      <c r="E99" s="203" t="s">
        <v>1</v>
      </c>
      <c r="F99" s="204" t="s">
        <v>203</v>
      </c>
      <c r="G99" s="202"/>
      <c r="H99" s="205">
        <v>16.5</v>
      </c>
      <c r="I99" s="206"/>
      <c r="J99" s="202"/>
      <c r="K99" s="202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201</v>
      </c>
      <c r="AU99" s="211" t="s">
        <v>82</v>
      </c>
      <c r="AV99" s="12" t="s">
        <v>129</v>
      </c>
      <c r="AW99" s="12" t="s">
        <v>34</v>
      </c>
      <c r="AX99" s="12" t="s">
        <v>80</v>
      </c>
      <c r="AY99" s="211" t="s">
        <v>130</v>
      </c>
    </row>
    <row r="100" spans="2:65" s="1" customFormat="1" ht="16.5" customHeight="1">
      <c r="B100" s="32"/>
      <c r="C100" s="163" t="s">
        <v>129</v>
      </c>
      <c r="D100" s="163" t="s">
        <v>131</v>
      </c>
      <c r="E100" s="164" t="s">
        <v>309</v>
      </c>
      <c r="F100" s="165" t="s">
        <v>310</v>
      </c>
      <c r="G100" s="166" t="s">
        <v>206</v>
      </c>
      <c r="H100" s="167">
        <v>11.1</v>
      </c>
      <c r="I100" s="168"/>
      <c r="J100" s="169">
        <f>ROUND(I100*H100,2)</f>
        <v>0</v>
      </c>
      <c r="K100" s="165" t="s">
        <v>135</v>
      </c>
      <c r="L100" s="36"/>
      <c r="M100" s="170" t="s">
        <v>1</v>
      </c>
      <c r="N100" s="171" t="s">
        <v>44</v>
      </c>
      <c r="O100" s="58"/>
      <c r="P100" s="172">
        <f>O100*H100</f>
        <v>0</v>
      </c>
      <c r="Q100" s="172">
        <v>0</v>
      </c>
      <c r="R100" s="172">
        <f>Q100*H100</f>
        <v>0</v>
      </c>
      <c r="S100" s="172">
        <v>0</v>
      </c>
      <c r="T100" s="173">
        <f>S100*H100</f>
        <v>0</v>
      </c>
      <c r="AR100" s="15" t="s">
        <v>129</v>
      </c>
      <c r="AT100" s="15" t="s">
        <v>131</v>
      </c>
      <c r="AU100" s="15" t="s">
        <v>82</v>
      </c>
      <c r="AY100" s="15" t="s">
        <v>130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5" t="s">
        <v>80</v>
      </c>
      <c r="BK100" s="174">
        <f>ROUND(I100*H100,2)</f>
        <v>0</v>
      </c>
      <c r="BL100" s="15" t="s">
        <v>129</v>
      </c>
      <c r="BM100" s="15" t="s">
        <v>566</v>
      </c>
    </row>
    <row r="101" spans="2:51" s="11" customFormat="1" ht="11.25">
      <c r="B101" s="190"/>
      <c r="C101" s="191"/>
      <c r="D101" s="175" t="s">
        <v>201</v>
      </c>
      <c r="E101" s="192" t="s">
        <v>1</v>
      </c>
      <c r="F101" s="193" t="s">
        <v>567</v>
      </c>
      <c r="G101" s="191"/>
      <c r="H101" s="194">
        <v>11.1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201</v>
      </c>
      <c r="AU101" s="200" t="s">
        <v>82</v>
      </c>
      <c r="AV101" s="11" t="s">
        <v>82</v>
      </c>
      <c r="AW101" s="11" t="s">
        <v>34</v>
      </c>
      <c r="AX101" s="11" t="s">
        <v>73</v>
      </c>
      <c r="AY101" s="200" t="s">
        <v>130</v>
      </c>
    </row>
    <row r="102" spans="2:51" s="12" customFormat="1" ht="11.25">
      <c r="B102" s="201"/>
      <c r="C102" s="202"/>
      <c r="D102" s="175" t="s">
        <v>201</v>
      </c>
      <c r="E102" s="203" t="s">
        <v>1</v>
      </c>
      <c r="F102" s="204" t="s">
        <v>203</v>
      </c>
      <c r="G102" s="202"/>
      <c r="H102" s="205">
        <v>11.1</v>
      </c>
      <c r="I102" s="206"/>
      <c r="J102" s="202"/>
      <c r="K102" s="202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201</v>
      </c>
      <c r="AU102" s="211" t="s">
        <v>82</v>
      </c>
      <c r="AV102" s="12" t="s">
        <v>129</v>
      </c>
      <c r="AW102" s="12" t="s">
        <v>34</v>
      </c>
      <c r="AX102" s="12" t="s">
        <v>80</v>
      </c>
      <c r="AY102" s="211" t="s">
        <v>130</v>
      </c>
    </row>
    <row r="103" spans="2:65" s="1" customFormat="1" ht="16.5" customHeight="1">
      <c r="B103" s="32"/>
      <c r="C103" s="163" t="s">
        <v>153</v>
      </c>
      <c r="D103" s="163" t="s">
        <v>131</v>
      </c>
      <c r="E103" s="164" t="s">
        <v>315</v>
      </c>
      <c r="F103" s="165" t="s">
        <v>316</v>
      </c>
      <c r="G103" s="166" t="s">
        <v>206</v>
      </c>
      <c r="H103" s="167">
        <v>11.1</v>
      </c>
      <c r="I103" s="168"/>
      <c r="J103" s="169">
        <f>ROUND(I103*H103,2)</f>
        <v>0</v>
      </c>
      <c r="K103" s="165" t="s">
        <v>135</v>
      </c>
      <c r="L103" s="36"/>
      <c r="M103" s="170" t="s">
        <v>1</v>
      </c>
      <c r="N103" s="171" t="s">
        <v>44</v>
      </c>
      <c r="O103" s="58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5" t="s">
        <v>129</v>
      </c>
      <c r="AT103" s="15" t="s">
        <v>131</v>
      </c>
      <c r="AU103" s="15" t="s">
        <v>82</v>
      </c>
      <c r="AY103" s="15" t="s">
        <v>130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5" t="s">
        <v>80</v>
      </c>
      <c r="BK103" s="174">
        <f>ROUND(I103*H103,2)</f>
        <v>0</v>
      </c>
      <c r="BL103" s="15" t="s">
        <v>129</v>
      </c>
      <c r="BM103" s="15" t="s">
        <v>568</v>
      </c>
    </row>
    <row r="104" spans="2:51" s="11" customFormat="1" ht="11.25">
      <c r="B104" s="190"/>
      <c r="C104" s="191"/>
      <c r="D104" s="175" t="s">
        <v>201</v>
      </c>
      <c r="E104" s="192" t="s">
        <v>1</v>
      </c>
      <c r="F104" s="193" t="s">
        <v>569</v>
      </c>
      <c r="G104" s="191"/>
      <c r="H104" s="194">
        <v>11.1</v>
      </c>
      <c r="I104" s="195"/>
      <c r="J104" s="191"/>
      <c r="K104" s="191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201</v>
      </c>
      <c r="AU104" s="200" t="s">
        <v>82</v>
      </c>
      <c r="AV104" s="11" t="s">
        <v>82</v>
      </c>
      <c r="AW104" s="11" t="s">
        <v>34</v>
      </c>
      <c r="AX104" s="11" t="s">
        <v>73</v>
      </c>
      <c r="AY104" s="200" t="s">
        <v>130</v>
      </c>
    </row>
    <row r="105" spans="2:51" s="12" customFormat="1" ht="11.25">
      <c r="B105" s="201"/>
      <c r="C105" s="202"/>
      <c r="D105" s="175" t="s">
        <v>201</v>
      </c>
      <c r="E105" s="203" t="s">
        <v>1</v>
      </c>
      <c r="F105" s="204" t="s">
        <v>203</v>
      </c>
      <c r="G105" s="202"/>
      <c r="H105" s="205">
        <v>11.1</v>
      </c>
      <c r="I105" s="206"/>
      <c r="J105" s="202"/>
      <c r="K105" s="202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201</v>
      </c>
      <c r="AU105" s="211" t="s">
        <v>82</v>
      </c>
      <c r="AV105" s="12" t="s">
        <v>129</v>
      </c>
      <c r="AW105" s="12" t="s">
        <v>34</v>
      </c>
      <c r="AX105" s="12" t="s">
        <v>80</v>
      </c>
      <c r="AY105" s="211" t="s">
        <v>130</v>
      </c>
    </row>
    <row r="106" spans="2:65" s="1" customFormat="1" ht="16.5" customHeight="1">
      <c r="B106" s="32"/>
      <c r="C106" s="163" t="s">
        <v>158</v>
      </c>
      <c r="D106" s="163" t="s">
        <v>131</v>
      </c>
      <c r="E106" s="164" t="s">
        <v>323</v>
      </c>
      <c r="F106" s="165" t="s">
        <v>324</v>
      </c>
      <c r="G106" s="166" t="s">
        <v>325</v>
      </c>
      <c r="H106" s="167">
        <v>18.315</v>
      </c>
      <c r="I106" s="168"/>
      <c r="J106" s="169">
        <f>ROUND(I106*H106,2)</f>
        <v>0</v>
      </c>
      <c r="K106" s="165" t="s">
        <v>135</v>
      </c>
      <c r="L106" s="36"/>
      <c r="M106" s="170" t="s">
        <v>1</v>
      </c>
      <c r="N106" s="171" t="s">
        <v>44</v>
      </c>
      <c r="O106" s="58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AR106" s="15" t="s">
        <v>129</v>
      </c>
      <c r="AT106" s="15" t="s">
        <v>131</v>
      </c>
      <c r="AU106" s="15" t="s">
        <v>82</v>
      </c>
      <c r="AY106" s="15" t="s">
        <v>130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5" t="s">
        <v>80</v>
      </c>
      <c r="BK106" s="174">
        <f>ROUND(I106*H106,2)</f>
        <v>0</v>
      </c>
      <c r="BL106" s="15" t="s">
        <v>129</v>
      </c>
      <c r="BM106" s="15" t="s">
        <v>570</v>
      </c>
    </row>
    <row r="107" spans="2:47" s="1" customFormat="1" ht="19.5">
      <c r="B107" s="32"/>
      <c r="C107" s="33"/>
      <c r="D107" s="175" t="s">
        <v>138</v>
      </c>
      <c r="E107" s="33"/>
      <c r="F107" s="176" t="s">
        <v>327</v>
      </c>
      <c r="G107" s="33"/>
      <c r="H107" s="33"/>
      <c r="I107" s="101"/>
      <c r="J107" s="33"/>
      <c r="K107" s="33"/>
      <c r="L107" s="36"/>
      <c r="M107" s="177"/>
      <c r="N107" s="58"/>
      <c r="O107" s="58"/>
      <c r="P107" s="58"/>
      <c r="Q107" s="58"/>
      <c r="R107" s="58"/>
      <c r="S107" s="58"/>
      <c r="T107" s="59"/>
      <c r="AT107" s="15" t="s">
        <v>138</v>
      </c>
      <c r="AU107" s="15" t="s">
        <v>82</v>
      </c>
    </row>
    <row r="108" spans="2:51" s="11" customFormat="1" ht="11.25">
      <c r="B108" s="190"/>
      <c r="C108" s="191"/>
      <c r="D108" s="175" t="s">
        <v>201</v>
      </c>
      <c r="E108" s="192" t="s">
        <v>1</v>
      </c>
      <c r="F108" s="193" t="s">
        <v>571</v>
      </c>
      <c r="G108" s="191"/>
      <c r="H108" s="194">
        <v>18.315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201</v>
      </c>
      <c r="AU108" s="200" t="s">
        <v>82</v>
      </c>
      <c r="AV108" s="11" t="s">
        <v>82</v>
      </c>
      <c r="AW108" s="11" t="s">
        <v>34</v>
      </c>
      <c r="AX108" s="11" t="s">
        <v>73</v>
      </c>
      <c r="AY108" s="200" t="s">
        <v>130</v>
      </c>
    </row>
    <row r="109" spans="2:51" s="12" customFormat="1" ht="11.25">
      <c r="B109" s="201"/>
      <c r="C109" s="202"/>
      <c r="D109" s="175" t="s">
        <v>201</v>
      </c>
      <c r="E109" s="203" t="s">
        <v>1</v>
      </c>
      <c r="F109" s="204" t="s">
        <v>203</v>
      </c>
      <c r="G109" s="202"/>
      <c r="H109" s="205">
        <v>18.315</v>
      </c>
      <c r="I109" s="206"/>
      <c r="J109" s="202"/>
      <c r="K109" s="202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201</v>
      </c>
      <c r="AU109" s="211" t="s">
        <v>82</v>
      </c>
      <c r="AV109" s="12" t="s">
        <v>129</v>
      </c>
      <c r="AW109" s="12" t="s">
        <v>34</v>
      </c>
      <c r="AX109" s="12" t="s">
        <v>80</v>
      </c>
      <c r="AY109" s="211" t="s">
        <v>130</v>
      </c>
    </row>
    <row r="110" spans="2:65" s="1" customFormat="1" ht="16.5" customHeight="1">
      <c r="B110" s="32"/>
      <c r="C110" s="163" t="s">
        <v>163</v>
      </c>
      <c r="D110" s="163" t="s">
        <v>131</v>
      </c>
      <c r="E110" s="164" t="s">
        <v>351</v>
      </c>
      <c r="F110" s="165" t="s">
        <v>352</v>
      </c>
      <c r="G110" s="166" t="s">
        <v>199</v>
      </c>
      <c r="H110" s="167">
        <v>36.3</v>
      </c>
      <c r="I110" s="168"/>
      <c r="J110" s="169">
        <f>ROUND(I110*H110,2)</f>
        <v>0</v>
      </c>
      <c r="K110" s="165" t="s">
        <v>135</v>
      </c>
      <c r="L110" s="36"/>
      <c r="M110" s="170" t="s">
        <v>1</v>
      </c>
      <c r="N110" s="171" t="s">
        <v>44</v>
      </c>
      <c r="O110" s="58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AR110" s="15" t="s">
        <v>129</v>
      </c>
      <c r="AT110" s="15" t="s">
        <v>131</v>
      </c>
      <c r="AU110" s="15" t="s">
        <v>82</v>
      </c>
      <c r="AY110" s="15" t="s">
        <v>130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5" t="s">
        <v>80</v>
      </c>
      <c r="BK110" s="174">
        <f>ROUND(I110*H110,2)</f>
        <v>0</v>
      </c>
      <c r="BL110" s="15" t="s">
        <v>129</v>
      </c>
      <c r="BM110" s="15" t="s">
        <v>572</v>
      </c>
    </row>
    <row r="111" spans="2:51" s="11" customFormat="1" ht="11.25">
      <c r="B111" s="190"/>
      <c r="C111" s="191"/>
      <c r="D111" s="175" t="s">
        <v>201</v>
      </c>
      <c r="E111" s="192" t="s">
        <v>1</v>
      </c>
      <c r="F111" s="193" t="s">
        <v>573</v>
      </c>
      <c r="G111" s="191"/>
      <c r="H111" s="194">
        <v>36.3</v>
      </c>
      <c r="I111" s="195"/>
      <c r="J111" s="191"/>
      <c r="K111" s="191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201</v>
      </c>
      <c r="AU111" s="200" t="s">
        <v>82</v>
      </c>
      <c r="AV111" s="11" t="s">
        <v>82</v>
      </c>
      <c r="AW111" s="11" t="s">
        <v>34</v>
      </c>
      <c r="AX111" s="11" t="s">
        <v>73</v>
      </c>
      <c r="AY111" s="200" t="s">
        <v>130</v>
      </c>
    </row>
    <row r="112" spans="2:51" s="12" customFormat="1" ht="11.25">
      <c r="B112" s="201"/>
      <c r="C112" s="202"/>
      <c r="D112" s="175" t="s">
        <v>201</v>
      </c>
      <c r="E112" s="203" t="s">
        <v>1</v>
      </c>
      <c r="F112" s="204" t="s">
        <v>203</v>
      </c>
      <c r="G112" s="202"/>
      <c r="H112" s="205">
        <v>36.3</v>
      </c>
      <c r="I112" s="206"/>
      <c r="J112" s="202"/>
      <c r="K112" s="202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201</v>
      </c>
      <c r="AU112" s="211" t="s">
        <v>82</v>
      </c>
      <c r="AV112" s="12" t="s">
        <v>129</v>
      </c>
      <c r="AW112" s="12" t="s">
        <v>34</v>
      </c>
      <c r="AX112" s="12" t="s">
        <v>80</v>
      </c>
      <c r="AY112" s="211" t="s">
        <v>130</v>
      </c>
    </row>
    <row r="113" spans="2:63" s="9" customFormat="1" ht="22.9" customHeight="1">
      <c r="B113" s="149"/>
      <c r="C113" s="150"/>
      <c r="D113" s="151" t="s">
        <v>72</v>
      </c>
      <c r="E113" s="188" t="s">
        <v>153</v>
      </c>
      <c r="F113" s="188" t="s">
        <v>372</v>
      </c>
      <c r="G113" s="150"/>
      <c r="H113" s="150"/>
      <c r="I113" s="153"/>
      <c r="J113" s="189">
        <f>BK113</f>
        <v>0</v>
      </c>
      <c r="K113" s="150"/>
      <c r="L113" s="155"/>
      <c r="M113" s="156"/>
      <c r="N113" s="157"/>
      <c r="O113" s="157"/>
      <c r="P113" s="158">
        <f>SUM(P114:P129)</f>
        <v>0</v>
      </c>
      <c r="Q113" s="157"/>
      <c r="R113" s="158">
        <f>SUM(R114:R129)</f>
        <v>13.103952</v>
      </c>
      <c r="S113" s="157"/>
      <c r="T113" s="159">
        <f>SUM(T114:T129)</f>
        <v>0</v>
      </c>
      <c r="AR113" s="160" t="s">
        <v>80</v>
      </c>
      <c r="AT113" s="161" t="s">
        <v>72</v>
      </c>
      <c r="AU113" s="161" t="s">
        <v>80</v>
      </c>
      <c r="AY113" s="160" t="s">
        <v>130</v>
      </c>
      <c r="BK113" s="162">
        <f>SUM(BK114:BK129)</f>
        <v>0</v>
      </c>
    </row>
    <row r="114" spans="2:65" s="1" customFormat="1" ht="16.5" customHeight="1">
      <c r="B114" s="32"/>
      <c r="C114" s="163" t="s">
        <v>168</v>
      </c>
      <c r="D114" s="163" t="s">
        <v>131</v>
      </c>
      <c r="E114" s="164" t="s">
        <v>574</v>
      </c>
      <c r="F114" s="165" t="s">
        <v>575</v>
      </c>
      <c r="G114" s="166" t="s">
        <v>199</v>
      </c>
      <c r="H114" s="167">
        <v>36.3</v>
      </c>
      <c r="I114" s="168"/>
      <c r="J114" s="169">
        <f>ROUND(I114*H114,2)</f>
        <v>0</v>
      </c>
      <c r="K114" s="165" t="s">
        <v>135</v>
      </c>
      <c r="L114" s="36"/>
      <c r="M114" s="170" t="s">
        <v>1</v>
      </c>
      <c r="N114" s="171" t="s">
        <v>44</v>
      </c>
      <c r="O114" s="58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AR114" s="15" t="s">
        <v>129</v>
      </c>
      <c r="AT114" s="15" t="s">
        <v>131</v>
      </c>
      <c r="AU114" s="15" t="s">
        <v>82</v>
      </c>
      <c r="AY114" s="15" t="s">
        <v>130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5" t="s">
        <v>80</v>
      </c>
      <c r="BK114" s="174">
        <f>ROUND(I114*H114,2)</f>
        <v>0</v>
      </c>
      <c r="BL114" s="15" t="s">
        <v>129</v>
      </c>
      <c r="BM114" s="15" t="s">
        <v>576</v>
      </c>
    </row>
    <row r="115" spans="2:51" s="11" customFormat="1" ht="11.25">
      <c r="B115" s="190"/>
      <c r="C115" s="191"/>
      <c r="D115" s="175" t="s">
        <v>201</v>
      </c>
      <c r="E115" s="192" t="s">
        <v>1</v>
      </c>
      <c r="F115" s="193" t="s">
        <v>577</v>
      </c>
      <c r="G115" s="191"/>
      <c r="H115" s="194">
        <v>36.3</v>
      </c>
      <c r="I115" s="195"/>
      <c r="J115" s="191"/>
      <c r="K115" s="191"/>
      <c r="L115" s="196"/>
      <c r="M115" s="197"/>
      <c r="N115" s="198"/>
      <c r="O115" s="198"/>
      <c r="P115" s="198"/>
      <c r="Q115" s="198"/>
      <c r="R115" s="198"/>
      <c r="S115" s="198"/>
      <c r="T115" s="199"/>
      <c r="AT115" s="200" t="s">
        <v>201</v>
      </c>
      <c r="AU115" s="200" t="s">
        <v>82</v>
      </c>
      <c r="AV115" s="11" t="s">
        <v>82</v>
      </c>
      <c r="AW115" s="11" t="s">
        <v>34</v>
      </c>
      <c r="AX115" s="11" t="s">
        <v>73</v>
      </c>
      <c r="AY115" s="200" t="s">
        <v>130</v>
      </c>
    </row>
    <row r="116" spans="2:51" s="12" customFormat="1" ht="11.25">
      <c r="B116" s="201"/>
      <c r="C116" s="202"/>
      <c r="D116" s="175" t="s">
        <v>201</v>
      </c>
      <c r="E116" s="203" t="s">
        <v>1</v>
      </c>
      <c r="F116" s="204" t="s">
        <v>203</v>
      </c>
      <c r="G116" s="202"/>
      <c r="H116" s="205">
        <v>36.3</v>
      </c>
      <c r="I116" s="206"/>
      <c r="J116" s="202"/>
      <c r="K116" s="202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201</v>
      </c>
      <c r="AU116" s="211" t="s">
        <v>82</v>
      </c>
      <c r="AV116" s="12" t="s">
        <v>129</v>
      </c>
      <c r="AW116" s="12" t="s">
        <v>34</v>
      </c>
      <c r="AX116" s="12" t="s">
        <v>80</v>
      </c>
      <c r="AY116" s="211" t="s">
        <v>130</v>
      </c>
    </row>
    <row r="117" spans="2:65" s="1" customFormat="1" ht="16.5" customHeight="1">
      <c r="B117" s="32"/>
      <c r="C117" s="163" t="s">
        <v>173</v>
      </c>
      <c r="D117" s="163" t="s">
        <v>131</v>
      </c>
      <c r="E117" s="164" t="s">
        <v>578</v>
      </c>
      <c r="F117" s="165" t="s">
        <v>579</v>
      </c>
      <c r="G117" s="166" t="s">
        <v>199</v>
      </c>
      <c r="H117" s="167">
        <v>14.6</v>
      </c>
      <c r="I117" s="168"/>
      <c r="J117" s="169">
        <f>ROUND(I117*H117,2)</f>
        <v>0</v>
      </c>
      <c r="K117" s="165" t="s">
        <v>135</v>
      </c>
      <c r="L117" s="36"/>
      <c r="M117" s="170" t="s">
        <v>1</v>
      </c>
      <c r="N117" s="171" t="s">
        <v>44</v>
      </c>
      <c r="O117" s="58"/>
      <c r="P117" s="172">
        <f>O117*H117</f>
        <v>0</v>
      </c>
      <c r="Q117" s="172">
        <v>0.408</v>
      </c>
      <c r="R117" s="172">
        <f>Q117*H117</f>
        <v>5.956799999999999</v>
      </c>
      <c r="S117" s="172">
        <v>0</v>
      </c>
      <c r="T117" s="173">
        <f>S117*H117</f>
        <v>0</v>
      </c>
      <c r="AR117" s="15" t="s">
        <v>129</v>
      </c>
      <c r="AT117" s="15" t="s">
        <v>131</v>
      </c>
      <c r="AU117" s="15" t="s">
        <v>82</v>
      </c>
      <c r="AY117" s="15" t="s">
        <v>130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5" t="s">
        <v>80</v>
      </c>
      <c r="BK117" s="174">
        <f>ROUND(I117*H117,2)</f>
        <v>0</v>
      </c>
      <c r="BL117" s="15" t="s">
        <v>129</v>
      </c>
      <c r="BM117" s="15" t="s">
        <v>580</v>
      </c>
    </row>
    <row r="118" spans="2:51" s="11" customFormat="1" ht="11.25">
      <c r="B118" s="190"/>
      <c r="C118" s="191"/>
      <c r="D118" s="175" t="s">
        <v>201</v>
      </c>
      <c r="E118" s="192" t="s">
        <v>1</v>
      </c>
      <c r="F118" s="193" t="s">
        <v>581</v>
      </c>
      <c r="G118" s="191"/>
      <c r="H118" s="194">
        <v>14.6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201</v>
      </c>
      <c r="AU118" s="200" t="s">
        <v>82</v>
      </c>
      <c r="AV118" s="11" t="s">
        <v>82</v>
      </c>
      <c r="AW118" s="11" t="s">
        <v>34</v>
      </c>
      <c r="AX118" s="11" t="s">
        <v>73</v>
      </c>
      <c r="AY118" s="200" t="s">
        <v>130</v>
      </c>
    </row>
    <row r="119" spans="2:51" s="12" customFormat="1" ht="11.25">
      <c r="B119" s="201"/>
      <c r="C119" s="202"/>
      <c r="D119" s="175" t="s">
        <v>201</v>
      </c>
      <c r="E119" s="203" t="s">
        <v>1</v>
      </c>
      <c r="F119" s="204" t="s">
        <v>203</v>
      </c>
      <c r="G119" s="202"/>
      <c r="H119" s="205">
        <v>14.6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201</v>
      </c>
      <c r="AU119" s="211" t="s">
        <v>82</v>
      </c>
      <c r="AV119" s="12" t="s">
        <v>129</v>
      </c>
      <c r="AW119" s="12" t="s">
        <v>34</v>
      </c>
      <c r="AX119" s="12" t="s">
        <v>80</v>
      </c>
      <c r="AY119" s="211" t="s">
        <v>130</v>
      </c>
    </row>
    <row r="120" spans="2:65" s="1" customFormat="1" ht="16.5" customHeight="1">
      <c r="B120" s="32"/>
      <c r="C120" s="163" t="s">
        <v>181</v>
      </c>
      <c r="D120" s="163" t="s">
        <v>131</v>
      </c>
      <c r="E120" s="164" t="s">
        <v>582</v>
      </c>
      <c r="F120" s="165" t="s">
        <v>583</v>
      </c>
      <c r="G120" s="166" t="s">
        <v>199</v>
      </c>
      <c r="H120" s="167">
        <v>35.4</v>
      </c>
      <c r="I120" s="168"/>
      <c r="J120" s="169">
        <f>ROUND(I120*H120,2)</f>
        <v>0</v>
      </c>
      <c r="K120" s="165" t="s">
        <v>135</v>
      </c>
      <c r="L120" s="36"/>
      <c r="M120" s="170" t="s">
        <v>1</v>
      </c>
      <c r="N120" s="171" t="s">
        <v>44</v>
      </c>
      <c r="O120" s="58"/>
      <c r="P120" s="172">
        <f>O120*H120</f>
        <v>0</v>
      </c>
      <c r="Q120" s="172">
        <v>0.08425</v>
      </c>
      <c r="R120" s="172">
        <f>Q120*H120</f>
        <v>2.98245</v>
      </c>
      <c r="S120" s="172">
        <v>0</v>
      </c>
      <c r="T120" s="173">
        <f>S120*H120</f>
        <v>0</v>
      </c>
      <c r="AR120" s="15" t="s">
        <v>129</v>
      </c>
      <c r="AT120" s="15" t="s">
        <v>131</v>
      </c>
      <c r="AU120" s="15" t="s">
        <v>82</v>
      </c>
      <c r="AY120" s="15" t="s">
        <v>130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5" t="s">
        <v>80</v>
      </c>
      <c r="BK120" s="174">
        <f>ROUND(I120*H120,2)</f>
        <v>0</v>
      </c>
      <c r="BL120" s="15" t="s">
        <v>129</v>
      </c>
      <c r="BM120" s="15" t="s">
        <v>584</v>
      </c>
    </row>
    <row r="121" spans="2:51" s="11" customFormat="1" ht="11.25">
      <c r="B121" s="190"/>
      <c r="C121" s="191"/>
      <c r="D121" s="175" t="s">
        <v>201</v>
      </c>
      <c r="E121" s="192" t="s">
        <v>1</v>
      </c>
      <c r="F121" s="193" t="s">
        <v>585</v>
      </c>
      <c r="G121" s="191"/>
      <c r="H121" s="194">
        <v>33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201</v>
      </c>
      <c r="AU121" s="200" t="s">
        <v>82</v>
      </c>
      <c r="AV121" s="11" t="s">
        <v>82</v>
      </c>
      <c r="AW121" s="11" t="s">
        <v>34</v>
      </c>
      <c r="AX121" s="11" t="s">
        <v>73</v>
      </c>
      <c r="AY121" s="200" t="s">
        <v>130</v>
      </c>
    </row>
    <row r="122" spans="2:51" s="11" customFormat="1" ht="11.25">
      <c r="B122" s="190"/>
      <c r="C122" s="191"/>
      <c r="D122" s="175" t="s">
        <v>201</v>
      </c>
      <c r="E122" s="192" t="s">
        <v>1</v>
      </c>
      <c r="F122" s="193" t="s">
        <v>586</v>
      </c>
      <c r="G122" s="191"/>
      <c r="H122" s="194">
        <v>2.4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201</v>
      </c>
      <c r="AU122" s="200" t="s">
        <v>82</v>
      </c>
      <c r="AV122" s="11" t="s">
        <v>82</v>
      </c>
      <c r="AW122" s="11" t="s">
        <v>34</v>
      </c>
      <c r="AX122" s="11" t="s">
        <v>73</v>
      </c>
      <c r="AY122" s="200" t="s">
        <v>130</v>
      </c>
    </row>
    <row r="123" spans="2:51" s="12" customFormat="1" ht="11.25">
      <c r="B123" s="201"/>
      <c r="C123" s="202"/>
      <c r="D123" s="175" t="s">
        <v>201</v>
      </c>
      <c r="E123" s="203" t="s">
        <v>1</v>
      </c>
      <c r="F123" s="204" t="s">
        <v>203</v>
      </c>
      <c r="G123" s="202"/>
      <c r="H123" s="205">
        <v>35.4</v>
      </c>
      <c r="I123" s="206"/>
      <c r="J123" s="202"/>
      <c r="K123" s="202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201</v>
      </c>
      <c r="AU123" s="211" t="s">
        <v>82</v>
      </c>
      <c r="AV123" s="12" t="s">
        <v>129</v>
      </c>
      <c r="AW123" s="12" t="s">
        <v>34</v>
      </c>
      <c r="AX123" s="12" t="s">
        <v>80</v>
      </c>
      <c r="AY123" s="211" t="s">
        <v>130</v>
      </c>
    </row>
    <row r="124" spans="2:65" s="1" customFormat="1" ht="16.5" customHeight="1">
      <c r="B124" s="32"/>
      <c r="C124" s="225" t="s">
        <v>186</v>
      </c>
      <c r="D124" s="225" t="s">
        <v>333</v>
      </c>
      <c r="E124" s="226" t="s">
        <v>587</v>
      </c>
      <c r="F124" s="227" t="s">
        <v>588</v>
      </c>
      <c r="G124" s="228" t="s">
        <v>199</v>
      </c>
      <c r="H124" s="229">
        <v>2.472</v>
      </c>
      <c r="I124" s="230"/>
      <c r="J124" s="231">
        <f>ROUND(I124*H124,2)</f>
        <v>0</v>
      </c>
      <c r="K124" s="227" t="s">
        <v>135</v>
      </c>
      <c r="L124" s="232"/>
      <c r="M124" s="233" t="s">
        <v>1</v>
      </c>
      <c r="N124" s="234" t="s">
        <v>44</v>
      </c>
      <c r="O124" s="58"/>
      <c r="P124" s="172">
        <f>O124*H124</f>
        <v>0</v>
      </c>
      <c r="Q124" s="172">
        <v>0.131</v>
      </c>
      <c r="R124" s="172">
        <f>Q124*H124</f>
        <v>0.323832</v>
      </c>
      <c r="S124" s="172">
        <v>0</v>
      </c>
      <c r="T124" s="173">
        <f>S124*H124</f>
        <v>0</v>
      </c>
      <c r="AR124" s="15" t="s">
        <v>168</v>
      </c>
      <c r="AT124" s="15" t="s">
        <v>333</v>
      </c>
      <c r="AU124" s="15" t="s">
        <v>82</v>
      </c>
      <c r="AY124" s="15" t="s">
        <v>130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5" t="s">
        <v>80</v>
      </c>
      <c r="BK124" s="174">
        <f>ROUND(I124*H124,2)</f>
        <v>0</v>
      </c>
      <c r="BL124" s="15" t="s">
        <v>129</v>
      </c>
      <c r="BM124" s="15" t="s">
        <v>589</v>
      </c>
    </row>
    <row r="125" spans="2:51" s="11" customFormat="1" ht="11.25">
      <c r="B125" s="190"/>
      <c r="C125" s="191"/>
      <c r="D125" s="175" t="s">
        <v>201</v>
      </c>
      <c r="E125" s="192" t="s">
        <v>1</v>
      </c>
      <c r="F125" s="193" t="s">
        <v>590</v>
      </c>
      <c r="G125" s="191"/>
      <c r="H125" s="194">
        <v>2.472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201</v>
      </c>
      <c r="AU125" s="200" t="s">
        <v>82</v>
      </c>
      <c r="AV125" s="11" t="s">
        <v>82</v>
      </c>
      <c r="AW125" s="11" t="s">
        <v>34</v>
      </c>
      <c r="AX125" s="11" t="s">
        <v>73</v>
      </c>
      <c r="AY125" s="200" t="s">
        <v>130</v>
      </c>
    </row>
    <row r="126" spans="2:51" s="12" customFormat="1" ht="11.25">
      <c r="B126" s="201"/>
      <c r="C126" s="202"/>
      <c r="D126" s="175" t="s">
        <v>201</v>
      </c>
      <c r="E126" s="203" t="s">
        <v>1</v>
      </c>
      <c r="F126" s="204" t="s">
        <v>203</v>
      </c>
      <c r="G126" s="202"/>
      <c r="H126" s="205">
        <v>2.472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201</v>
      </c>
      <c r="AU126" s="211" t="s">
        <v>82</v>
      </c>
      <c r="AV126" s="12" t="s">
        <v>129</v>
      </c>
      <c r="AW126" s="12" t="s">
        <v>34</v>
      </c>
      <c r="AX126" s="12" t="s">
        <v>80</v>
      </c>
      <c r="AY126" s="211" t="s">
        <v>130</v>
      </c>
    </row>
    <row r="127" spans="2:65" s="1" customFormat="1" ht="16.5" customHeight="1">
      <c r="B127" s="32"/>
      <c r="C127" s="225" t="s">
        <v>244</v>
      </c>
      <c r="D127" s="225" t="s">
        <v>333</v>
      </c>
      <c r="E127" s="226" t="s">
        <v>591</v>
      </c>
      <c r="F127" s="227" t="s">
        <v>592</v>
      </c>
      <c r="G127" s="228" t="s">
        <v>199</v>
      </c>
      <c r="H127" s="229">
        <v>33.99</v>
      </c>
      <c r="I127" s="230"/>
      <c r="J127" s="231">
        <f>ROUND(I127*H127,2)</f>
        <v>0</v>
      </c>
      <c r="K127" s="227" t="s">
        <v>135</v>
      </c>
      <c r="L127" s="232"/>
      <c r="M127" s="233" t="s">
        <v>1</v>
      </c>
      <c r="N127" s="234" t="s">
        <v>44</v>
      </c>
      <c r="O127" s="58"/>
      <c r="P127" s="172">
        <f>O127*H127</f>
        <v>0</v>
      </c>
      <c r="Q127" s="172">
        <v>0.113</v>
      </c>
      <c r="R127" s="172">
        <f>Q127*H127</f>
        <v>3.8408700000000002</v>
      </c>
      <c r="S127" s="172">
        <v>0</v>
      </c>
      <c r="T127" s="173">
        <f>S127*H127</f>
        <v>0</v>
      </c>
      <c r="AR127" s="15" t="s">
        <v>168</v>
      </c>
      <c r="AT127" s="15" t="s">
        <v>333</v>
      </c>
      <c r="AU127" s="15" t="s">
        <v>82</v>
      </c>
      <c r="AY127" s="15" t="s">
        <v>130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5" t="s">
        <v>80</v>
      </c>
      <c r="BK127" s="174">
        <f>ROUND(I127*H127,2)</f>
        <v>0</v>
      </c>
      <c r="BL127" s="15" t="s">
        <v>129</v>
      </c>
      <c r="BM127" s="15" t="s">
        <v>593</v>
      </c>
    </row>
    <row r="128" spans="2:51" s="11" customFormat="1" ht="11.25">
      <c r="B128" s="190"/>
      <c r="C128" s="191"/>
      <c r="D128" s="175" t="s">
        <v>201</v>
      </c>
      <c r="E128" s="192" t="s">
        <v>1</v>
      </c>
      <c r="F128" s="193" t="s">
        <v>594</v>
      </c>
      <c r="G128" s="191"/>
      <c r="H128" s="194">
        <v>33.99</v>
      </c>
      <c r="I128" s="195"/>
      <c r="J128" s="191"/>
      <c r="K128" s="191"/>
      <c r="L128" s="196"/>
      <c r="M128" s="197"/>
      <c r="N128" s="198"/>
      <c r="O128" s="198"/>
      <c r="P128" s="198"/>
      <c r="Q128" s="198"/>
      <c r="R128" s="198"/>
      <c r="S128" s="198"/>
      <c r="T128" s="199"/>
      <c r="AT128" s="200" t="s">
        <v>201</v>
      </c>
      <c r="AU128" s="200" t="s">
        <v>82</v>
      </c>
      <c r="AV128" s="11" t="s">
        <v>82</v>
      </c>
      <c r="AW128" s="11" t="s">
        <v>34</v>
      </c>
      <c r="AX128" s="11" t="s">
        <v>73</v>
      </c>
      <c r="AY128" s="200" t="s">
        <v>130</v>
      </c>
    </row>
    <row r="129" spans="2:51" s="12" customFormat="1" ht="11.25">
      <c r="B129" s="201"/>
      <c r="C129" s="202"/>
      <c r="D129" s="175" t="s">
        <v>201</v>
      </c>
      <c r="E129" s="203" t="s">
        <v>1</v>
      </c>
      <c r="F129" s="204" t="s">
        <v>203</v>
      </c>
      <c r="G129" s="202"/>
      <c r="H129" s="205">
        <v>33.99</v>
      </c>
      <c r="I129" s="206"/>
      <c r="J129" s="202"/>
      <c r="K129" s="202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201</v>
      </c>
      <c r="AU129" s="211" t="s">
        <v>82</v>
      </c>
      <c r="AV129" s="12" t="s">
        <v>129</v>
      </c>
      <c r="AW129" s="12" t="s">
        <v>34</v>
      </c>
      <c r="AX129" s="12" t="s">
        <v>80</v>
      </c>
      <c r="AY129" s="211" t="s">
        <v>130</v>
      </c>
    </row>
    <row r="130" spans="2:63" s="9" customFormat="1" ht="22.9" customHeight="1">
      <c r="B130" s="149"/>
      <c r="C130" s="150"/>
      <c r="D130" s="151" t="s">
        <v>72</v>
      </c>
      <c r="E130" s="188" t="s">
        <v>173</v>
      </c>
      <c r="F130" s="188" t="s">
        <v>429</v>
      </c>
      <c r="G130" s="150"/>
      <c r="H130" s="150"/>
      <c r="I130" s="153"/>
      <c r="J130" s="189">
        <f>BK130</f>
        <v>0</v>
      </c>
      <c r="K130" s="150"/>
      <c r="L130" s="155"/>
      <c r="M130" s="156"/>
      <c r="N130" s="157"/>
      <c r="O130" s="157"/>
      <c r="P130" s="158">
        <f>SUM(P131:P144)</f>
        <v>0</v>
      </c>
      <c r="Q130" s="157"/>
      <c r="R130" s="158">
        <f>SUM(R131:R144)</f>
        <v>8.086434</v>
      </c>
      <c r="S130" s="157"/>
      <c r="T130" s="159">
        <f>SUM(T131:T144)</f>
        <v>0</v>
      </c>
      <c r="AR130" s="160" t="s">
        <v>80</v>
      </c>
      <c r="AT130" s="161" t="s">
        <v>72</v>
      </c>
      <c r="AU130" s="161" t="s">
        <v>80</v>
      </c>
      <c r="AY130" s="160" t="s">
        <v>130</v>
      </c>
      <c r="BK130" s="162">
        <f>SUM(BK131:BK144)</f>
        <v>0</v>
      </c>
    </row>
    <row r="131" spans="2:65" s="1" customFormat="1" ht="16.5" customHeight="1">
      <c r="B131" s="32"/>
      <c r="C131" s="163" t="s">
        <v>248</v>
      </c>
      <c r="D131" s="163" t="s">
        <v>131</v>
      </c>
      <c r="E131" s="164" t="s">
        <v>595</v>
      </c>
      <c r="F131" s="165" t="s">
        <v>596</v>
      </c>
      <c r="G131" s="166" t="s">
        <v>232</v>
      </c>
      <c r="H131" s="167">
        <v>27.9</v>
      </c>
      <c r="I131" s="168"/>
      <c r="J131" s="169">
        <f>ROUND(I131*H131,2)</f>
        <v>0</v>
      </c>
      <c r="K131" s="165" t="s">
        <v>135</v>
      </c>
      <c r="L131" s="36"/>
      <c r="M131" s="170" t="s">
        <v>1</v>
      </c>
      <c r="N131" s="171" t="s">
        <v>44</v>
      </c>
      <c r="O131" s="58"/>
      <c r="P131" s="172">
        <f>O131*H131</f>
        <v>0</v>
      </c>
      <c r="Q131" s="172">
        <v>0.1295</v>
      </c>
      <c r="R131" s="172">
        <f>Q131*H131</f>
        <v>3.61305</v>
      </c>
      <c r="S131" s="172">
        <v>0</v>
      </c>
      <c r="T131" s="173">
        <f>S131*H131</f>
        <v>0</v>
      </c>
      <c r="AR131" s="15" t="s">
        <v>129</v>
      </c>
      <c r="AT131" s="15" t="s">
        <v>131</v>
      </c>
      <c r="AU131" s="15" t="s">
        <v>82</v>
      </c>
      <c r="AY131" s="15" t="s">
        <v>130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5" t="s">
        <v>80</v>
      </c>
      <c r="BK131" s="174">
        <f>ROUND(I131*H131,2)</f>
        <v>0</v>
      </c>
      <c r="BL131" s="15" t="s">
        <v>129</v>
      </c>
      <c r="BM131" s="15" t="s">
        <v>597</v>
      </c>
    </row>
    <row r="132" spans="2:51" s="11" customFormat="1" ht="11.25">
      <c r="B132" s="190"/>
      <c r="C132" s="191"/>
      <c r="D132" s="175" t="s">
        <v>201</v>
      </c>
      <c r="E132" s="192" t="s">
        <v>1</v>
      </c>
      <c r="F132" s="193" t="s">
        <v>598</v>
      </c>
      <c r="G132" s="191"/>
      <c r="H132" s="194">
        <v>6</v>
      </c>
      <c r="I132" s="195"/>
      <c r="J132" s="191"/>
      <c r="K132" s="191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201</v>
      </c>
      <c r="AU132" s="200" t="s">
        <v>82</v>
      </c>
      <c r="AV132" s="11" t="s">
        <v>82</v>
      </c>
      <c r="AW132" s="11" t="s">
        <v>34</v>
      </c>
      <c r="AX132" s="11" t="s">
        <v>73</v>
      </c>
      <c r="AY132" s="200" t="s">
        <v>130</v>
      </c>
    </row>
    <row r="133" spans="2:51" s="11" customFormat="1" ht="11.25">
      <c r="B133" s="190"/>
      <c r="C133" s="191"/>
      <c r="D133" s="175" t="s">
        <v>201</v>
      </c>
      <c r="E133" s="192" t="s">
        <v>1</v>
      </c>
      <c r="F133" s="193" t="s">
        <v>599</v>
      </c>
      <c r="G133" s="191"/>
      <c r="H133" s="194">
        <v>21.9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201</v>
      </c>
      <c r="AU133" s="200" t="s">
        <v>82</v>
      </c>
      <c r="AV133" s="11" t="s">
        <v>82</v>
      </c>
      <c r="AW133" s="11" t="s">
        <v>34</v>
      </c>
      <c r="AX133" s="11" t="s">
        <v>73</v>
      </c>
      <c r="AY133" s="200" t="s">
        <v>130</v>
      </c>
    </row>
    <row r="134" spans="2:51" s="12" customFormat="1" ht="11.25">
      <c r="B134" s="201"/>
      <c r="C134" s="202"/>
      <c r="D134" s="175" t="s">
        <v>201</v>
      </c>
      <c r="E134" s="203" t="s">
        <v>1</v>
      </c>
      <c r="F134" s="204" t="s">
        <v>203</v>
      </c>
      <c r="G134" s="202"/>
      <c r="H134" s="205">
        <v>27.9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201</v>
      </c>
      <c r="AU134" s="211" t="s">
        <v>82</v>
      </c>
      <c r="AV134" s="12" t="s">
        <v>129</v>
      </c>
      <c r="AW134" s="12" t="s">
        <v>34</v>
      </c>
      <c r="AX134" s="12" t="s">
        <v>80</v>
      </c>
      <c r="AY134" s="211" t="s">
        <v>130</v>
      </c>
    </row>
    <row r="135" spans="2:65" s="1" customFormat="1" ht="16.5" customHeight="1">
      <c r="B135" s="32"/>
      <c r="C135" s="225" t="s">
        <v>252</v>
      </c>
      <c r="D135" s="225" t="s">
        <v>333</v>
      </c>
      <c r="E135" s="226" t="s">
        <v>600</v>
      </c>
      <c r="F135" s="227" t="s">
        <v>601</v>
      </c>
      <c r="G135" s="228" t="s">
        <v>232</v>
      </c>
      <c r="H135" s="229">
        <v>27.9</v>
      </c>
      <c r="I135" s="230"/>
      <c r="J135" s="231">
        <f>ROUND(I135*H135,2)</f>
        <v>0</v>
      </c>
      <c r="K135" s="227" t="s">
        <v>135</v>
      </c>
      <c r="L135" s="232"/>
      <c r="M135" s="233" t="s">
        <v>1</v>
      </c>
      <c r="N135" s="234" t="s">
        <v>44</v>
      </c>
      <c r="O135" s="58"/>
      <c r="P135" s="172">
        <f>O135*H135</f>
        <v>0</v>
      </c>
      <c r="Q135" s="172">
        <v>0.058</v>
      </c>
      <c r="R135" s="172">
        <f>Q135*H135</f>
        <v>1.6182</v>
      </c>
      <c r="S135" s="172">
        <v>0</v>
      </c>
      <c r="T135" s="173">
        <f>S135*H135</f>
        <v>0</v>
      </c>
      <c r="AR135" s="15" t="s">
        <v>168</v>
      </c>
      <c r="AT135" s="15" t="s">
        <v>333</v>
      </c>
      <c r="AU135" s="15" t="s">
        <v>82</v>
      </c>
      <c r="AY135" s="15" t="s">
        <v>130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80</v>
      </c>
      <c r="BK135" s="174">
        <f>ROUND(I135*H135,2)</f>
        <v>0</v>
      </c>
      <c r="BL135" s="15" t="s">
        <v>129</v>
      </c>
      <c r="BM135" s="15" t="s">
        <v>602</v>
      </c>
    </row>
    <row r="136" spans="2:65" s="1" customFormat="1" ht="16.5" customHeight="1">
      <c r="B136" s="32"/>
      <c r="C136" s="163" t="s">
        <v>8</v>
      </c>
      <c r="D136" s="163" t="s">
        <v>131</v>
      </c>
      <c r="E136" s="164" t="s">
        <v>603</v>
      </c>
      <c r="F136" s="165" t="s">
        <v>604</v>
      </c>
      <c r="G136" s="166" t="s">
        <v>232</v>
      </c>
      <c r="H136" s="167">
        <v>21.9</v>
      </c>
      <c r="I136" s="168"/>
      <c r="J136" s="169">
        <f>ROUND(I136*H136,2)</f>
        <v>0</v>
      </c>
      <c r="K136" s="165" t="s">
        <v>135</v>
      </c>
      <c r="L136" s="36"/>
      <c r="M136" s="170" t="s">
        <v>1</v>
      </c>
      <c r="N136" s="171" t="s">
        <v>44</v>
      </c>
      <c r="O136" s="58"/>
      <c r="P136" s="172">
        <f>O136*H136</f>
        <v>0</v>
      </c>
      <c r="Q136" s="172">
        <v>0.10095</v>
      </c>
      <c r="R136" s="172">
        <f>Q136*H136</f>
        <v>2.2108049999999997</v>
      </c>
      <c r="S136" s="172">
        <v>0</v>
      </c>
      <c r="T136" s="173">
        <f>S136*H136</f>
        <v>0</v>
      </c>
      <c r="AR136" s="15" t="s">
        <v>129</v>
      </c>
      <c r="AT136" s="15" t="s">
        <v>131</v>
      </c>
      <c r="AU136" s="15" t="s">
        <v>82</v>
      </c>
      <c r="AY136" s="15" t="s">
        <v>130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5" t="s">
        <v>80</v>
      </c>
      <c r="BK136" s="174">
        <f>ROUND(I136*H136,2)</f>
        <v>0</v>
      </c>
      <c r="BL136" s="15" t="s">
        <v>129</v>
      </c>
      <c r="BM136" s="15" t="s">
        <v>605</v>
      </c>
    </row>
    <row r="137" spans="2:51" s="11" customFormat="1" ht="11.25">
      <c r="B137" s="190"/>
      <c r="C137" s="191"/>
      <c r="D137" s="175" t="s">
        <v>201</v>
      </c>
      <c r="E137" s="192" t="s">
        <v>1</v>
      </c>
      <c r="F137" s="193" t="s">
        <v>606</v>
      </c>
      <c r="G137" s="191"/>
      <c r="H137" s="194">
        <v>21.9</v>
      </c>
      <c r="I137" s="195"/>
      <c r="J137" s="191"/>
      <c r="K137" s="191"/>
      <c r="L137" s="196"/>
      <c r="M137" s="197"/>
      <c r="N137" s="198"/>
      <c r="O137" s="198"/>
      <c r="P137" s="198"/>
      <c r="Q137" s="198"/>
      <c r="R137" s="198"/>
      <c r="S137" s="198"/>
      <c r="T137" s="199"/>
      <c r="AT137" s="200" t="s">
        <v>201</v>
      </c>
      <c r="AU137" s="200" t="s">
        <v>82</v>
      </c>
      <c r="AV137" s="11" t="s">
        <v>82</v>
      </c>
      <c r="AW137" s="11" t="s">
        <v>34</v>
      </c>
      <c r="AX137" s="11" t="s">
        <v>73</v>
      </c>
      <c r="AY137" s="200" t="s">
        <v>130</v>
      </c>
    </row>
    <row r="138" spans="2:51" s="12" customFormat="1" ht="11.25">
      <c r="B138" s="201"/>
      <c r="C138" s="202"/>
      <c r="D138" s="175" t="s">
        <v>201</v>
      </c>
      <c r="E138" s="203" t="s">
        <v>1</v>
      </c>
      <c r="F138" s="204" t="s">
        <v>203</v>
      </c>
      <c r="G138" s="202"/>
      <c r="H138" s="205">
        <v>21.9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201</v>
      </c>
      <c r="AU138" s="211" t="s">
        <v>82</v>
      </c>
      <c r="AV138" s="12" t="s">
        <v>129</v>
      </c>
      <c r="AW138" s="12" t="s">
        <v>34</v>
      </c>
      <c r="AX138" s="12" t="s">
        <v>80</v>
      </c>
      <c r="AY138" s="211" t="s">
        <v>130</v>
      </c>
    </row>
    <row r="139" spans="2:65" s="1" customFormat="1" ht="16.5" customHeight="1">
      <c r="B139" s="32"/>
      <c r="C139" s="225" t="s">
        <v>259</v>
      </c>
      <c r="D139" s="225" t="s">
        <v>333</v>
      </c>
      <c r="E139" s="226" t="s">
        <v>607</v>
      </c>
      <c r="F139" s="227" t="s">
        <v>608</v>
      </c>
      <c r="G139" s="228" t="s">
        <v>232</v>
      </c>
      <c r="H139" s="229">
        <v>22.119</v>
      </c>
      <c r="I139" s="230"/>
      <c r="J139" s="231">
        <f>ROUND(I139*H139,2)</f>
        <v>0</v>
      </c>
      <c r="K139" s="227" t="s">
        <v>135</v>
      </c>
      <c r="L139" s="232"/>
      <c r="M139" s="233" t="s">
        <v>1</v>
      </c>
      <c r="N139" s="234" t="s">
        <v>44</v>
      </c>
      <c r="O139" s="58"/>
      <c r="P139" s="172">
        <f>O139*H139</f>
        <v>0</v>
      </c>
      <c r="Q139" s="172">
        <v>0.028</v>
      </c>
      <c r="R139" s="172">
        <f>Q139*H139</f>
        <v>0.619332</v>
      </c>
      <c r="S139" s="172">
        <v>0</v>
      </c>
      <c r="T139" s="173">
        <f>S139*H139</f>
        <v>0</v>
      </c>
      <c r="AR139" s="15" t="s">
        <v>168</v>
      </c>
      <c r="AT139" s="15" t="s">
        <v>333</v>
      </c>
      <c r="AU139" s="15" t="s">
        <v>82</v>
      </c>
      <c r="AY139" s="15" t="s">
        <v>130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5" t="s">
        <v>80</v>
      </c>
      <c r="BK139" s="174">
        <f>ROUND(I139*H139,2)</f>
        <v>0</v>
      </c>
      <c r="BL139" s="15" t="s">
        <v>129</v>
      </c>
      <c r="BM139" s="15" t="s">
        <v>609</v>
      </c>
    </row>
    <row r="140" spans="2:51" s="11" customFormat="1" ht="11.25">
      <c r="B140" s="190"/>
      <c r="C140" s="191"/>
      <c r="D140" s="175" t="s">
        <v>201</v>
      </c>
      <c r="E140" s="192" t="s">
        <v>1</v>
      </c>
      <c r="F140" s="193" t="s">
        <v>610</v>
      </c>
      <c r="G140" s="191"/>
      <c r="H140" s="194">
        <v>22.119</v>
      </c>
      <c r="I140" s="195"/>
      <c r="J140" s="191"/>
      <c r="K140" s="191"/>
      <c r="L140" s="196"/>
      <c r="M140" s="197"/>
      <c r="N140" s="198"/>
      <c r="O140" s="198"/>
      <c r="P140" s="198"/>
      <c r="Q140" s="198"/>
      <c r="R140" s="198"/>
      <c r="S140" s="198"/>
      <c r="T140" s="199"/>
      <c r="AT140" s="200" t="s">
        <v>201</v>
      </c>
      <c r="AU140" s="200" t="s">
        <v>82</v>
      </c>
      <c r="AV140" s="11" t="s">
        <v>82</v>
      </c>
      <c r="AW140" s="11" t="s">
        <v>34</v>
      </c>
      <c r="AX140" s="11" t="s">
        <v>73</v>
      </c>
      <c r="AY140" s="200" t="s">
        <v>130</v>
      </c>
    </row>
    <row r="141" spans="2:51" s="12" customFormat="1" ht="11.25">
      <c r="B141" s="201"/>
      <c r="C141" s="202"/>
      <c r="D141" s="175" t="s">
        <v>201</v>
      </c>
      <c r="E141" s="203" t="s">
        <v>1</v>
      </c>
      <c r="F141" s="204" t="s">
        <v>203</v>
      </c>
      <c r="G141" s="202"/>
      <c r="H141" s="205">
        <v>22.119</v>
      </c>
      <c r="I141" s="206"/>
      <c r="J141" s="202"/>
      <c r="K141" s="202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201</v>
      </c>
      <c r="AU141" s="211" t="s">
        <v>82</v>
      </c>
      <c r="AV141" s="12" t="s">
        <v>129</v>
      </c>
      <c r="AW141" s="12" t="s">
        <v>34</v>
      </c>
      <c r="AX141" s="12" t="s">
        <v>80</v>
      </c>
      <c r="AY141" s="211" t="s">
        <v>130</v>
      </c>
    </row>
    <row r="142" spans="2:65" s="1" customFormat="1" ht="16.5" customHeight="1">
      <c r="B142" s="32"/>
      <c r="C142" s="163" t="s">
        <v>265</v>
      </c>
      <c r="D142" s="163" t="s">
        <v>131</v>
      </c>
      <c r="E142" s="164" t="s">
        <v>481</v>
      </c>
      <c r="F142" s="165" t="s">
        <v>482</v>
      </c>
      <c r="G142" s="166" t="s">
        <v>199</v>
      </c>
      <c r="H142" s="167">
        <v>36.3</v>
      </c>
      <c r="I142" s="168"/>
      <c r="J142" s="169">
        <f>ROUND(I142*H142,2)</f>
        <v>0</v>
      </c>
      <c r="K142" s="165" t="s">
        <v>135</v>
      </c>
      <c r="L142" s="36"/>
      <c r="M142" s="170" t="s">
        <v>1</v>
      </c>
      <c r="N142" s="171" t="s">
        <v>44</v>
      </c>
      <c r="O142" s="58"/>
      <c r="P142" s="172">
        <f>O142*H142</f>
        <v>0</v>
      </c>
      <c r="Q142" s="172">
        <v>0.00069</v>
      </c>
      <c r="R142" s="172">
        <f>Q142*H142</f>
        <v>0.025046999999999996</v>
      </c>
      <c r="S142" s="172">
        <v>0</v>
      </c>
      <c r="T142" s="173">
        <f>S142*H142</f>
        <v>0</v>
      </c>
      <c r="AR142" s="15" t="s">
        <v>129</v>
      </c>
      <c r="AT142" s="15" t="s">
        <v>131</v>
      </c>
      <c r="AU142" s="15" t="s">
        <v>82</v>
      </c>
      <c r="AY142" s="15" t="s">
        <v>130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80</v>
      </c>
      <c r="BK142" s="174">
        <f>ROUND(I142*H142,2)</f>
        <v>0</v>
      </c>
      <c r="BL142" s="15" t="s">
        <v>129</v>
      </c>
      <c r="BM142" s="15" t="s">
        <v>611</v>
      </c>
    </row>
    <row r="143" spans="2:51" s="11" customFormat="1" ht="11.25">
      <c r="B143" s="190"/>
      <c r="C143" s="191"/>
      <c r="D143" s="175" t="s">
        <v>201</v>
      </c>
      <c r="E143" s="192" t="s">
        <v>1</v>
      </c>
      <c r="F143" s="193" t="s">
        <v>612</v>
      </c>
      <c r="G143" s="191"/>
      <c r="H143" s="194">
        <v>36.3</v>
      </c>
      <c r="I143" s="195"/>
      <c r="J143" s="191"/>
      <c r="K143" s="191"/>
      <c r="L143" s="196"/>
      <c r="M143" s="197"/>
      <c r="N143" s="198"/>
      <c r="O143" s="198"/>
      <c r="P143" s="198"/>
      <c r="Q143" s="198"/>
      <c r="R143" s="198"/>
      <c r="S143" s="198"/>
      <c r="T143" s="199"/>
      <c r="AT143" s="200" t="s">
        <v>201</v>
      </c>
      <c r="AU143" s="200" t="s">
        <v>82</v>
      </c>
      <c r="AV143" s="11" t="s">
        <v>82</v>
      </c>
      <c r="AW143" s="11" t="s">
        <v>34</v>
      </c>
      <c r="AX143" s="11" t="s">
        <v>73</v>
      </c>
      <c r="AY143" s="200" t="s">
        <v>130</v>
      </c>
    </row>
    <row r="144" spans="2:51" s="12" customFormat="1" ht="11.25">
      <c r="B144" s="201"/>
      <c r="C144" s="202"/>
      <c r="D144" s="175" t="s">
        <v>201</v>
      </c>
      <c r="E144" s="203" t="s">
        <v>1</v>
      </c>
      <c r="F144" s="204" t="s">
        <v>203</v>
      </c>
      <c r="G144" s="202"/>
      <c r="H144" s="205">
        <v>36.3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201</v>
      </c>
      <c r="AU144" s="211" t="s">
        <v>82</v>
      </c>
      <c r="AV144" s="12" t="s">
        <v>129</v>
      </c>
      <c r="AW144" s="12" t="s">
        <v>34</v>
      </c>
      <c r="AX144" s="12" t="s">
        <v>80</v>
      </c>
      <c r="AY144" s="211" t="s">
        <v>130</v>
      </c>
    </row>
    <row r="145" spans="2:63" s="9" customFormat="1" ht="22.9" customHeight="1">
      <c r="B145" s="149"/>
      <c r="C145" s="150"/>
      <c r="D145" s="151" t="s">
        <v>72</v>
      </c>
      <c r="E145" s="188" t="s">
        <v>500</v>
      </c>
      <c r="F145" s="188" t="s">
        <v>501</v>
      </c>
      <c r="G145" s="150"/>
      <c r="H145" s="150"/>
      <c r="I145" s="153"/>
      <c r="J145" s="189">
        <f>BK145</f>
        <v>0</v>
      </c>
      <c r="K145" s="150"/>
      <c r="L145" s="155"/>
      <c r="M145" s="156"/>
      <c r="N145" s="157"/>
      <c r="O145" s="157"/>
      <c r="P145" s="158">
        <f>SUM(P146:P170)</f>
        <v>0</v>
      </c>
      <c r="Q145" s="157"/>
      <c r="R145" s="158">
        <f>SUM(R146:R170)</f>
        <v>0</v>
      </c>
      <c r="S145" s="157"/>
      <c r="T145" s="159">
        <f>SUM(T146:T170)</f>
        <v>0</v>
      </c>
      <c r="AR145" s="160" t="s">
        <v>80</v>
      </c>
      <c r="AT145" s="161" t="s">
        <v>72</v>
      </c>
      <c r="AU145" s="161" t="s">
        <v>80</v>
      </c>
      <c r="AY145" s="160" t="s">
        <v>130</v>
      </c>
      <c r="BK145" s="162">
        <f>SUM(BK146:BK170)</f>
        <v>0</v>
      </c>
    </row>
    <row r="146" spans="2:65" s="1" customFormat="1" ht="16.5" customHeight="1">
      <c r="B146" s="32"/>
      <c r="C146" s="163" t="s">
        <v>269</v>
      </c>
      <c r="D146" s="163" t="s">
        <v>131</v>
      </c>
      <c r="E146" s="164" t="s">
        <v>514</v>
      </c>
      <c r="F146" s="165" t="s">
        <v>515</v>
      </c>
      <c r="G146" s="166" t="s">
        <v>325</v>
      </c>
      <c r="H146" s="167">
        <v>2.882</v>
      </c>
      <c r="I146" s="168"/>
      <c r="J146" s="169">
        <f>ROUND(I146*H146,2)</f>
        <v>0</v>
      </c>
      <c r="K146" s="165" t="s">
        <v>135</v>
      </c>
      <c r="L146" s="36"/>
      <c r="M146" s="170" t="s">
        <v>1</v>
      </c>
      <c r="N146" s="171" t="s">
        <v>44</v>
      </c>
      <c r="O146" s="58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AR146" s="15" t="s">
        <v>129</v>
      </c>
      <c r="AT146" s="15" t="s">
        <v>131</v>
      </c>
      <c r="AU146" s="15" t="s">
        <v>82</v>
      </c>
      <c r="AY146" s="15" t="s">
        <v>130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5" t="s">
        <v>80</v>
      </c>
      <c r="BK146" s="174">
        <f>ROUND(I146*H146,2)</f>
        <v>0</v>
      </c>
      <c r="BL146" s="15" t="s">
        <v>129</v>
      </c>
      <c r="BM146" s="15" t="s">
        <v>613</v>
      </c>
    </row>
    <row r="147" spans="2:51" s="11" customFormat="1" ht="11.25">
      <c r="B147" s="190"/>
      <c r="C147" s="191"/>
      <c r="D147" s="175" t="s">
        <v>201</v>
      </c>
      <c r="E147" s="192" t="s">
        <v>1</v>
      </c>
      <c r="F147" s="193" t="s">
        <v>614</v>
      </c>
      <c r="G147" s="191"/>
      <c r="H147" s="194">
        <v>1.53</v>
      </c>
      <c r="I147" s="195"/>
      <c r="J147" s="191"/>
      <c r="K147" s="191"/>
      <c r="L147" s="196"/>
      <c r="M147" s="197"/>
      <c r="N147" s="198"/>
      <c r="O147" s="198"/>
      <c r="P147" s="198"/>
      <c r="Q147" s="198"/>
      <c r="R147" s="198"/>
      <c r="S147" s="198"/>
      <c r="T147" s="199"/>
      <c r="AT147" s="200" t="s">
        <v>201</v>
      </c>
      <c r="AU147" s="200" t="s">
        <v>82</v>
      </c>
      <c r="AV147" s="11" t="s">
        <v>82</v>
      </c>
      <c r="AW147" s="11" t="s">
        <v>34</v>
      </c>
      <c r="AX147" s="11" t="s">
        <v>73</v>
      </c>
      <c r="AY147" s="200" t="s">
        <v>130</v>
      </c>
    </row>
    <row r="148" spans="2:51" s="11" customFormat="1" ht="11.25">
      <c r="B148" s="190"/>
      <c r="C148" s="191"/>
      <c r="D148" s="175" t="s">
        <v>201</v>
      </c>
      <c r="E148" s="192" t="s">
        <v>1</v>
      </c>
      <c r="F148" s="193" t="s">
        <v>615</v>
      </c>
      <c r="G148" s="191"/>
      <c r="H148" s="194">
        <v>1.352</v>
      </c>
      <c r="I148" s="195"/>
      <c r="J148" s="191"/>
      <c r="K148" s="191"/>
      <c r="L148" s="196"/>
      <c r="M148" s="197"/>
      <c r="N148" s="198"/>
      <c r="O148" s="198"/>
      <c r="P148" s="198"/>
      <c r="Q148" s="198"/>
      <c r="R148" s="198"/>
      <c r="S148" s="198"/>
      <c r="T148" s="199"/>
      <c r="AT148" s="200" t="s">
        <v>201</v>
      </c>
      <c r="AU148" s="200" t="s">
        <v>82</v>
      </c>
      <c r="AV148" s="11" t="s">
        <v>82</v>
      </c>
      <c r="AW148" s="11" t="s">
        <v>34</v>
      </c>
      <c r="AX148" s="11" t="s">
        <v>73</v>
      </c>
      <c r="AY148" s="200" t="s">
        <v>130</v>
      </c>
    </row>
    <row r="149" spans="2:51" s="12" customFormat="1" ht="11.25">
      <c r="B149" s="201"/>
      <c r="C149" s="202"/>
      <c r="D149" s="175" t="s">
        <v>201</v>
      </c>
      <c r="E149" s="203" t="s">
        <v>1</v>
      </c>
      <c r="F149" s="204" t="s">
        <v>203</v>
      </c>
      <c r="G149" s="202"/>
      <c r="H149" s="205">
        <v>2.882</v>
      </c>
      <c r="I149" s="206"/>
      <c r="J149" s="202"/>
      <c r="K149" s="202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201</v>
      </c>
      <c r="AU149" s="211" t="s">
        <v>82</v>
      </c>
      <c r="AV149" s="12" t="s">
        <v>129</v>
      </c>
      <c r="AW149" s="12" t="s">
        <v>34</v>
      </c>
      <c r="AX149" s="12" t="s">
        <v>80</v>
      </c>
      <c r="AY149" s="211" t="s">
        <v>130</v>
      </c>
    </row>
    <row r="150" spans="2:65" s="1" customFormat="1" ht="16.5" customHeight="1">
      <c r="B150" s="32"/>
      <c r="C150" s="163" t="s">
        <v>273</v>
      </c>
      <c r="D150" s="163" t="s">
        <v>131</v>
      </c>
      <c r="E150" s="164" t="s">
        <v>519</v>
      </c>
      <c r="F150" s="165" t="s">
        <v>520</v>
      </c>
      <c r="G150" s="166" t="s">
        <v>325</v>
      </c>
      <c r="H150" s="167">
        <v>25.938</v>
      </c>
      <c r="I150" s="168"/>
      <c r="J150" s="169">
        <f>ROUND(I150*H150,2)</f>
        <v>0</v>
      </c>
      <c r="K150" s="165" t="s">
        <v>135</v>
      </c>
      <c r="L150" s="36"/>
      <c r="M150" s="170" t="s">
        <v>1</v>
      </c>
      <c r="N150" s="171" t="s">
        <v>44</v>
      </c>
      <c r="O150" s="58"/>
      <c r="P150" s="172">
        <f>O150*H150</f>
        <v>0</v>
      </c>
      <c r="Q150" s="172">
        <v>0</v>
      </c>
      <c r="R150" s="172">
        <f>Q150*H150</f>
        <v>0</v>
      </c>
      <c r="S150" s="172">
        <v>0</v>
      </c>
      <c r="T150" s="173">
        <f>S150*H150</f>
        <v>0</v>
      </c>
      <c r="AR150" s="15" t="s">
        <v>129</v>
      </c>
      <c r="AT150" s="15" t="s">
        <v>131</v>
      </c>
      <c r="AU150" s="15" t="s">
        <v>82</v>
      </c>
      <c r="AY150" s="15" t="s">
        <v>130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5" t="s">
        <v>80</v>
      </c>
      <c r="BK150" s="174">
        <f>ROUND(I150*H150,2)</f>
        <v>0</v>
      </c>
      <c r="BL150" s="15" t="s">
        <v>129</v>
      </c>
      <c r="BM150" s="15" t="s">
        <v>616</v>
      </c>
    </row>
    <row r="151" spans="2:51" s="13" customFormat="1" ht="11.25">
      <c r="B151" s="212"/>
      <c r="C151" s="213"/>
      <c r="D151" s="175" t="s">
        <v>201</v>
      </c>
      <c r="E151" s="214" t="s">
        <v>1</v>
      </c>
      <c r="F151" s="215" t="s">
        <v>511</v>
      </c>
      <c r="G151" s="213"/>
      <c r="H151" s="214" t="s">
        <v>1</v>
      </c>
      <c r="I151" s="216"/>
      <c r="J151" s="213"/>
      <c r="K151" s="213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201</v>
      </c>
      <c r="AU151" s="221" t="s">
        <v>82</v>
      </c>
      <c r="AV151" s="13" t="s">
        <v>80</v>
      </c>
      <c r="AW151" s="13" t="s">
        <v>34</v>
      </c>
      <c r="AX151" s="13" t="s">
        <v>73</v>
      </c>
      <c r="AY151" s="221" t="s">
        <v>130</v>
      </c>
    </row>
    <row r="152" spans="2:51" s="11" customFormat="1" ht="11.25">
      <c r="B152" s="190"/>
      <c r="C152" s="191"/>
      <c r="D152" s="175" t="s">
        <v>201</v>
      </c>
      <c r="E152" s="192" t="s">
        <v>1</v>
      </c>
      <c r="F152" s="193" t="s">
        <v>617</v>
      </c>
      <c r="G152" s="191"/>
      <c r="H152" s="194">
        <v>13.77</v>
      </c>
      <c r="I152" s="195"/>
      <c r="J152" s="191"/>
      <c r="K152" s="191"/>
      <c r="L152" s="196"/>
      <c r="M152" s="197"/>
      <c r="N152" s="198"/>
      <c r="O152" s="198"/>
      <c r="P152" s="198"/>
      <c r="Q152" s="198"/>
      <c r="R152" s="198"/>
      <c r="S152" s="198"/>
      <c r="T152" s="199"/>
      <c r="AT152" s="200" t="s">
        <v>201</v>
      </c>
      <c r="AU152" s="200" t="s">
        <v>82</v>
      </c>
      <c r="AV152" s="11" t="s">
        <v>82</v>
      </c>
      <c r="AW152" s="11" t="s">
        <v>34</v>
      </c>
      <c r="AX152" s="11" t="s">
        <v>73</v>
      </c>
      <c r="AY152" s="200" t="s">
        <v>130</v>
      </c>
    </row>
    <row r="153" spans="2:51" s="11" customFormat="1" ht="11.25">
      <c r="B153" s="190"/>
      <c r="C153" s="191"/>
      <c r="D153" s="175" t="s">
        <v>201</v>
      </c>
      <c r="E153" s="192" t="s">
        <v>1</v>
      </c>
      <c r="F153" s="193" t="s">
        <v>618</v>
      </c>
      <c r="G153" s="191"/>
      <c r="H153" s="194">
        <v>12.168</v>
      </c>
      <c r="I153" s="195"/>
      <c r="J153" s="191"/>
      <c r="K153" s="191"/>
      <c r="L153" s="196"/>
      <c r="M153" s="197"/>
      <c r="N153" s="198"/>
      <c r="O153" s="198"/>
      <c r="P153" s="198"/>
      <c r="Q153" s="198"/>
      <c r="R153" s="198"/>
      <c r="S153" s="198"/>
      <c r="T153" s="199"/>
      <c r="AT153" s="200" t="s">
        <v>201</v>
      </c>
      <c r="AU153" s="200" t="s">
        <v>82</v>
      </c>
      <c r="AV153" s="11" t="s">
        <v>82</v>
      </c>
      <c r="AW153" s="11" t="s">
        <v>34</v>
      </c>
      <c r="AX153" s="11" t="s">
        <v>73</v>
      </c>
      <c r="AY153" s="200" t="s">
        <v>130</v>
      </c>
    </row>
    <row r="154" spans="2:51" s="12" customFormat="1" ht="11.25">
      <c r="B154" s="201"/>
      <c r="C154" s="202"/>
      <c r="D154" s="175" t="s">
        <v>201</v>
      </c>
      <c r="E154" s="203" t="s">
        <v>1</v>
      </c>
      <c r="F154" s="204" t="s">
        <v>203</v>
      </c>
      <c r="G154" s="202"/>
      <c r="H154" s="205">
        <v>25.938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201</v>
      </c>
      <c r="AU154" s="211" t="s">
        <v>82</v>
      </c>
      <c r="AV154" s="12" t="s">
        <v>129</v>
      </c>
      <c r="AW154" s="12" t="s">
        <v>34</v>
      </c>
      <c r="AX154" s="12" t="s">
        <v>80</v>
      </c>
      <c r="AY154" s="211" t="s">
        <v>130</v>
      </c>
    </row>
    <row r="155" spans="2:65" s="1" customFormat="1" ht="16.5" customHeight="1">
      <c r="B155" s="32"/>
      <c r="C155" s="163" t="s">
        <v>277</v>
      </c>
      <c r="D155" s="163" t="s">
        <v>131</v>
      </c>
      <c r="E155" s="164" t="s">
        <v>524</v>
      </c>
      <c r="F155" s="165" t="s">
        <v>525</v>
      </c>
      <c r="G155" s="166" t="s">
        <v>325</v>
      </c>
      <c r="H155" s="167">
        <v>3.383</v>
      </c>
      <c r="I155" s="168"/>
      <c r="J155" s="169">
        <f>ROUND(I155*H155,2)</f>
        <v>0</v>
      </c>
      <c r="K155" s="165" t="s">
        <v>135</v>
      </c>
      <c r="L155" s="36"/>
      <c r="M155" s="170" t="s">
        <v>1</v>
      </c>
      <c r="N155" s="171" t="s">
        <v>44</v>
      </c>
      <c r="O155" s="58"/>
      <c r="P155" s="172">
        <f>O155*H155</f>
        <v>0</v>
      </c>
      <c r="Q155" s="172">
        <v>0</v>
      </c>
      <c r="R155" s="172">
        <f>Q155*H155</f>
        <v>0</v>
      </c>
      <c r="S155" s="172">
        <v>0</v>
      </c>
      <c r="T155" s="173">
        <f>S155*H155</f>
        <v>0</v>
      </c>
      <c r="AR155" s="15" t="s">
        <v>129</v>
      </c>
      <c r="AT155" s="15" t="s">
        <v>131</v>
      </c>
      <c r="AU155" s="15" t="s">
        <v>82</v>
      </c>
      <c r="AY155" s="15" t="s">
        <v>130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5" t="s">
        <v>80</v>
      </c>
      <c r="BK155" s="174">
        <f>ROUND(I155*H155,2)</f>
        <v>0</v>
      </c>
      <c r="BL155" s="15" t="s">
        <v>129</v>
      </c>
      <c r="BM155" s="15" t="s">
        <v>619</v>
      </c>
    </row>
    <row r="156" spans="2:51" s="11" customFormat="1" ht="11.25">
      <c r="B156" s="190"/>
      <c r="C156" s="191"/>
      <c r="D156" s="175" t="s">
        <v>201</v>
      </c>
      <c r="E156" s="192" t="s">
        <v>1</v>
      </c>
      <c r="F156" s="193" t="s">
        <v>620</v>
      </c>
      <c r="G156" s="191"/>
      <c r="H156" s="194">
        <v>1.23</v>
      </c>
      <c r="I156" s="195"/>
      <c r="J156" s="191"/>
      <c r="K156" s="191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201</v>
      </c>
      <c r="AU156" s="200" t="s">
        <v>82</v>
      </c>
      <c r="AV156" s="11" t="s">
        <v>82</v>
      </c>
      <c r="AW156" s="11" t="s">
        <v>34</v>
      </c>
      <c r="AX156" s="11" t="s">
        <v>73</v>
      </c>
      <c r="AY156" s="200" t="s">
        <v>130</v>
      </c>
    </row>
    <row r="157" spans="2:51" s="11" customFormat="1" ht="11.25">
      <c r="B157" s="190"/>
      <c r="C157" s="191"/>
      <c r="D157" s="175" t="s">
        <v>201</v>
      </c>
      <c r="E157" s="192" t="s">
        <v>1</v>
      </c>
      <c r="F157" s="193" t="s">
        <v>621</v>
      </c>
      <c r="G157" s="191"/>
      <c r="H157" s="194">
        <v>2.153</v>
      </c>
      <c r="I157" s="195"/>
      <c r="J157" s="191"/>
      <c r="K157" s="191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201</v>
      </c>
      <c r="AU157" s="200" t="s">
        <v>82</v>
      </c>
      <c r="AV157" s="11" t="s">
        <v>82</v>
      </c>
      <c r="AW157" s="11" t="s">
        <v>34</v>
      </c>
      <c r="AX157" s="11" t="s">
        <v>73</v>
      </c>
      <c r="AY157" s="200" t="s">
        <v>130</v>
      </c>
    </row>
    <row r="158" spans="2:51" s="12" customFormat="1" ht="11.25">
      <c r="B158" s="201"/>
      <c r="C158" s="202"/>
      <c r="D158" s="175" t="s">
        <v>201</v>
      </c>
      <c r="E158" s="203" t="s">
        <v>1</v>
      </c>
      <c r="F158" s="204" t="s">
        <v>203</v>
      </c>
      <c r="G158" s="202"/>
      <c r="H158" s="205">
        <v>3.383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201</v>
      </c>
      <c r="AU158" s="211" t="s">
        <v>82</v>
      </c>
      <c r="AV158" s="12" t="s">
        <v>129</v>
      </c>
      <c r="AW158" s="12" t="s">
        <v>34</v>
      </c>
      <c r="AX158" s="12" t="s">
        <v>80</v>
      </c>
      <c r="AY158" s="211" t="s">
        <v>130</v>
      </c>
    </row>
    <row r="159" spans="2:65" s="1" customFormat="1" ht="16.5" customHeight="1">
      <c r="B159" s="32"/>
      <c r="C159" s="163" t="s">
        <v>7</v>
      </c>
      <c r="D159" s="163" t="s">
        <v>131</v>
      </c>
      <c r="E159" s="164" t="s">
        <v>529</v>
      </c>
      <c r="F159" s="165" t="s">
        <v>530</v>
      </c>
      <c r="G159" s="166" t="s">
        <v>325</v>
      </c>
      <c r="H159" s="167">
        <v>30.447</v>
      </c>
      <c r="I159" s="168"/>
      <c r="J159" s="169">
        <f>ROUND(I159*H159,2)</f>
        <v>0</v>
      </c>
      <c r="K159" s="165" t="s">
        <v>135</v>
      </c>
      <c r="L159" s="36"/>
      <c r="M159" s="170" t="s">
        <v>1</v>
      </c>
      <c r="N159" s="171" t="s">
        <v>44</v>
      </c>
      <c r="O159" s="58"/>
      <c r="P159" s="172">
        <f>O159*H159</f>
        <v>0</v>
      </c>
      <c r="Q159" s="172">
        <v>0</v>
      </c>
      <c r="R159" s="172">
        <f>Q159*H159</f>
        <v>0</v>
      </c>
      <c r="S159" s="172">
        <v>0</v>
      </c>
      <c r="T159" s="173">
        <f>S159*H159</f>
        <v>0</v>
      </c>
      <c r="AR159" s="15" t="s">
        <v>129</v>
      </c>
      <c r="AT159" s="15" t="s">
        <v>131</v>
      </c>
      <c r="AU159" s="15" t="s">
        <v>82</v>
      </c>
      <c r="AY159" s="15" t="s">
        <v>130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5" t="s">
        <v>80</v>
      </c>
      <c r="BK159" s="174">
        <f>ROUND(I159*H159,2)</f>
        <v>0</v>
      </c>
      <c r="BL159" s="15" t="s">
        <v>129</v>
      </c>
      <c r="BM159" s="15" t="s">
        <v>622</v>
      </c>
    </row>
    <row r="160" spans="2:51" s="13" customFormat="1" ht="11.25">
      <c r="B160" s="212"/>
      <c r="C160" s="213"/>
      <c r="D160" s="175" t="s">
        <v>201</v>
      </c>
      <c r="E160" s="214" t="s">
        <v>1</v>
      </c>
      <c r="F160" s="215" t="s">
        <v>511</v>
      </c>
      <c r="G160" s="213"/>
      <c r="H160" s="214" t="s">
        <v>1</v>
      </c>
      <c r="I160" s="216"/>
      <c r="J160" s="213"/>
      <c r="K160" s="213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201</v>
      </c>
      <c r="AU160" s="221" t="s">
        <v>82</v>
      </c>
      <c r="AV160" s="13" t="s">
        <v>80</v>
      </c>
      <c r="AW160" s="13" t="s">
        <v>34</v>
      </c>
      <c r="AX160" s="13" t="s">
        <v>73</v>
      </c>
      <c r="AY160" s="221" t="s">
        <v>130</v>
      </c>
    </row>
    <row r="161" spans="2:51" s="11" customFormat="1" ht="11.25">
      <c r="B161" s="190"/>
      <c r="C161" s="191"/>
      <c r="D161" s="175" t="s">
        <v>201</v>
      </c>
      <c r="E161" s="192" t="s">
        <v>1</v>
      </c>
      <c r="F161" s="193" t="s">
        <v>623</v>
      </c>
      <c r="G161" s="191"/>
      <c r="H161" s="194">
        <v>11.07</v>
      </c>
      <c r="I161" s="195"/>
      <c r="J161" s="191"/>
      <c r="K161" s="191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201</v>
      </c>
      <c r="AU161" s="200" t="s">
        <v>82</v>
      </c>
      <c r="AV161" s="11" t="s">
        <v>82</v>
      </c>
      <c r="AW161" s="11" t="s">
        <v>34</v>
      </c>
      <c r="AX161" s="11" t="s">
        <v>73</v>
      </c>
      <c r="AY161" s="200" t="s">
        <v>130</v>
      </c>
    </row>
    <row r="162" spans="2:51" s="11" customFormat="1" ht="11.25">
      <c r="B162" s="190"/>
      <c r="C162" s="191"/>
      <c r="D162" s="175" t="s">
        <v>201</v>
      </c>
      <c r="E162" s="192" t="s">
        <v>1</v>
      </c>
      <c r="F162" s="193" t="s">
        <v>624</v>
      </c>
      <c r="G162" s="191"/>
      <c r="H162" s="194">
        <v>19.377</v>
      </c>
      <c r="I162" s="195"/>
      <c r="J162" s="191"/>
      <c r="K162" s="191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201</v>
      </c>
      <c r="AU162" s="200" t="s">
        <v>82</v>
      </c>
      <c r="AV162" s="11" t="s">
        <v>82</v>
      </c>
      <c r="AW162" s="11" t="s">
        <v>34</v>
      </c>
      <c r="AX162" s="11" t="s">
        <v>73</v>
      </c>
      <c r="AY162" s="200" t="s">
        <v>130</v>
      </c>
    </row>
    <row r="163" spans="2:51" s="12" customFormat="1" ht="11.25">
      <c r="B163" s="201"/>
      <c r="C163" s="202"/>
      <c r="D163" s="175" t="s">
        <v>201</v>
      </c>
      <c r="E163" s="203" t="s">
        <v>1</v>
      </c>
      <c r="F163" s="204" t="s">
        <v>203</v>
      </c>
      <c r="G163" s="202"/>
      <c r="H163" s="205">
        <v>30.447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201</v>
      </c>
      <c r="AU163" s="211" t="s">
        <v>82</v>
      </c>
      <c r="AV163" s="12" t="s">
        <v>129</v>
      </c>
      <c r="AW163" s="12" t="s">
        <v>34</v>
      </c>
      <c r="AX163" s="12" t="s">
        <v>80</v>
      </c>
      <c r="AY163" s="211" t="s">
        <v>130</v>
      </c>
    </row>
    <row r="164" spans="2:65" s="1" customFormat="1" ht="16.5" customHeight="1">
      <c r="B164" s="32"/>
      <c r="C164" s="163" t="s">
        <v>377</v>
      </c>
      <c r="D164" s="163" t="s">
        <v>131</v>
      </c>
      <c r="E164" s="164" t="s">
        <v>534</v>
      </c>
      <c r="F164" s="165" t="s">
        <v>535</v>
      </c>
      <c r="G164" s="166" t="s">
        <v>325</v>
      </c>
      <c r="H164" s="167">
        <v>6.265</v>
      </c>
      <c r="I164" s="168"/>
      <c r="J164" s="169">
        <f>ROUND(I164*H164,2)</f>
        <v>0</v>
      </c>
      <c r="K164" s="165" t="s">
        <v>135</v>
      </c>
      <c r="L164" s="36"/>
      <c r="M164" s="170" t="s">
        <v>1</v>
      </c>
      <c r="N164" s="171" t="s">
        <v>44</v>
      </c>
      <c r="O164" s="58"/>
      <c r="P164" s="172">
        <f>O164*H164</f>
        <v>0</v>
      </c>
      <c r="Q164" s="172">
        <v>0</v>
      </c>
      <c r="R164" s="172">
        <f>Q164*H164</f>
        <v>0</v>
      </c>
      <c r="S164" s="172">
        <v>0</v>
      </c>
      <c r="T164" s="173">
        <f>S164*H164</f>
        <v>0</v>
      </c>
      <c r="AR164" s="15" t="s">
        <v>129</v>
      </c>
      <c r="AT164" s="15" t="s">
        <v>131</v>
      </c>
      <c r="AU164" s="15" t="s">
        <v>82</v>
      </c>
      <c r="AY164" s="15" t="s">
        <v>130</v>
      </c>
      <c r="BE164" s="174">
        <f>IF(N164="základní",J164,0)</f>
        <v>0</v>
      </c>
      <c r="BF164" s="174">
        <f>IF(N164="snížená",J164,0)</f>
        <v>0</v>
      </c>
      <c r="BG164" s="174">
        <f>IF(N164="zákl. přenesená",J164,0)</f>
        <v>0</v>
      </c>
      <c r="BH164" s="174">
        <f>IF(N164="sníž. přenesená",J164,0)</f>
        <v>0</v>
      </c>
      <c r="BI164" s="174">
        <f>IF(N164="nulová",J164,0)</f>
        <v>0</v>
      </c>
      <c r="BJ164" s="15" t="s">
        <v>80</v>
      </c>
      <c r="BK164" s="174">
        <f>ROUND(I164*H164,2)</f>
        <v>0</v>
      </c>
      <c r="BL164" s="15" t="s">
        <v>129</v>
      </c>
      <c r="BM164" s="15" t="s">
        <v>625</v>
      </c>
    </row>
    <row r="165" spans="2:47" s="1" customFormat="1" ht="19.5">
      <c r="B165" s="32"/>
      <c r="C165" s="33"/>
      <c r="D165" s="175" t="s">
        <v>138</v>
      </c>
      <c r="E165" s="33"/>
      <c r="F165" s="176" t="s">
        <v>327</v>
      </c>
      <c r="G165" s="33"/>
      <c r="H165" s="33"/>
      <c r="I165" s="101"/>
      <c r="J165" s="33"/>
      <c r="K165" s="33"/>
      <c r="L165" s="36"/>
      <c r="M165" s="177"/>
      <c r="N165" s="58"/>
      <c r="O165" s="58"/>
      <c r="P165" s="58"/>
      <c r="Q165" s="58"/>
      <c r="R165" s="58"/>
      <c r="S165" s="58"/>
      <c r="T165" s="59"/>
      <c r="AT165" s="15" t="s">
        <v>138</v>
      </c>
      <c r="AU165" s="15" t="s">
        <v>82</v>
      </c>
    </row>
    <row r="166" spans="2:51" s="11" customFormat="1" ht="11.25">
      <c r="B166" s="190"/>
      <c r="C166" s="191"/>
      <c r="D166" s="175" t="s">
        <v>201</v>
      </c>
      <c r="E166" s="192" t="s">
        <v>1</v>
      </c>
      <c r="F166" s="193" t="s">
        <v>626</v>
      </c>
      <c r="G166" s="191"/>
      <c r="H166" s="194">
        <v>1.53</v>
      </c>
      <c r="I166" s="195"/>
      <c r="J166" s="191"/>
      <c r="K166" s="191"/>
      <c r="L166" s="196"/>
      <c r="M166" s="197"/>
      <c r="N166" s="198"/>
      <c r="O166" s="198"/>
      <c r="P166" s="198"/>
      <c r="Q166" s="198"/>
      <c r="R166" s="198"/>
      <c r="S166" s="198"/>
      <c r="T166" s="199"/>
      <c r="AT166" s="200" t="s">
        <v>201</v>
      </c>
      <c r="AU166" s="200" t="s">
        <v>82</v>
      </c>
      <c r="AV166" s="11" t="s">
        <v>82</v>
      </c>
      <c r="AW166" s="11" t="s">
        <v>34</v>
      </c>
      <c r="AX166" s="11" t="s">
        <v>73</v>
      </c>
      <c r="AY166" s="200" t="s">
        <v>130</v>
      </c>
    </row>
    <row r="167" spans="2:51" s="11" customFormat="1" ht="11.25">
      <c r="B167" s="190"/>
      <c r="C167" s="191"/>
      <c r="D167" s="175" t="s">
        <v>201</v>
      </c>
      <c r="E167" s="192" t="s">
        <v>1</v>
      </c>
      <c r="F167" s="193" t="s">
        <v>627</v>
      </c>
      <c r="G167" s="191"/>
      <c r="H167" s="194">
        <v>1.23</v>
      </c>
      <c r="I167" s="195"/>
      <c r="J167" s="191"/>
      <c r="K167" s="191"/>
      <c r="L167" s="196"/>
      <c r="M167" s="197"/>
      <c r="N167" s="198"/>
      <c r="O167" s="198"/>
      <c r="P167" s="198"/>
      <c r="Q167" s="198"/>
      <c r="R167" s="198"/>
      <c r="S167" s="198"/>
      <c r="T167" s="199"/>
      <c r="AT167" s="200" t="s">
        <v>201</v>
      </c>
      <c r="AU167" s="200" t="s">
        <v>82</v>
      </c>
      <c r="AV167" s="11" t="s">
        <v>82</v>
      </c>
      <c r="AW167" s="11" t="s">
        <v>34</v>
      </c>
      <c r="AX167" s="11" t="s">
        <v>73</v>
      </c>
      <c r="AY167" s="200" t="s">
        <v>130</v>
      </c>
    </row>
    <row r="168" spans="2:51" s="11" customFormat="1" ht="11.25">
      <c r="B168" s="190"/>
      <c r="C168" s="191"/>
      <c r="D168" s="175" t="s">
        <v>201</v>
      </c>
      <c r="E168" s="192" t="s">
        <v>1</v>
      </c>
      <c r="F168" s="193" t="s">
        <v>628</v>
      </c>
      <c r="G168" s="191"/>
      <c r="H168" s="194">
        <v>2.153</v>
      </c>
      <c r="I168" s="195"/>
      <c r="J168" s="191"/>
      <c r="K168" s="191"/>
      <c r="L168" s="196"/>
      <c r="M168" s="197"/>
      <c r="N168" s="198"/>
      <c r="O168" s="198"/>
      <c r="P168" s="198"/>
      <c r="Q168" s="198"/>
      <c r="R168" s="198"/>
      <c r="S168" s="198"/>
      <c r="T168" s="199"/>
      <c r="AT168" s="200" t="s">
        <v>201</v>
      </c>
      <c r="AU168" s="200" t="s">
        <v>82</v>
      </c>
      <c r="AV168" s="11" t="s">
        <v>82</v>
      </c>
      <c r="AW168" s="11" t="s">
        <v>34</v>
      </c>
      <c r="AX168" s="11" t="s">
        <v>73</v>
      </c>
      <c r="AY168" s="200" t="s">
        <v>130</v>
      </c>
    </row>
    <row r="169" spans="2:51" s="11" customFormat="1" ht="11.25">
      <c r="B169" s="190"/>
      <c r="C169" s="191"/>
      <c r="D169" s="175" t="s">
        <v>201</v>
      </c>
      <c r="E169" s="192" t="s">
        <v>1</v>
      </c>
      <c r="F169" s="193" t="s">
        <v>629</v>
      </c>
      <c r="G169" s="191"/>
      <c r="H169" s="194">
        <v>1.352</v>
      </c>
      <c r="I169" s="195"/>
      <c r="J169" s="191"/>
      <c r="K169" s="191"/>
      <c r="L169" s="196"/>
      <c r="M169" s="197"/>
      <c r="N169" s="198"/>
      <c r="O169" s="198"/>
      <c r="P169" s="198"/>
      <c r="Q169" s="198"/>
      <c r="R169" s="198"/>
      <c r="S169" s="198"/>
      <c r="T169" s="199"/>
      <c r="AT169" s="200" t="s">
        <v>201</v>
      </c>
      <c r="AU169" s="200" t="s">
        <v>82</v>
      </c>
      <c r="AV169" s="11" t="s">
        <v>82</v>
      </c>
      <c r="AW169" s="11" t="s">
        <v>34</v>
      </c>
      <c r="AX169" s="11" t="s">
        <v>73</v>
      </c>
      <c r="AY169" s="200" t="s">
        <v>130</v>
      </c>
    </row>
    <row r="170" spans="2:51" s="12" customFormat="1" ht="11.25">
      <c r="B170" s="201"/>
      <c r="C170" s="202"/>
      <c r="D170" s="175" t="s">
        <v>201</v>
      </c>
      <c r="E170" s="203" t="s">
        <v>1</v>
      </c>
      <c r="F170" s="204" t="s">
        <v>203</v>
      </c>
      <c r="G170" s="202"/>
      <c r="H170" s="205">
        <v>6.265000000000001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201</v>
      </c>
      <c r="AU170" s="211" t="s">
        <v>82</v>
      </c>
      <c r="AV170" s="12" t="s">
        <v>129</v>
      </c>
      <c r="AW170" s="12" t="s">
        <v>34</v>
      </c>
      <c r="AX170" s="12" t="s">
        <v>80</v>
      </c>
      <c r="AY170" s="211" t="s">
        <v>130</v>
      </c>
    </row>
    <row r="171" spans="2:63" s="9" customFormat="1" ht="22.9" customHeight="1">
      <c r="B171" s="149"/>
      <c r="C171" s="150"/>
      <c r="D171" s="151" t="s">
        <v>72</v>
      </c>
      <c r="E171" s="188" t="s">
        <v>548</v>
      </c>
      <c r="F171" s="188" t="s">
        <v>549</v>
      </c>
      <c r="G171" s="150"/>
      <c r="H171" s="150"/>
      <c r="I171" s="153"/>
      <c r="J171" s="189">
        <f>BK171</f>
        <v>0</v>
      </c>
      <c r="K171" s="150"/>
      <c r="L171" s="155"/>
      <c r="M171" s="156"/>
      <c r="N171" s="157"/>
      <c r="O171" s="157"/>
      <c r="P171" s="158">
        <f>P172</f>
        <v>0</v>
      </c>
      <c r="Q171" s="157"/>
      <c r="R171" s="158">
        <f>R172</f>
        <v>0</v>
      </c>
      <c r="S171" s="157"/>
      <c r="T171" s="159">
        <f>T172</f>
        <v>0</v>
      </c>
      <c r="AR171" s="160" t="s">
        <v>80</v>
      </c>
      <c r="AT171" s="161" t="s">
        <v>72</v>
      </c>
      <c r="AU171" s="161" t="s">
        <v>80</v>
      </c>
      <c r="AY171" s="160" t="s">
        <v>130</v>
      </c>
      <c r="BK171" s="162">
        <f>BK172</f>
        <v>0</v>
      </c>
    </row>
    <row r="172" spans="2:65" s="1" customFormat="1" ht="16.5" customHeight="1">
      <c r="B172" s="32"/>
      <c r="C172" s="163" t="s">
        <v>382</v>
      </c>
      <c r="D172" s="163" t="s">
        <v>131</v>
      </c>
      <c r="E172" s="164" t="s">
        <v>551</v>
      </c>
      <c r="F172" s="165" t="s">
        <v>552</v>
      </c>
      <c r="G172" s="166" t="s">
        <v>325</v>
      </c>
      <c r="H172" s="167">
        <v>21.19</v>
      </c>
      <c r="I172" s="168"/>
      <c r="J172" s="169">
        <f>ROUND(I172*H172,2)</f>
        <v>0</v>
      </c>
      <c r="K172" s="165" t="s">
        <v>135</v>
      </c>
      <c r="L172" s="36"/>
      <c r="M172" s="170" t="s">
        <v>1</v>
      </c>
      <c r="N172" s="171" t="s">
        <v>44</v>
      </c>
      <c r="O172" s="58"/>
      <c r="P172" s="172">
        <f>O172*H172</f>
        <v>0</v>
      </c>
      <c r="Q172" s="172">
        <v>0</v>
      </c>
      <c r="R172" s="172">
        <f>Q172*H172</f>
        <v>0</v>
      </c>
      <c r="S172" s="172">
        <v>0</v>
      </c>
      <c r="T172" s="173">
        <f>S172*H172</f>
        <v>0</v>
      </c>
      <c r="AR172" s="15" t="s">
        <v>129</v>
      </c>
      <c r="AT172" s="15" t="s">
        <v>131</v>
      </c>
      <c r="AU172" s="15" t="s">
        <v>82</v>
      </c>
      <c r="AY172" s="15" t="s">
        <v>130</v>
      </c>
      <c r="BE172" s="174">
        <f>IF(N172="základní",J172,0)</f>
        <v>0</v>
      </c>
      <c r="BF172" s="174">
        <f>IF(N172="snížená",J172,0)</f>
        <v>0</v>
      </c>
      <c r="BG172" s="174">
        <f>IF(N172="zákl. přenesená",J172,0)</f>
        <v>0</v>
      </c>
      <c r="BH172" s="174">
        <f>IF(N172="sníž. přenesená",J172,0)</f>
        <v>0</v>
      </c>
      <c r="BI172" s="174">
        <f>IF(N172="nulová",J172,0)</f>
        <v>0</v>
      </c>
      <c r="BJ172" s="15" t="s">
        <v>80</v>
      </c>
      <c r="BK172" s="174">
        <f>ROUND(I172*H172,2)</f>
        <v>0</v>
      </c>
      <c r="BL172" s="15" t="s">
        <v>129</v>
      </c>
      <c r="BM172" s="15" t="s">
        <v>630</v>
      </c>
    </row>
    <row r="173" spans="2:63" s="9" customFormat="1" ht="25.9" customHeight="1">
      <c r="B173" s="149"/>
      <c r="C173" s="150"/>
      <c r="D173" s="151" t="s">
        <v>72</v>
      </c>
      <c r="E173" s="152" t="s">
        <v>631</v>
      </c>
      <c r="F173" s="152" t="s">
        <v>632</v>
      </c>
      <c r="G173" s="150"/>
      <c r="H173" s="150"/>
      <c r="I173" s="153"/>
      <c r="J173" s="154">
        <f>BK173</f>
        <v>0</v>
      </c>
      <c r="K173" s="150"/>
      <c r="L173" s="155"/>
      <c r="M173" s="156"/>
      <c r="N173" s="157"/>
      <c r="O173" s="157"/>
      <c r="P173" s="158">
        <f>P174</f>
        <v>0</v>
      </c>
      <c r="Q173" s="157"/>
      <c r="R173" s="158">
        <f>R174</f>
        <v>0.005103999999999999</v>
      </c>
      <c r="S173" s="157"/>
      <c r="T173" s="159">
        <f>T174</f>
        <v>0</v>
      </c>
      <c r="AR173" s="160" t="s">
        <v>82</v>
      </c>
      <c r="AT173" s="161" t="s">
        <v>72</v>
      </c>
      <c r="AU173" s="161" t="s">
        <v>73</v>
      </c>
      <c r="AY173" s="160" t="s">
        <v>130</v>
      </c>
      <c r="BK173" s="162">
        <f>BK174</f>
        <v>0</v>
      </c>
    </row>
    <row r="174" spans="2:63" s="9" customFormat="1" ht="22.9" customHeight="1">
      <c r="B174" s="149"/>
      <c r="C174" s="150"/>
      <c r="D174" s="151" t="s">
        <v>72</v>
      </c>
      <c r="E174" s="188" t="s">
        <v>633</v>
      </c>
      <c r="F174" s="188" t="s">
        <v>634</v>
      </c>
      <c r="G174" s="150"/>
      <c r="H174" s="150"/>
      <c r="I174" s="153"/>
      <c r="J174" s="189">
        <f>BK174</f>
        <v>0</v>
      </c>
      <c r="K174" s="150"/>
      <c r="L174" s="155"/>
      <c r="M174" s="156"/>
      <c r="N174" s="157"/>
      <c r="O174" s="157"/>
      <c r="P174" s="158">
        <f>SUM(P175:P178)</f>
        <v>0</v>
      </c>
      <c r="Q174" s="157"/>
      <c r="R174" s="158">
        <f>SUM(R175:R178)</f>
        <v>0.005103999999999999</v>
      </c>
      <c r="S174" s="157"/>
      <c r="T174" s="159">
        <f>SUM(T175:T178)</f>
        <v>0</v>
      </c>
      <c r="AR174" s="160" t="s">
        <v>82</v>
      </c>
      <c r="AT174" s="161" t="s">
        <v>72</v>
      </c>
      <c r="AU174" s="161" t="s">
        <v>80</v>
      </c>
      <c r="AY174" s="160" t="s">
        <v>130</v>
      </c>
      <c r="BK174" s="162">
        <f>SUM(BK175:BK178)</f>
        <v>0</v>
      </c>
    </row>
    <row r="175" spans="2:65" s="1" customFormat="1" ht="16.5" customHeight="1">
      <c r="B175" s="32"/>
      <c r="C175" s="163" t="s">
        <v>387</v>
      </c>
      <c r="D175" s="163" t="s">
        <v>131</v>
      </c>
      <c r="E175" s="164" t="s">
        <v>635</v>
      </c>
      <c r="F175" s="165" t="s">
        <v>636</v>
      </c>
      <c r="G175" s="166" t="s">
        <v>199</v>
      </c>
      <c r="H175" s="167">
        <v>3.3</v>
      </c>
      <c r="I175" s="168"/>
      <c r="J175" s="169">
        <f>ROUND(I175*H175,2)</f>
        <v>0</v>
      </c>
      <c r="K175" s="165" t="s">
        <v>135</v>
      </c>
      <c r="L175" s="36"/>
      <c r="M175" s="170" t="s">
        <v>1</v>
      </c>
      <c r="N175" s="171" t="s">
        <v>44</v>
      </c>
      <c r="O175" s="58"/>
      <c r="P175" s="172">
        <f>O175*H175</f>
        <v>0</v>
      </c>
      <c r="Q175" s="172">
        <v>0.00068</v>
      </c>
      <c r="R175" s="172">
        <f>Q175*H175</f>
        <v>0.002244</v>
      </c>
      <c r="S175" s="172">
        <v>0</v>
      </c>
      <c r="T175" s="173">
        <f>S175*H175</f>
        <v>0</v>
      </c>
      <c r="AR175" s="15" t="s">
        <v>259</v>
      </c>
      <c r="AT175" s="15" t="s">
        <v>131</v>
      </c>
      <c r="AU175" s="15" t="s">
        <v>82</v>
      </c>
      <c r="AY175" s="15" t="s">
        <v>130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5" t="s">
        <v>80</v>
      </c>
      <c r="BK175" s="174">
        <f>ROUND(I175*H175,2)</f>
        <v>0</v>
      </c>
      <c r="BL175" s="15" t="s">
        <v>259</v>
      </c>
      <c r="BM175" s="15" t="s">
        <v>637</v>
      </c>
    </row>
    <row r="176" spans="2:51" s="11" customFormat="1" ht="22.5">
      <c r="B176" s="190"/>
      <c r="C176" s="191"/>
      <c r="D176" s="175" t="s">
        <v>201</v>
      </c>
      <c r="E176" s="192" t="s">
        <v>1</v>
      </c>
      <c r="F176" s="193" t="s">
        <v>638</v>
      </c>
      <c r="G176" s="191"/>
      <c r="H176" s="194">
        <v>3.3</v>
      </c>
      <c r="I176" s="195"/>
      <c r="J176" s="191"/>
      <c r="K176" s="191"/>
      <c r="L176" s="196"/>
      <c r="M176" s="197"/>
      <c r="N176" s="198"/>
      <c r="O176" s="198"/>
      <c r="P176" s="198"/>
      <c r="Q176" s="198"/>
      <c r="R176" s="198"/>
      <c r="S176" s="198"/>
      <c r="T176" s="199"/>
      <c r="AT176" s="200" t="s">
        <v>201</v>
      </c>
      <c r="AU176" s="200" t="s">
        <v>82</v>
      </c>
      <c r="AV176" s="11" t="s">
        <v>82</v>
      </c>
      <c r="AW176" s="11" t="s">
        <v>34</v>
      </c>
      <c r="AX176" s="11" t="s">
        <v>73</v>
      </c>
      <c r="AY176" s="200" t="s">
        <v>130</v>
      </c>
    </row>
    <row r="177" spans="2:51" s="12" customFormat="1" ht="11.25">
      <c r="B177" s="201"/>
      <c r="C177" s="202"/>
      <c r="D177" s="175" t="s">
        <v>201</v>
      </c>
      <c r="E177" s="203" t="s">
        <v>1</v>
      </c>
      <c r="F177" s="204" t="s">
        <v>203</v>
      </c>
      <c r="G177" s="202"/>
      <c r="H177" s="205">
        <v>3.3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201</v>
      </c>
      <c r="AU177" s="211" t="s">
        <v>82</v>
      </c>
      <c r="AV177" s="12" t="s">
        <v>129</v>
      </c>
      <c r="AW177" s="12" t="s">
        <v>34</v>
      </c>
      <c r="AX177" s="12" t="s">
        <v>80</v>
      </c>
      <c r="AY177" s="211" t="s">
        <v>130</v>
      </c>
    </row>
    <row r="178" spans="2:65" s="1" customFormat="1" ht="16.5" customHeight="1">
      <c r="B178" s="32"/>
      <c r="C178" s="163" t="s">
        <v>392</v>
      </c>
      <c r="D178" s="163" t="s">
        <v>131</v>
      </c>
      <c r="E178" s="164" t="s">
        <v>639</v>
      </c>
      <c r="F178" s="165" t="s">
        <v>640</v>
      </c>
      <c r="G178" s="166" t="s">
        <v>232</v>
      </c>
      <c r="H178" s="167">
        <v>11</v>
      </c>
      <c r="I178" s="168"/>
      <c r="J178" s="169">
        <f>ROUND(I178*H178,2)</f>
        <v>0</v>
      </c>
      <c r="K178" s="165" t="s">
        <v>135</v>
      </c>
      <c r="L178" s="36"/>
      <c r="M178" s="235" t="s">
        <v>1</v>
      </c>
      <c r="N178" s="236" t="s">
        <v>44</v>
      </c>
      <c r="O178" s="179"/>
      <c r="P178" s="237">
        <f>O178*H178</f>
        <v>0</v>
      </c>
      <c r="Q178" s="237">
        <v>0.00026</v>
      </c>
      <c r="R178" s="237">
        <f>Q178*H178</f>
        <v>0.0028599999999999997</v>
      </c>
      <c r="S178" s="237">
        <v>0</v>
      </c>
      <c r="T178" s="238">
        <f>S178*H178</f>
        <v>0</v>
      </c>
      <c r="AR178" s="15" t="s">
        <v>259</v>
      </c>
      <c r="AT178" s="15" t="s">
        <v>131</v>
      </c>
      <c r="AU178" s="15" t="s">
        <v>82</v>
      </c>
      <c r="AY178" s="15" t="s">
        <v>130</v>
      </c>
      <c r="BE178" s="174">
        <f>IF(N178="základní",J178,0)</f>
        <v>0</v>
      </c>
      <c r="BF178" s="174">
        <f>IF(N178="snížená",J178,0)</f>
        <v>0</v>
      </c>
      <c r="BG178" s="174">
        <f>IF(N178="zákl. přenesená",J178,0)</f>
        <v>0</v>
      </c>
      <c r="BH178" s="174">
        <f>IF(N178="sníž. přenesená",J178,0)</f>
        <v>0</v>
      </c>
      <c r="BI178" s="174">
        <f>IF(N178="nulová",J178,0)</f>
        <v>0</v>
      </c>
      <c r="BJ178" s="15" t="s">
        <v>80</v>
      </c>
      <c r="BK178" s="174">
        <f>ROUND(I178*H178,2)</f>
        <v>0</v>
      </c>
      <c r="BL178" s="15" t="s">
        <v>259</v>
      </c>
      <c r="BM178" s="15" t="s">
        <v>641</v>
      </c>
    </row>
    <row r="179" spans="2:12" s="1" customFormat="1" ht="6.95" customHeight="1">
      <c r="B179" s="44"/>
      <c r="C179" s="45"/>
      <c r="D179" s="45"/>
      <c r="E179" s="45"/>
      <c r="F179" s="45"/>
      <c r="G179" s="45"/>
      <c r="H179" s="45"/>
      <c r="I179" s="123"/>
      <c r="J179" s="45"/>
      <c r="K179" s="45"/>
      <c r="L179" s="36"/>
    </row>
  </sheetData>
  <sheetProtection algorithmName="SHA-512" hashValue="LSFgEwkna10JWQXhoO/aRX48vuX0iawHf0at4wKhPewNU2Q0LUFFzZ6BSyQwHOnAu/2Kc9mVtmVWGZ8wJNMb8A==" saltValue="ZpePkU/i8UNzNgfuI8bKoN3KUHScnSq3oo/s6hx+VHfPRsVOm+UFn+XL+yV4RJ8zJsF7qkScJqbbWmO8OwIU8Q==" spinCount="100000" sheet="1" objects="1" scenarios="1" formatColumns="0" formatRows="0" autoFilter="0"/>
  <autoFilter ref="C86:K17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0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5" t="s">
        <v>94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82</v>
      </c>
    </row>
    <row r="4" spans="2:46" ht="24.95" customHeight="1">
      <c r="B4" s="18"/>
      <c r="D4" s="99" t="s">
        <v>104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279" t="str">
        <f>'Rekapitulace stavby'!K6</f>
        <v>Parkoviště u budovy VEC I VŠB-TUO</v>
      </c>
      <c r="F7" s="280"/>
      <c r="G7" s="280"/>
      <c r="H7" s="280"/>
      <c r="L7" s="18"/>
    </row>
    <row r="8" spans="2:12" s="1" customFormat="1" ht="12" customHeight="1">
      <c r="B8" s="36"/>
      <c r="D8" s="100" t="s">
        <v>105</v>
      </c>
      <c r="I8" s="101"/>
      <c r="L8" s="36"/>
    </row>
    <row r="9" spans="2:12" s="1" customFormat="1" ht="36.95" customHeight="1">
      <c r="B9" s="36"/>
      <c r="E9" s="281" t="s">
        <v>642</v>
      </c>
      <c r="F9" s="282"/>
      <c r="G9" s="282"/>
      <c r="H9" s="282"/>
      <c r="I9" s="101"/>
      <c r="L9" s="36"/>
    </row>
    <row r="10" spans="2:12" s="1" customFormat="1" ht="11.25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</v>
      </c>
      <c r="I11" s="102" t="s">
        <v>19</v>
      </c>
      <c r="J11" s="15" t="s">
        <v>1</v>
      </c>
      <c r="L11" s="36"/>
    </row>
    <row r="12" spans="2:12" s="1" customFormat="1" ht="12" customHeight="1">
      <c r="B12" s="36"/>
      <c r="D12" s="100" t="s">
        <v>20</v>
      </c>
      <c r="F12" s="15" t="s">
        <v>21</v>
      </c>
      <c r="I12" s="102" t="s">
        <v>22</v>
      </c>
      <c r="J12" s="103" t="str">
        <f>'Rekapitulace stavby'!AN8</f>
        <v>11. 10. 2019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24</v>
      </c>
      <c r="I14" s="102" t="s">
        <v>25</v>
      </c>
      <c r="J14" s="15" t="s">
        <v>26</v>
      </c>
      <c r="L14" s="36"/>
    </row>
    <row r="15" spans="2:12" s="1" customFormat="1" ht="18" customHeight="1">
      <c r="B15" s="36"/>
      <c r="E15" s="15" t="s">
        <v>27</v>
      </c>
      <c r="I15" s="102" t="s">
        <v>28</v>
      </c>
      <c r="J15" s="15" t="s">
        <v>29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30</v>
      </c>
      <c r="I17" s="102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3" t="str">
        <f>'Rekapitulace stavby'!E14</f>
        <v>Vyplň údaj</v>
      </c>
      <c r="F18" s="284"/>
      <c r="G18" s="284"/>
      <c r="H18" s="284"/>
      <c r="I18" s="102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32</v>
      </c>
      <c r="I20" s="102" t="s">
        <v>25</v>
      </c>
      <c r="J20" s="15" t="s">
        <v>33</v>
      </c>
      <c r="L20" s="36"/>
    </row>
    <row r="21" spans="2:12" s="1" customFormat="1" ht="18" customHeight="1">
      <c r="B21" s="36"/>
      <c r="E21" s="15" t="s">
        <v>35</v>
      </c>
      <c r="I21" s="102" t="s">
        <v>28</v>
      </c>
      <c r="J21" s="15" t="s">
        <v>1</v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25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38</v>
      </c>
      <c r="I26" s="101"/>
      <c r="L26" s="36"/>
    </row>
    <row r="27" spans="2:12" s="6" customFormat="1" ht="16.5" customHeight="1">
      <c r="B27" s="104"/>
      <c r="E27" s="285" t="s">
        <v>1</v>
      </c>
      <c r="F27" s="285"/>
      <c r="G27" s="285"/>
      <c r="H27" s="285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39</v>
      </c>
      <c r="I30" s="101"/>
      <c r="J30" s="108">
        <f>ROUND(J87,2)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41</v>
      </c>
      <c r="I32" s="110" t="s">
        <v>40</v>
      </c>
      <c r="J32" s="109" t="s">
        <v>42</v>
      </c>
      <c r="L32" s="36"/>
    </row>
    <row r="33" spans="2:12" s="1" customFormat="1" ht="14.45" customHeight="1">
      <c r="B33" s="36"/>
      <c r="D33" s="100" t="s">
        <v>43</v>
      </c>
      <c r="E33" s="100" t="s">
        <v>44</v>
      </c>
      <c r="F33" s="111">
        <f>ROUND((SUM(BE87:BE285)),2)</f>
        <v>0</v>
      </c>
      <c r="I33" s="112">
        <v>0.21</v>
      </c>
      <c r="J33" s="111">
        <f>ROUND(((SUM(BE87:BE285))*I33),2)</f>
        <v>0</v>
      </c>
      <c r="L33" s="36"/>
    </row>
    <row r="34" spans="2:12" s="1" customFormat="1" ht="14.45" customHeight="1">
      <c r="B34" s="36"/>
      <c r="E34" s="100" t="s">
        <v>45</v>
      </c>
      <c r="F34" s="111">
        <f>ROUND((SUM(BF87:BF285)),2)</f>
        <v>0</v>
      </c>
      <c r="I34" s="112">
        <v>0.15</v>
      </c>
      <c r="J34" s="111">
        <f>ROUND(((SUM(BF87:BF285))*I34),2)</f>
        <v>0</v>
      </c>
      <c r="L34" s="36"/>
    </row>
    <row r="35" spans="2:12" s="1" customFormat="1" ht="14.45" customHeight="1" hidden="1">
      <c r="B35" s="36"/>
      <c r="E35" s="100" t="s">
        <v>46</v>
      </c>
      <c r="F35" s="111">
        <f>ROUND((SUM(BG87:BG285)),2)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47</v>
      </c>
      <c r="F36" s="111">
        <f>ROUND((SUM(BH87:BH285)),2)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48</v>
      </c>
      <c r="F37" s="111">
        <f>ROUND((SUM(BI87:BI285)),2)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49</v>
      </c>
      <c r="E39" s="115"/>
      <c r="F39" s="115"/>
      <c r="G39" s="116" t="s">
        <v>50</v>
      </c>
      <c r="H39" s="117" t="s">
        <v>51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107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86" t="str">
        <f>E7</f>
        <v>Parkoviště u budovy VEC I VŠB-TUO</v>
      </c>
      <c r="F48" s="287"/>
      <c r="G48" s="287"/>
      <c r="H48" s="287"/>
      <c r="I48" s="101"/>
      <c r="J48" s="33"/>
      <c r="K48" s="33"/>
      <c r="L48" s="36"/>
    </row>
    <row r="49" spans="2:12" s="1" customFormat="1" ht="12" customHeight="1">
      <c r="B49" s="32"/>
      <c r="C49" s="27" t="s">
        <v>105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58" t="str">
        <f>E9</f>
        <v>103 - Parkoviště za VEC I</v>
      </c>
      <c r="F50" s="257"/>
      <c r="G50" s="257"/>
      <c r="H50" s="257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>Ostrava-Poruba</v>
      </c>
      <c r="G52" s="33"/>
      <c r="H52" s="33"/>
      <c r="I52" s="102" t="s">
        <v>22</v>
      </c>
      <c r="J52" s="53" t="str">
        <f>IF(J12="","",J12)</f>
        <v>11. 10. 2019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VŠB – TUO, Výzkumné energetické centrum</v>
      </c>
      <c r="G54" s="33"/>
      <c r="H54" s="33"/>
      <c r="I54" s="102" t="s">
        <v>32</v>
      </c>
      <c r="J54" s="30" t="str">
        <f>E21</f>
        <v>Bc. Martin Vavřínek</v>
      </c>
      <c r="K54" s="33"/>
      <c r="L54" s="36"/>
    </row>
    <row r="55" spans="2:12" s="1" customFormat="1" ht="13.7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108</v>
      </c>
      <c r="D57" s="128"/>
      <c r="E57" s="128"/>
      <c r="F57" s="128"/>
      <c r="G57" s="128"/>
      <c r="H57" s="128"/>
      <c r="I57" s="129"/>
      <c r="J57" s="130" t="s">
        <v>109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110</v>
      </c>
      <c r="D59" s="33"/>
      <c r="E59" s="33"/>
      <c r="F59" s="33"/>
      <c r="G59" s="33"/>
      <c r="H59" s="33"/>
      <c r="I59" s="101"/>
      <c r="J59" s="71">
        <f>J87</f>
        <v>0</v>
      </c>
      <c r="K59" s="33"/>
      <c r="L59" s="36"/>
      <c r="AU59" s="15" t="s">
        <v>111</v>
      </c>
    </row>
    <row r="60" spans="2:12" s="7" customFormat="1" ht="24.95" customHeight="1">
      <c r="B60" s="132"/>
      <c r="C60" s="133"/>
      <c r="D60" s="134" t="s">
        <v>192</v>
      </c>
      <c r="E60" s="135"/>
      <c r="F60" s="135"/>
      <c r="G60" s="135"/>
      <c r="H60" s="135"/>
      <c r="I60" s="136"/>
      <c r="J60" s="137">
        <f>J88</f>
        <v>0</v>
      </c>
      <c r="K60" s="133"/>
      <c r="L60" s="138"/>
    </row>
    <row r="61" spans="2:12" s="10" customFormat="1" ht="19.9" customHeight="1">
      <c r="B61" s="181"/>
      <c r="C61" s="182"/>
      <c r="D61" s="183" t="s">
        <v>193</v>
      </c>
      <c r="E61" s="184"/>
      <c r="F61" s="184"/>
      <c r="G61" s="184"/>
      <c r="H61" s="184"/>
      <c r="I61" s="185"/>
      <c r="J61" s="186">
        <f>J89</f>
        <v>0</v>
      </c>
      <c r="K61" s="182"/>
      <c r="L61" s="187"/>
    </row>
    <row r="62" spans="2:12" s="10" customFormat="1" ht="19.9" customHeight="1">
      <c r="B62" s="181"/>
      <c r="C62" s="182"/>
      <c r="D62" s="183" t="s">
        <v>643</v>
      </c>
      <c r="E62" s="184"/>
      <c r="F62" s="184"/>
      <c r="G62" s="184"/>
      <c r="H62" s="184"/>
      <c r="I62" s="185"/>
      <c r="J62" s="186">
        <f>J138</f>
        <v>0</v>
      </c>
      <c r="K62" s="182"/>
      <c r="L62" s="187"/>
    </row>
    <row r="63" spans="2:12" s="10" customFormat="1" ht="19.9" customHeight="1">
      <c r="B63" s="181"/>
      <c r="C63" s="182"/>
      <c r="D63" s="183" t="s">
        <v>288</v>
      </c>
      <c r="E63" s="184"/>
      <c r="F63" s="184"/>
      <c r="G63" s="184"/>
      <c r="H63" s="184"/>
      <c r="I63" s="185"/>
      <c r="J63" s="186">
        <f>J142</f>
        <v>0</v>
      </c>
      <c r="K63" s="182"/>
      <c r="L63" s="187"/>
    </row>
    <row r="64" spans="2:12" s="10" customFormat="1" ht="19.9" customHeight="1">
      <c r="B64" s="181"/>
      <c r="C64" s="182"/>
      <c r="D64" s="183" t="s">
        <v>289</v>
      </c>
      <c r="E64" s="184"/>
      <c r="F64" s="184"/>
      <c r="G64" s="184"/>
      <c r="H64" s="184"/>
      <c r="I64" s="185"/>
      <c r="J64" s="186">
        <f>J162</f>
        <v>0</v>
      </c>
      <c r="K64" s="182"/>
      <c r="L64" s="187"/>
    </row>
    <row r="65" spans="2:12" s="10" customFormat="1" ht="19.9" customHeight="1">
      <c r="B65" s="181"/>
      <c r="C65" s="182"/>
      <c r="D65" s="183" t="s">
        <v>290</v>
      </c>
      <c r="E65" s="184"/>
      <c r="F65" s="184"/>
      <c r="G65" s="184"/>
      <c r="H65" s="184"/>
      <c r="I65" s="185"/>
      <c r="J65" s="186">
        <f>J226</f>
        <v>0</v>
      </c>
      <c r="K65" s="182"/>
      <c r="L65" s="187"/>
    </row>
    <row r="66" spans="2:12" s="10" customFormat="1" ht="19.9" customHeight="1">
      <c r="B66" s="181"/>
      <c r="C66" s="182"/>
      <c r="D66" s="183" t="s">
        <v>291</v>
      </c>
      <c r="E66" s="184"/>
      <c r="F66" s="184"/>
      <c r="G66" s="184"/>
      <c r="H66" s="184"/>
      <c r="I66" s="185"/>
      <c r="J66" s="186">
        <f>J272</f>
        <v>0</v>
      </c>
      <c r="K66" s="182"/>
      <c r="L66" s="187"/>
    </row>
    <row r="67" spans="2:12" s="10" customFormat="1" ht="19.9" customHeight="1">
      <c r="B67" s="181"/>
      <c r="C67" s="182"/>
      <c r="D67" s="183" t="s">
        <v>292</v>
      </c>
      <c r="E67" s="184"/>
      <c r="F67" s="184"/>
      <c r="G67" s="184"/>
      <c r="H67" s="184"/>
      <c r="I67" s="185"/>
      <c r="J67" s="186">
        <f>J284</f>
        <v>0</v>
      </c>
      <c r="K67" s="182"/>
      <c r="L67" s="187"/>
    </row>
    <row r="68" spans="2:12" s="1" customFormat="1" ht="21.75" customHeight="1">
      <c r="B68" s="32"/>
      <c r="C68" s="33"/>
      <c r="D68" s="33"/>
      <c r="E68" s="33"/>
      <c r="F68" s="33"/>
      <c r="G68" s="33"/>
      <c r="H68" s="33"/>
      <c r="I68" s="101"/>
      <c r="J68" s="33"/>
      <c r="K68" s="33"/>
      <c r="L68" s="36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123"/>
      <c r="J69" s="45"/>
      <c r="K69" s="45"/>
      <c r="L69" s="36"/>
    </row>
    <row r="73" spans="2:12" s="1" customFormat="1" ht="6.95" customHeight="1">
      <c r="B73" s="46"/>
      <c r="C73" s="47"/>
      <c r="D73" s="47"/>
      <c r="E73" s="47"/>
      <c r="F73" s="47"/>
      <c r="G73" s="47"/>
      <c r="H73" s="47"/>
      <c r="I73" s="126"/>
      <c r="J73" s="47"/>
      <c r="K73" s="47"/>
      <c r="L73" s="36"/>
    </row>
    <row r="74" spans="2:12" s="1" customFormat="1" ht="24.95" customHeight="1">
      <c r="B74" s="32"/>
      <c r="C74" s="21" t="s">
        <v>114</v>
      </c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01"/>
      <c r="J75" s="33"/>
      <c r="K75" s="33"/>
      <c r="L75" s="36"/>
    </row>
    <row r="76" spans="2:12" s="1" customFormat="1" ht="12" customHeight="1">
      <c r="B76" s="32"/>
      <c r="C76" s="27" t="s">
        <v>16</v>
      </c>
      <c r="D76" s="33"/>
      <c r="E76" s="33"/>
      <c r="F76" s="33"/>
      <c r="G76" s="33"/>
      <c r="H76" s="33"/>
      <c r="I76" s="101"/>
      <c r="J76" s="33"/>
      <c r="K76" s="33"/>
      <c r="L76" s="36"/>
    </row>
    <row r="77" spans="2:12" s="1" customFormat="1" ht="16.5" customHeight="1">
      <c r="B77" s="32"/>
      <c r="C77" s="33"/>
      <c r="D77" s="33"/>
      <c r="E77" s="286" t="str">
        <f>E7</f>
        <v>Parkoviště u budovy VEC I VŠB-TUO</v>
      </c>
      <c r="F77" s="287"/>
      <c r="G77" s="287"/>
      <c r="H77" s="287"/>
      <c r="I77" s="101"/>
      <c r="J77" s="33"/>
      <c r="K77" s="33"/>
      <c r="L77" s="36"/>
    </row>
    <row r="78" spans="2:12" s="1" customFormat="1" ht="12" customHeight="1">
      <c r="B78" s="32"/>
      <c r="C78" s="27" t="s">
        <v>105</v>
      </c>
      <c r="D78" s="33"/>
      <c r="E78" s="33"/>
      <c r="F78" s="33"/>
      <c r="G78" s="33"/>
      <c r="H78" s="33"/>
      <c r="I78" s="101"/>
      <c r="J78" s="33"/>
      <c r="K78" s="33"/>
      <c r="L78" s="36"/>
    </row>
    <row r="79" spans="2:12" s="1" customFormat="1" ht="16.5" customHeight="1">
      <c r="B79" s="32"/>
      <c r="C79" s="33"/>
      <c r="D79" s="33"/>
      <c r="E79" s="258" t="str">
        <f>E9</f>
        <v>103 - Parkoviště za VEC I</v>
      </c>
      <c r="F79" s="257"/>
      <c r="G79" s="257"/>
      <c r="H79" s="257"/>
      <c r="I79" s="101"/>
      <c r="J79" s="33"/>
      <c r="K79" s="33"/>
      <c r="L79" s="36"/>
    </row>
    <row r="80" spans="2:12" s="1" customFormat="1" ht="6.95" customHeight="1">
      <c r="B80" s="32"/>
      <c r="C80" s="33"/>
      <c r="D80" s="33"/>
      <c r="E80" s="33"/>
      <c r="F80" s="33"/>
      <c r="G80" s="33"/>
      <c r="H80" s="33"/>
      <c r="I80" s="101"/>
      <c r="J80" s="33"/>
      <c r="K80" s="33"/>
      <c r="L80" s="36"/>
    </row>
    <row r="81" spans="2:12" s="1" customFormat="1" ht="12" customHeight="1">
      <c r="B81" s="32"/>
      <c r="C81" s="27" t="s">
        <v>20</v>
      </c>
      <c r="D81" s="33"/>
      <c r="E81" s="33"/>
      <c r="F81" s="25" t="str">
        <f>F12</f>
        <v>Ostrava-Poruba</v>
      </c>
      <c r="G81" s="33"/>
      <c r="H81" s="33"/>
      <c r="I81" s="102" t="s">
        <v>22</v>
      </c>
      <c r="J81" s="53" t="str">
        <f>IF(J12="","",J12)</f>
        <v>11. 10. 2019</v>
      </c>
      <c r="K81" s="33"/>
      <c r="L81" s="36"/>
    </row>
    <row r="82" spans="2:12" s="1" customFormat="1" ht="6.95" customHeight="1">
      <c r="B82" s="32"/>
      <c r="C82" s="33"/>
      <c r="D82" s="33"/>
      <c r="E82" s="33"/>
      <c r="F82" s="33"/>
      <c r="G82" s="33"/>
      <c r="H82" s="33"/>
      <c r="I82" s="101"/>
      <c r="J82" s="33"/>
      <c r="K82" s="33"/>
      <c r="L82" s="36"/>
    </row>
    <row r="83" spans="2:12" s="1" customFormat="1" ht="13.7" customHeight="1">
      <c r="B83" s="32"/>
      <c r="C83" s="27" t="s">
        <v>24</v>
      </c>
      <c r="D83" s="33"/>
      <c r="E83" s="33"/>
      <c r="F83" s="25" t="str">
        <f>E15</f>
        <v>VŠB – TUO, Výzkumné energetické centrum</v>
      </c>
      <c r="G83" s="33"/>
      <c r="H83" s="33"/>
      <c r="I83" s="102" t="s">
        <v>32</v>
      </c>
      <c r="J83" s="30" t="str">
        <f>E21</f>
        <v>Bc. Martin Vavřínek</v>
      </c>
      <c r="K83" s="33"/>
      <c r="L83" s="36"/>
    </row>
    <row r="84" spans="2:12" s="1" customFormat="1" ht="13.7" customHeight="1">
      <c r="B84" s="32"/>
      <c r="C84" s="27" t="s">
        <v>30</v>
      </c>
      <c r="D84" s="33"/>
      <c r="E84" s="33"/>
      <c r="F84" s="25" t="str">
        <f>IF(E18="","",E18)</f>
        <v>Vyplň údaj</v>
      </c>
      <c r="G84" s="33"/>
      <c r="H84" s="33"/>
      <c r="I84" s="102" t="s">
        <v>36</v>
      </c>
      <c r="J84" s="30" t="str">
        <f>E24</f>
        <v xml:space="preserve"> </v>
      </c>
      <c r="K84" s="33"/>
      <c r="L84" s="36"/>
    </row>
    <row r="85" spans="2:12" s="1" customFormat="1" ht="10.35" customHeight="1">
      <c r="B85" s="32"/>
      <c r="C85" s="33"/>
      <c r="D85" s="33"/>
      <c r="E85" s="33"/>
      <c r="F85" s="33"/>
      <c r="G85" s="33"/>
      <c r="H85" s="33"/>
      <c r="I85" s="101"/>
      <c r="J85" s="33"/>
      <c r="K85" s="33"/>
      <c r="L85" s="36"/>
    </row>
    <row r="86" spans="2:20" s="8" customFormat="1" ht="29.25" customHeight="1">
      <c r="B86" s="139"/>
      <c r="C86" s="140" t="s">
        <v>115</v>
      </c>
      <c r="D86" s="141" t="s">
        <v>58</v>
      </c>
      <c r="E86" s="141" t="s">
        <v>54</v>
      </c>
      <c r="F86" s="141" t="s">
        <v>55</v>
      </c>
      <c r="G86" s="141" t="s">
        <v>116</v>
      </c>
      <c r="H86" s="141" t="s">
        <v>117</v>
      </c>
      <c r="I86" s="142" t="s">
        <v>118</v>
      </c>
      <c r="J86" s="141" t="s">
        <v>109</v>
      </c>
      <c r="K86" s="143" t="s">
        <v>119</v>
      </c>
      <c r="L86" s="144"/>
      <c r="M86" s="62" t="s">
        <v>1</v>
      </c>
      <c r="N86" s="63" t="s">
        <v>43</v>
      </c>
      <c r="O86" s="63" t="s">
        <v>120</v>
      </c>
      <c r="P86" s="63" t="s">
        <v>121</v>
      </c>
      <c r="Q86" s="63" t="s">
        <v>122</v>
      </c>
      <c r="R86" s="63" t="s">
        <v>123</v>
      </c>
      <c r="S86" s="63" t="s">
        <v>124</v>
      </c>
      <c r="T86" s="64" t="s">
        <v>125</v>
      </c>
    </row>
    <row r="87" spans="2:63" s="1" customFormat="1" ht="22.9" customHeight="1">
      <c r="B87" s="32"/>
      <c r="C87" s="69" t="s">
        <v>126</v>
      </c>
      <c r="D87" s="33"/>
      <c r="E87" s="33"/>
      <c r="F87" s="33"/>
      <c r="G87" s="33"/>
      <c r="H87" s="33"/>
      <c r="I87" s="101"/>
      <c r="J87" s="145">
        <f>BK87</f>
        <v>0</v>
      </c>
      <c r="K87" s="33"/>
      <c r="L87" s="36"/>
      <c r="M87" s="65"/>
      <c r="N87" s="66"/>
      <c r="O87" s="66"/>
      <c r="P87" s="146">
        <f>P88</f>
        <v>0</v>
      </c>
      <c r="Q87" s="66"/>
      <c r="R87" s="146">
        <f>R88</f>
        <v>182.094868</v>
      </c>
      <c r="S87" s="66"/>
      <c r="T87" s="147">
        <f>T88</f>
        <v>10.305</v>
      </c>
      <c r="AT87" s="15" t="s">
        <v>72</v>
      </c>
      <c r="AU87" s="15" t="s">
        <v>111</v>
      </c>
      <c r="BK87" s="148">
        <f>BK88</f>
        <v>0</v>
      </c>
    </row>
    <row r="88" spans="2:63" s="9" customFormat="1" ht="25.9" customHeight="1">
      <c r="B88" s="149"/>
      <c r="C88" s="150"/>
      <c r="D88" s="151" t="s">
        <v>72</v>
      </c>
      <c r="E88" s="152" t="s">
        <v>194</v>
      </c>
      <c r="F88" s="152" t="s">
        <v>195</v>
      </c>
      <c r="G88" s="150"/>
      <c r="H88" s="150"/>
      <c r="I88" s="153"/>
      <c r="J88" s="154">
        <f>BK88</f>
        <v>0</v>
      </c>
      <c r="K88" s="150"/>
      <c r="L88" s="155"/>
      <c r="M88" s="156"/>
      <c r="N88" s="157"/>
      <c r="O88" s="157"/>
      <c r="P88" s="158">
        <f>P89+P138+P142+P162+P226+P272+P284</f>
        <v>0</v>
      </c>
      <c r="Q88" s="157"/>
      <c r="R88" s="158">
        <f>R89+R138+R142+R162+R226+R272+R284</f>
        <v>182.094868</v>
      </c>
      <c r="S88" s="157"/>
      <c r="T88" s="159">
        <f>T89+T138+T142+T162+T226+T272+T284</f>
        <v>10.305</v>
      </c>
      <c r="AR88" s="160" t="s">
        <v>80</v>
      </c>
      <c r="AT88" s="161" t="s">
        <v>72</v>
      </c>
      <c r="AU88" s="161" t="s">
        <v>73</v>
      </c>
      <c r="AY88" s="160" t="s">
        <v>130</v>
      </c>
      <c r="BK88" s="162">
        <f>BK89+BK138+BK142+BK162+BK226+BK272+BK284</f>
        <v>0</v>
      </c>
    </row>
    <row r="89" spans="2:63" s="9" customFormat="1" ht="22.9" customHeight="1">
      <c r="B89" s="149"/>
      <c r="C89" s="150"/>
      <c r="D89" s="151" t="s">
        <v>72</v>
      </c>
      <c r="E89" s="188" t="s">
        <v>80</v>
      </c>
      <c r="F89" s="188" t="s">
        <v>196</v>
      </c>
      <c r="G89" s="150"/>
      <c r="H89" s="150"/>
      <c r="I89" s="153"/>
      <c r="J89" s="189">
        <f>BK89</f>
        <v>0</v>
      </c>
      <c r="K89" s="150"/>
      <c r="L89" s="155"/>
      <c r="M89" s="156"/>
      <c r="N89" s="157"/>
      <c r="O89" s="157"/>
      <c r="P89" s="158">
        <f>SUM(P90:P137)</f>
        <v>0</v>
      </c>
      <c r="Q89" s="157"/>
      <c r="R89" s="158">
        <f>SUM(R90:R137)</f>
        <v>0.010920000000000001</v>
      </c>
      <c r="S89" s="157"/>
      <c r="T89" s="159">
        <f>SUM(T90:T137)</f>
        <v>10.285</v>
      </c>
      <c r="AR89" s="160" t="s">
        <v>80</v>
      </c>
      <c r="AT89" s="161" t="s">
        <v>72</v>
      </c>
      <c r="AU89" s="161" t="s">
        <v>80</v>
      </c>
      <c r="AY89" s="160" t="s">
        <v>130</v>
      </c>
      <c r="BK89" s="162">
        <f>SUM(BK90:BK137)</f>
        <v>0</v>
      </c>
    </row>
    <row r="90" spans="2:65" s="1" customFormat="1" ht="16.5" customHeight="1">
      <c r="B90" s="32"/>
      <c r="C90" s="163" t="s">
        <v>80</v>
      </c>
      <c r="D90" s="163" t="s">
        <v>131</v>
      </c>
      <c r="E90" s="164" t="s">
        <v>293</v>
      </c>
      <c r="F90" s="165" t="s">
        <v>294</v>
      </c>
      <c r="G90" s="166" t="s">
        <v>199</v>
      </c>
      <c r="H90" s="167">
        <v>30</v>
      </c>
      <c r="I90" s="168"/>
      <c r="J90" s="169">
        <f>ROUND(I90*H90,2)</f>
        <v>0</v>
      </c>
      <c r="K90" s="165" t="s">
        <v>135</v>
      </c>
      <c r="L90" s="36"/>
      <c r="M90" s="170" t="s">
        <v>1</v>
      </c>
      <c r="N90" s="171" t="s">
        <v>44</v>
      </c>
      <c r="O90" s="58"/>
      <c r="P90" s="172">
        <f>O90*H90</f>
        <v>0</v>
      </c>
      <c r="Q90" s="172">
        <v>0</v>
      </c>
      <c r="R90" s="172">
        <f>Q90*H90</f>
        <v>0</v>
      </c>
      <c r="S90" s="172">
        <v>0.295</v>
      </c>
      <c r="T90" s="173">
        <f>S90*H90</f>
        <v>8.85</v>
      </c>
      <c r="AR90" s="15" t="s">
        <v>129</v>
      </c>
      <c r="AT90" s="15" t="s">
        <v>131</v>
      </c>
      <c r="AU90" s="15" t="s">
        <v>82</v>
      </c>
      <c r="AY90" s="15" t="s">
        <v>130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5" t="s">
        <v>80</v>
      </c>
      <c r="BK90" s="174">
        <f>ROUND(I90*H90,2)</f>
        <v>0</v>
      </c>
      <c r="BL90" s="15" t="s">
        <v>129</v>
      </c>
      <c r="BM90" s="15" t="s">
        <v>644</v>
      </c>
    </row>
    <row r="91" spans="2:51" s="11" customFormat="1" ht="22.5">
      <c r="B91" s="190"/>
      <c r="C91" s="191"/>
      <c r="D91" s="175" t="s">
        <v>201</v>
      </c>
      <c r="E91" s="192" t="s">
        <v>1</v>
      </c>
      <c r="F91" s="193" t="s">
        <v>645</v>
      </c>
      <c r="G91" s="191"/>
      <c r="H91" s="194">
        <v>30</v>
      </c>
      <c r="I91" s="195"/>
      <c r="J91" s="191"/>
      <c r="K91" s="191"/>
      <c r="L91" s="196"/>
      <c r="M91" s="197"/>
      <c r="N91" s="198"/>
      <c r="O91" s="198"/>
      <c r="P91" s="198"/>
      <c r="Q91" s="198"/>
      <c r="R91" s="198"/>
      <c r="S91" s="198"/>
      <c r="T91" s="199"/>
      <c r="AT91" s="200" t="s">
        <v>201</v>
      </c>
      <c r="AU91" s="200" t="s">
        <v>82</v>
      </c>
      <c r="AV91" s="11" t="s">
        <v>82</v>
      </c>
      <c r="AW91" s="11" t="s">
        <v>34</v>
      </c>
      <c r="AX91" s="11" t="s">
        <v>73</v>
      </c>
      <c r="AY91" s="200" t="s">
        <v>130</v>
      </c>
    </row>
    <row r="92" spans="2:51" s="12" customFormat="1" ht="11.25">
      <c r="B92" s="201"/>
      <c r="C92" s="202"/>
      <c r="D92" s="175" t="s">
        <v>201</v>
      </c>
      <c r="E92" s="203" t="s">
        <v>1</v>
      </c>
      <c r="F92" s="204" t="s">
        <v>203</v>
      </c>
      <c r="G92" s="202"/>
      <c r="H92" s="205">
        <v>30</v>
      </c>
      <c r="I92" s="206"/>
      <c r="J92" s="202"/>
      <c r="K92" s="202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201</v>
      </c>
      <c r="AU92" s="211" t="s">
        <v>82</v>
      </c>
      <c r="AV92" s="12" t="s">
        <v>129</v>
      </c>
      <c r="AW92" s="12" t="s">
        <v>34</v>
      </c>
      <c r="AX92" s="12" t="s">
        <v>80</v>
      </c>
      <c r="AY92" s="211" t="s">
        <v>130</v>
      </c>
    </row>
    <row r="93" spans="2:65" s="1" customFormat="1" ht="16.5" customHeight="1">
      <c r="B93" s="32"/>
      <c r="C93" s="163" t="s">
        <v>82</v>
      </c>
      <c r="D93" s="163" t="s">
        <v>131</v>
      </c>
      <c r="E93" s="164" t="s">
        <v>305</v>
      </c>
      <c r="F93" s="165" t="s">
        <v>306</v>
      </c>
      <c r="G93" s="166" t="s">
        <v>232</v>
      </c>
      <c r="H93" s="167">
        <v>7</v>
      </c>
      <c r="I93" s="168"/>
      <c r="J93" s="169">
        <f>ROUND(I93*H93,2)</f>
        <v>0</v>
      </c>
      <c r="K93" s="165" t="s">
        <v>135</v>
      </c>
      <c r="L93" s="36"/>
      <c r="M93" s="170" t="s">
        <v>1</v>
      </c>
      <c r="N93" s="171" t="s">
        <v>44</v>
      </c>
      <c r="O93" s="58"/>
      <c r="P93" s="172">
        <f>O93*H93</f>
        <v>0</v>
      </c>
      <c r="Q93" s="172">
        <v>0</v>
      </c>
      <c r="R93" s="172">
        <f>Q93*H93</f>
        <v>0</v>
      </c>
      <c r="S93" s="172">
        <v>0.205</v>
      </c>
      <c r="T93" s="173">
        <f>S93*H93</f>
        <v>1.4349999999999998</v>
      </c>
      <c r="AR93" s="15" t="s">
        <v>129</v>
      </c>
      <c r="AT93" s="15" t="s">
        <v>131</v>
      </c>
      <c r="AU93" s="15" t="s">
        <v>82</v>
      </c>
      <c r="AY93" s="15" t="s">
        <v>130</v>
      </c>
      <c r="BE93" s="174">
        <f>IF(N93="základní",J93,0)</f>
        <v>0</v>
      </c>
      <c r="BF93" s="174">
        <f>IF(N93="snížená",J93,0)</f>
        <v>0</v>
      </c>
      <c r="BG93" s="174">
        <f>IF(N93="zákl. přenesená",J93,0)</f>
        <v>0</v>
      </c>
      <c r="BH93" s="174">
        <f>IF(N93="sníž. přenesená",J93,0)</f>
        <v>0</v>
      </c>
      <c r="BI93" s="174">
        <f>IF(N93="nulová",J93,0)</f>
        <v>0</v>
      </c>
      <c r="BJ93" s="15" t="s">
        <v>80</v>
      </c>
      <c r="BK93" s="174">
        <f>ROUND(I93*H93,2)</f>
        <v>0</v>
      </c>
      <c r="BL93" s="15" t="s">
        <v>129</v>
      </c>
      <c r="BM93" s="15" t="s">
        <v>646</v>
      </c>
    </row>
    <row r="94" spans="2:51" s="11" customFormat="1" ht="11.25">
      <c r="B94" s="190"/>
      <c r="C94" s="191"/>
      <c r="D94" s="175" t="s">
        <v>201</v>
      </c>
      <c r="E94" s="192" t="s">
        <v>1</v>
      </c>
      <c r="F94" s="193" t="s">
        <v>647</v>
      </c>
      <c r="G94" s="191"/>
      <c r="H94" s="194">
        <v>7</v>
      </c>
      <c r="I94" s="195"/>
      <c r="J94" s="191"/>
      <c r="K94" s="191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201</v>
      </c>
      <c r="AU94" s="200" t="s">
        <v>82</v>
      </c>
      <c r="AV94" s="11" t="s">
        <v>82</v>
      </c>
      <c r="AW94" s="11" t="s">
        <v>34</v>
      </c>
      <c r="AX94" s="11" t="s">
        <v>73</v>
      </c>
      <c r="AY94" s="200" t="s">
        <v>130</v>
      </c>
    </row>
    <row r="95" spans="2:51" s="12" customFormat="1" ht="11.25">
      <c r="B95" s="201"/>
      <c r="C95" s="202"/>
      <c r="D95" s="175" t="s">
        <v>201</v>
      </c>
      <c r="E95" s="203" t="s">
        <v>1</v>
      </c>
      <c r="F95" s="204" t="s">
        <v>203</v>
      </c>
      <c r="G95" s="202"/>
      <c r="H95" s="205">
        <v>7</v>
      </c>
      <c r="I95" s="206"/>
      <c r="J95" s="202"/>
      <c r="K95" s="202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201</v>
      </c>
      <c r="AU95" s="211" t="s">
        <v>82</v>
      </c>
      <c r="AV95" s="12" t="s">
        <v>129</v>
      </c>
      <c r="AW95" s="12" t="s">
        <v>34</v>
      </c>
      <c r="AX95" s="12" t="s">
        <v>80</v>
      </c>
      <c r="AY95" s="211" t="s">
        <v>130</v>
      </c>
    </row>
    <row r="96" spans="2:65" s="1" customFormat="1" ht="16.5" customHeight="1">
      <c r="B96" s="32"/>
      <c r="C96" s="163" t="s">
        <v>144</v>
      </c>
      <c r="D96" s="163" t="s">
        <v>131</v>
      </c>
      <c r="E96" s="164" t="s">
        <v>309</v>
      </c>
      <c r="F96" s="165" t="s">
        <v>310</v>
      </c>
      <c r="G96" s="166" t="s">
        <v>206</v>
      </c>
      <c r="H96" s="167">
        <v>218.1</v>
      </c>
      <c r="I96" s="168"/>
      <c r="J96" s="169">
        <f>ROUND(I96*H96,2)</f>
        <v>0</v>
      </c>
      <c r="K96" s="165" t="s">
        <v>135</v>
      </c>
      <c r="L96" s="36"/>
      <c r="M96" s="170" t="s">
        <v>1</v>
      </c>
      <c r="N96" s="171" t="s">
        <v>44</v>
      </c>
      <c r="O96" s="58"/>
      <c r="P96" s="172">
        <f>O96*H96</f>
        <v>0</v>
      </c>
      <c r="Q96" s="172">
        <v>0</v>
      </c>
      <c r="R96" s="172">
        <f>Q96*H96</f>
        <v>0</v>
      </c>
      <c r="S96" s="172">
        <v>0</v>
      </c>
      <c r="T96" s="173">
        <f>S96*H96</f>
        <v>0</v>
      </c>
      <c r="AR96" s="15" t="s">
        <v>129</v>
      </c>
      <c r="AT96" s="15" t="s">
        <v>131</v>
      </c>
      <c r="AU96" s="15" t="s">
        <v>82</v>
      </c>
      <c r="AY96" s="15" t="s">
        <v>130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5" t="s">
        <v>80</v>
      </c>
      <c r="BK96" s="174">
        <f>ROUND(I96*H96,2)</f>
        <v>0</v>
      </c>
      <c r="BL96" s="15" t="s">
        <v>129</v>
      </c>
      <c r="BM96" s="15" t="s">
        <v>648</v>
      </c>
    </row>
    <row r="97" spans="2:51" s="11" customFormat="1" ht="11.25">
      <c r="B97" s="190"/>
      <c r="C97" s="191"/>
      <c r="D97" s="175" t="s">
        <v>201</v>
      </c>
      <c r="E97" s="192" t="s">
        <v>1</v>
      </c>
      <c r="F97" s="193" t="s">
        <v>649</v>
      </c>
      <c r="G97" s="191"/>
      <c r="H97" s="194">
        <v>218.1</v>
      </c>
      <c r="I97" s="195"/>
      <c r="J97" s="191"/>
      <c r="K97" s="191"/>
      <c r="L97" s="196"/>
      <c r="M97" s="197"/>
      <c r="N97" s="198"/>
      <c r="O97" s="198"/>
      <c r="P97" s="198"/>
      <c r="Q97" s="198"/>
      <c r="R97" s="198"/>
      <c r="S97" s="198"/>
      <c r="T97" s="199"/>
      <c r="AT97" s="200" t="s">
        <v>201</v>
      </c>
      <c r="AU97" s="200" t="s">
        <v>82</v>
      </c>
      <c r="AV97" s="11" t="s">
        <v>82</v>
      </c>
      <c r="AW97" s="11" t="s">
        <v>34</v>
      </c>
      <c r="AX97" s="11" t="s">
        <v>73</v>
      </c>
      <c r="AY97" s="200" t="s">
        <v>130</v>
      </c>
    </row>
    <row r="98" spans="2:51" s="12" customFormat="1" ht="11.25">
      <c r="B98" s="201"/>
      <c r="C98" s="202"/>
      <c r="D98" s="175" t="s">
        <v>201</v>
      </c>
      <c r="E98" s="203" t="s">
        <v>1</v>
      </c>
      <c r="F98" s="204" t="s">
        <v>203</v>
      </c>
      <c r="G98" s="202"/>
      <c r="H98" s="205">
        <v>218.1</v>
      </c>
      <c r="I98" s="206"/>
      <c r="J98" s="202"/>
      <c r="K98" s="202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201</v>
      </c>
      <c r="AU98" s="211" t="s">
        <v>82</v>
      </c>
      <c r="AV98" s="12" t="s">
        <v>129</v>
      </c>
      <c r="AW98" s="12" t="s">
        <v>34</v>
      </c>
      <c r="AX98" s="12" t="s">
        <v>80</v>
      </c>
      <c r="AY98" s="211" t="s">
        <v>130</v>
      </c>
    </row>
    <row r="99" spans="2:65" s="1" customFormat="1" ht="16.5" customHeight="1">
      <c r="B99" s="32"/>
      <c r="C99" s="163" t="s">
        <v>129</v>
      </c>
      <c r="D99" s="163" t="s">
        <v>131</v>
      </c>
      <c r="E99" s="164" t="s">
        <v>650</v>
      </c>
      <c r="F99" s="165" t="s">
        <v>651</v>
      </c>
      <c r="G99" s="166" t="s">
        <v>206</v>
      </c>
      <c r="H99" s="167">
        <v>67.716</v>
      </c>
      <c r="I99" s="168"/>
      <c r="J99" s="169">
        <f>ROUND(I99*H99,2)</f>
        <v>0</v>
      </c>
      <c r="K99" s="165" t="s">
        <v>135</v>
      </c>
      <c r="L99" s="36"/>
      <c r="M99" s="170" t="s">
        <v>1</v>
      </c>
      <c r="N99" s="171" t="s">
        <v>44</v>
      </c>
      <c r="O99" s="58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AR99" s="15" t="s">
        <v>129</v>
      </c>
      <c r="AT99" s="15" t="s">
        <v>131</v>
      </c>
      <c r="AU99" s="15" t="s">
        <v>82</v>
      </c>
      <c r="AY99" s="15" t="s">
        <v>130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5" t="s">
        <v>80</v>
      </c>
      <c r="BK99" s="174">
        <f>ROUND(I99*H99,2)</f>
        <v>0</v>
      </c>
      <c r="BL99" s="15" t="s">
        <v>129</v>
      </c>
      <c r="BM99" s="15" t="s">
        <v>652</v>
      </c>
    </row>
    <row r="100" spans="2:51" s="11" customFormat="1" ht="11.25">
      <c r="B100" s="190"/>
      <c r="C100" s="191"/>
      <c r="D100" s="175" t="s">
        <v>201</v>
      </c>
      <c r="E100" s="192" t="s">
        <v>1</v>
      </c>
      <c r="F100" s="193" t="s">
        <v>653</v>
      </c>
      <c r="G100" s="191"/>
      <c r="H100" s="194">
        <v>83.7</v>
      </c>
      <c r="I100" s="195"/>
      <c r="J100" s="191"/>
      <c r="K100" s="191"/>
      <c r="L100" s="196"/>
      <c r="M100" s="197"/>
      <c r="N100" s="198"/>
      <c r="O100" s="198"/>
      <c r="P100" s="198"/>
      <c r="Q100" s="198"/>
      <c r="R100" s="198"/>
      <c r="S100" s="198"/>
      <c r="T100" s="199"/>
      <c r="AT100" s="200" t="s">
        <v>201</v>
      </c>
      <c r="AU100" s="200" t="s">
        <v>82</v>
      </c>
      <c r="AV100" s="11" t="s">
        <v>82</v>
      </c>
      <c r="AW100" s="11" t="s">
        <v>34</v>
      </c>
      <c r="AX100" s="11" t="s">
        <v>73</v>
      </c>
      <c r="AY100" s="200" t="s">
        <v>130</v>
      </c>
    </row>
    <row r="101" spans="2:51" s="11" customFormat="1" ht="11.25">
      <c r="B101" s="190"/>
      <c r="C101" s="191"/>
      <c r="D101" s="175" t="s">
        <v>201</v>
      </c>
      <c r="E101" s="192" t="s">
        <v>1</v>
      </c>
      <c r="F101" s="193" t="s">
        <v>654</v>
      </c>
      <c r="G101" s="191"/>
      <c r="H101" s="194">
        <v>-15.984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201</v>
      </c>
      <c r="AU101" s="200" t="s">
        <v>82</v>
      </c>
      <c r="AV101" s="11" t="s">
        <v>82</v>
      </c>
      <c r="AW101" s="11" t="s">
        <v>34</v>
      </c>
      <c r="AX101" s="11" t="s">
        <v>73</v>
      </c>
      <c r="AY101" s="200" t="s">
        <v>130</v>
      </c>
    </row>
    <row r="102" spans="2:51" s="12" customFormat="1" ht="11.25">
      <c r="B102" s="201"/>
      <c r="C102" s="202"/>
      <c r="D102" s="175" t="s">
        <v>201</v>
      </c>
      <c r="E102" s="203" t="s">
        <v>1</v>
      </c>
      <c r="F102" s="204" t="s">
        <v>203</v>
      </c>
      <c r="G102" s="202"/>
      <c r="H102" s="205">
        <v>67.71600000000001</v>
      </c>
      <c r="I102" s="206"/>
      <c r="J102" s="202"/>
      <c r="K102" s="202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201</v>
      </c>
      <c r="AU102" s="211" t="s">
        <v>82</v>
      </c>
      <c r="AV102" s="12" t="s">
        <v>129</v>
      </c>
      <c r="AW102" s="12" t="s">
        <v>34</v>
      </c>
      <c r="AX102" s="12" t="s">
        <v>80</v>
      </c>
      <c r="AY102" s="211" t="s">
        <v>130</v>
      </c>
    </row>
    <row r="103" spans="2:65" s="1" customFormat="1" ht="16.5" customHeight="1">
      <c r="B103" s="32"/>
      <c r="C103" s="163" t="s">
        <v>153</v>
      </c>
      <c r="D103" s="163" t="s">
        <v>131</v>
      </c>
      <c r="E103" s="164" t="s">
        <v>278</v>
      </c>
      <c r="F103" s="165" t="s">
        <v>279</v>
      </c>
      <c r="G103" s="166" t="s">
        <v>206</v>
      </c>
      <c r="H103" s="167">
        <v>31.2</v>
      </c>
      <c r="I103" s="168"/>
      <c r="J103" s="169">
        <f>ROUND(I103*H103,2)</f>
        <v>0</v>
      </c>
      <c r="K103" s="165" t="s">
        <v>135</v>
      </c>
      <c r="L103" s="36"/>
      <c r="M103" s="170" t="s">
        <v>1</v>
      </c>
      <c r="N103" s="171" t="s">
        <v>44</v>
      </c>
      <c r="O103" s="58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5" t="s">
        <v>129</v>
      </c>
      <c r="AT103" s="15" t="s">
        <v>131</v>
      </c>
      <c r="AU103" s="15" t="s">
        <v>82</v>
      </c>
      <c r="AY103" s="15" t="s">
        <v>130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5" t="s">
        <v>80</v>
      </c>
      <c r="BK103" s="174">
        <f>ROUND(I103*H103,2)</f>
        <v>0</v>
      </c>
      <c r="BL103" s="15" t="s">
        <v>129</v>
      </c>
      <c r="BM103" s="15" t="s">
        <v>655</v>
      </c>
    </row>
    <row r="104" spans="2:51" s="11" customFormat="1" ht="11.25">
      <c r="B104" s="190"/>
      <c r="C104" s="191"/>
      <c r="D104" s="175" t="s">
        <v>201</v>
      </c>
      <c r="E104" s="192" t="s">
        <v>1</v>
      </c>
      <c r="F104" s="193" t="s">
        <v>656</v>
      </c>
      <c r="G104" s="191"/>
      <c r="H104" s="194">
        <v>31.2</v>
      </c>
      <c r="I104" s="195"/>
      <c r="J104" s="191"/>
      <c r="K104" s="191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201</v>
      </c>
      <c r="AU104" s="200" t="s">
        <v>82</v>
      </c>
      <c r="AV104" s="11" t="s">
        <v>82</v>
      </c>
      <c r="AW104" s="11" t="s">
        <v>34</v>
      </c>
      <c r="AX104" s="11" t="s">
        <v>73</v>
      </c>
      <c r="AY104" s="200" t="s">
        <v>130</v>
      </c>
    </row>
    <row r="105" spans="2:51" s="12" customFormat="1" ht="11.25">
      <c r="B105" s="201"/>
      <c r="C105" s="202"/>
      <c r="D105" s="175" t="s">
        <v>201</v>
      </c>
      <c r="E105" s="203" t="s">
        <v>1</v>
      </c>
      <c r="F105" s="204" t="s">
        <v>203</v>
      </c>
      <c r="G105" s="202"/>
      <c r="H105" s="205">
        <v>31.2</v>
      </c>
      <c r="I105" s="206"/>
      <c r="J105" s="202"/>
      <c r="K105" s="202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201</v>
      </c>
      <c r="AU105" s="211" t="s">
        <v>82</v>
      </c>
      <c r="AV105" s="12" t="s">
        <v>129</v>
      </c>
      <c r="AW105" s="12" t="s">
        <v>34</v>
      </c>
      <c r="AX105" s="12" t="s">
        <v>80</v>
      </c>
      <c r="AY105" s="211" t="s">
        <v>130</v>
      </c>
    </row>
    <row r="106" spans="2:65" s="1" customFormat="1" ht="16.5" customHeight="1">
      <c r="B106" s="32"/>
      <c r="C106" s="163" t="s">
        <v>158</v>
      </c>
      <c r="D106" s="163" t="s">
        <v>131</v>
      </c>
      <c r="E106" s="164" t="s">
        <v>315</v>
      </c>
      <c r="F106" s="165" t="s">
        <v>316</v>
      </c>
      <c r="G106" s="166" t="s">
        <v>206</v>
      </c>
      <c r="H106" s="167">
        <v>233.22</v>
      </c>
      <c r="I106" s="168"/>
      <c r="J106" s="169">
        <f>ROUND(I106*H106,2)</f>
        <v>0</v>
      </c>
      <c r="K106" s="165" t="s">
        <v>135</v>
      </c>
      <c r="L106" s="36"/>
      <c r="M106" s="170" t="s">
        <v>1</v>
      </c>
      <c r="N106" s="171" t="s">
        <v>44</v>
      </c>
      <c r="O106" s="58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AR106" s="15" t="s">
        <v>129</v>
      </c>
      <c r="AT106" s="15" t="s">
        <v>131</v>
      </c>
      <c r="AU106" s="15" t="s">
        <v>82</v>
      </c>
      <c r="AY106" s="15" t="s">
        <v>130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5" t="s">
        <v>80</v>
      </c>
      <c r="BK106" s="174">
        <f>ROUND(I106*H106,2)</f>
        <v>0</v>
      </c>
      <c r="BL106" s="15" t="s">
        <v>129</v>
      </c>
      <c r="BM106" s="15" t="s">
        <v>657</v>
      </c>
    </row>
    <row r="107" spans="2:51" s="11" customFormat="1" ht="11.25">
      <c r="B107" s="190"/>
      <c r="C107" s="191"/>
      <c r="D107" s="175" t="s">
        <v>201</v>
      </c>
      <c r="E107" s="192" t="s">
        <v>1</v>
      </c>
      <c r="F107" s="193" t="s">
        <v>658</v>
      </c>
      <c r="G107" s="191"/>
      <c r="H107" s="194">
        <v>218.1</v>
      </c>
      <c r="I107" s="195"/>
      <c r="J107" s="191"/>
      <c r="K107" s="191"/>
      <c r="L107" s="196"/>
      <c r="M107" s="197"/>
      <c r="N107" s="198"/>
      <c r="O107" s="198"/>
      <c r="P107" s="198"/>
      <c r="Q107" s="198"/>
      <c r="R107" s="198"/>
      <c r="S107" s="198"/>
      <c r="T107" s="199"/>
      <c r="AT107" s="200" t="s">
        <v>201</v>
      </c>
      <c r="AU107" s="200" t="s">
        <v>82</v>
      </c>
      <c r="AV107" s="11" t="s">
        <v>82</v>
      </c>
      <c r="AW107" s="11" t="s">
        <v>34</v>
      </c>
      <c r="AX107" s="11" t="s">
        <v>73</v>
      </c>
      <c r="AY107" s="200" t="s">
        <v>130</v>
      </c>
    </row>
    <row r="108" spans="2:51" s="11" customFormat="1" ht="11.25">
      <c r="B108" s="190"/>
      <c r="C108" s="191"/>
      <c r="D108" s="175" t="s">
        <v>201</v>
      </c>
      <c r="E108" s="192" t="s">
        <v>1</v>
      </c>
      <c r="F108" s="193" t="s">
        <v>659</v>
      </c>
      <c r="G108" s="191"/>
      <c r="H108" s="194">
        <v>15.12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201</v>
      </c>
      <c r="AU108" s="200" t="s">
        <v>82</v>
      </c>
      <c r="AV108" s="11" t="s">
        <v>82</v>
      </c>
      <c r="AW108" s="11" t="s">
        <v>34</v>
      </c>
      <c r="AX108" s="11" t="s">
        <v>73</v>
      </c>
      <c r="AY108" s="200" t="s">
        <v>130</v>
      </c>
    </row>
    <row r="109" spans="2:51" s="12" customFormat="1" ht="11.25">
      <c r="B109" s="201"/>
      <c r="C109" s="202"/>
      <c r="D109" s="175" t="s">
        <v>201</v>
      </c>
      <c r="E109" s="203" t="s">
        <v>1</v>
      </c>
      <c r="F109" s="204" t="s">
        <v>203</v>
      </c>
      <c r="G109" s="202"/>
      <c r="H109" s="205">
        <v>233.22</v>
      </c>
      <c r="I109" s="206"/>
      <c r="J109" s="202"/>
      <c r="K109" s="202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201</v>
      </c>
      <c r="AU109" s="211" t="s">
        <v>82</v>
      </c>
      <c r="AV109" s="12" t="s">
        <v>129</v>
      </c>
      <c r="AW109" s="12" t="s">
        <v>34</v>
      </c>
      <c r="AX109" s="12" t="s">
        <v>80</v>
      </c>
      <c r="AY109" s="211" t="s">
        <v>130</v>
      </c>
    </row>
    <row r="110" spans="2:65" s="1" customFormat="1" ht="16.5" customHeight="1">
      <c r="B110" s="32"/>
      <c r="C110" s="163" t="s">
        <v>163</v>
      </c>
      <c r="D110" s="163" t="s">
        <v>131</v>
      </c>
      <c r="E110" s="164" t="s">
        <v>319</v>
      </c>
      <c r="F110" s="165" t="s">
        <v>320</v>
      </c>
      <c r="G110" s="166" t="s">
        <v>206</v>
      </c>
      <c r="H110" s="167">
        <v>31.2</v>
      </c>
      <c r="I110" s="168"/>
      <c r="J110" s="169">
        <f>ROUND(I110*H110,2)</f>
        <v>0</v>
      </c>
      <c r="K110" s="165" t="s">
        <v>135</v>
      </c>
      <c r="L110" s="36"/>
      <c r="M110" s="170" t="s">
        <v>1</v>
      </c>
      <c r="N110" s="171" t="s">
        <v>44</v>
      </c>
      <c r="O110" s="58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AR110" s="15" t="s">
        <v>129</v>
      </c>
      <c r="AT110" s="15" t="s">
        <v>131</v>
      </c>
      <c r="AU110" s="15" t="s">
        <v>82</v>
      </c>
      <c r="AY110" s="15" t="s">
        <v>130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5" t="s">
        <v>80</v>
      </c>
      <c r="BK110" s="174">
        <f>ROUND(I110*H110,2)</f>
        <v>0</v>
      </c>
      <c r="BL110" s="15" t="s">
        <v>129</v>
      </c>
      <c r="BM110" s="15" t="s">
        <v>660</v>
      </c>
    </row>
    <row r="111" spans="2:51" s="11" customFormat="1" ht="11.25">
      <c r="B111" s="190"/>
      <c r="C111" s="191"/>
      <c r="D111" s="175" t="s">
        <v>201</v>
      </c>
      <c r="E111" s="192" t="s">
        <v>1</v>
      </c>
      <c r="F111" s="193" t="s">
        <v>661</v>
      </c>
      <c r="G111" s="191"/>
      <c r="H111" s="194">
        <v>31.2</v>
      </c>
      <c r="I111" s="195"/>
      <c r="J111" s="191"/>
      <c r="K111" s="191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201</v>
      </c>
      <c r="AU111" s="200" t="s">
        <v>82</v>
      </c>
      <c r="AV111" s="11" t="s">
        <v>82</v>
      </c>
      <c r="AW111" s="11" t="s">
        <v>34</v>
      </c>
      <c r="AX111" s="11" t="s">
        <v>73</v>
      </c>
      <c r="AY111" s="200" t="s">
        <v>130</v>
      </c>
    </row>
    <row r="112" spans="2:51" s="12" customFormat="1" ht="11.25">
      <c r="B112" s="201"/>
      <c r="C112" s="202"/>
      <c r="D112" s="175" t="s">
        <v>201</v>
      </c>
      <c r="E112" s="203" t="s">
        <v>1</v>
      </c>
      <c r="F112" s="204" t="s">
        <v>203</v>
      </c>
      <c r="G112" s="202"/>
      <c r="H112" s="205">
        <v>31.2</v>
      </c>
      <c r="I112" s="206"/>
      <c r="J112" s="202"/>
      <c r="K112" s="202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201</v>
      </c>
      <c r="AU112" s="211" t="s">
        <v>82</v>
      </c>
      <c r="AV112" s="12" t="s">
        <v>129</v>
      </c>
      <c r="AW112" s="12" t="s">
        <v>34</v>
      </c>
      <c r="AX112" s="12" t="s">
        <v>80</v>
      </c>
      <c r="AY112" s="211" t="s">
        <v>130</v>
      </c>
    </row>
    <row r="113" spans="2:65" s="1" customFormat="1" ht="16.5" customHeight="1">
      <c r="B113" s="32"/>
      <c r="C113" s="163" t="s">
        <v>168</v>
      </c>
      <c r="D113" s="163" t="s">
        <v>131</v>
      </c>
      <c r="E113" s="164" t="s">
        <v>323</v>
      </c>
      <c r="F113" s="165" t="s">
        <v>324</v>
      </c>
      <c r="G113" s="166" t="s">
        <v>325</v>
      </c>
      <c r="H113" s="167">
        <v>384.813</v>
      </c>
      <c r="I113" s="168"/>
      <c r="J113" s="169">
        <f>ROUND(I113*H113,2)</f>
        <v>0</v>
      </c>
      <c r="K113" s="165" t="s">
        <v>135</v>
      </c>
      <c r="L113" s="36"/>
      <c r="M113" s="170" t="s">
        <v>1</v>
      </c>
      <c r="N113" s="171" t="s">
        <v>44</v>
      </c>
      <c r="O113" s="58"/>
      <c r="P113" s="172">
        <f>O113*H113</f>
        <v>0</v>
      </c>
      <c r="Q113" s="172">
        <v>0</v>
      </c>
      <c r="R113" s="172">
        <f>Q113*H113</f>
        <v>0</v>
      </c>
      <c r="S113" s="172">
        <v>0</v>
      </c>
      <c r="T113" s="173">
        <f>S113*H113</f>
        <v>0</v>
      </c>
      <c r="AR113" s="15" t="s">
        <v>129</v>
      </c>
      <c r="AT113" s="15" t="s">
        <v>131</v>
      </c>
      <c r="AU113" s="15" t="s">
        <v>82</v>
      </c>
      <c r="AY113" s="15" t="s">
        <v>130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5" t="s">
        <v>80</v>
      </c>
      <c r="BK113" s="174">
        <f>ROUND(I113*H113,2)</f>
        <v>0</v>
      </c>
      <c r="BL113" s="15" t="s">
        <v>129</v>
      </c>
      <c r="BM113" s="15" t="s">
        <v>662</v>
      </c>
    </row>
    <row r="114" spans="2:47" s="1" customFormat="1" ht="19.5">
      <c r="B114" s="32"/>
      <c r="C114" s="33"/>
      <c r="D114" s="175" t="s">
        <v>138</v>
      </c>
      <c r="E114" s="33"/>
      <c r="F114" s="176" t="s">
        <v>327</v>
      </c>
      <c r="G114" s="33"/>
      <c r="H114" s="33"/>
      <c r="I114" s="101"/>
      <c r="J114" s="33"/>
      <c r="K114" s="33"/>
      <c r="L114" s="36"/>
      <c r="M114" s="177"/>
      <c r="N114" s="58"/>
      <c r="O114" s="58"/>
      <c r="P114" s="58"/>
      <c r="Q114" s="58"/>
      <c r="R114" s="58"/>
      <c r="S114" s="58"/>
      <c r="T114" s="59"/>
      <c r="AT114" s="15" t="s">
        <v>138</v>
      </c>
      <c r="AU114" s="15" t="s">
        <v>82</v>
      </c>
    </row>
    <row r="115" spans="2:51" s="11" customFormat="1" ht="11.25">
      <c r="B115" s="190"/>
      <c r="C115" s="191"/>
      <c r="D115" s="175" t="s">
        <v>201</v>
      </c>
      <c r="E115" s="192" t="s">
        <v>1</v>
      </c>
      <c r="F115" s="193" t="s">
        <v>663</v>
      </c>
      <c r="G115" s="191"/>
      <c r="H115" s="194">
        <v>359.865</v>
      </c>
      <c r="I115" s="195"/>
      <c r="J115" s="191"/>
      <c r="K115" s="191"/>
      <c r="L115" s="196"/>
      <c r="M115" s="197"/>
      <c r="N115" s="198"/>
      <c r="O115" s="198"/>
      <c r="P115" s="198"/>
      <c r="Q115" s="198"/>
      <c r="R115" s="198"/>
      <c r="S115" s="198"/>
      <c r="T115" s="199"/>
      <c r="AT115" s="200" t="s">
        <v>201</v>
      </c>
      <c r="AU115" s="200" t="s">
        <v>82</v>
      </c>
      <c r="AV115" s="11" t="s">
        <v>82</v>
      </c>
      <c r="AW115" s="11" t="s">
        <v>34</v>
      </c>
      <c r="AX115" s="11" t="s">
        <v>73</v>
      </c>
      <c r="AY115" s="200" t="s">
        <v>130</v>
      </c>
    </row>
    <row r="116" spans="2:51" s="11" customFormat="1" ht="11.25">
      <c r="B116" s="190"/>
      <c r="C116" s="191"/>
      <c r="D116" s="175" t="s">
        <v>201</v>
      </c>
      <c r="E116" s="192" t="s">
        <v>1</v>
      </c>
      <c r="F116" s="193" t="s">
        <v>664</v>
      </c>
      <c r="G116" s="191"/>
      <c r="H116" s="194">
        <v>24.948</v>
      </c>
      <c r="I116" s="195"/>
      <c r="J116" s="191"/>
      <c r="K116" s="191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201</v>
      </c>
      <c r="AU116" s="200" t="s">
        <v>82</v>
      </c>
      <c r="AV116" s="11" t="s">
        <v>82</v>
      </c>
      <c r="AW116" s="11" t="s">
        <v>34</v>
      </c>
      <c r="AX116" s="11" t="s">
        <v>73</v>
      </c>
      <c r="AY116" s="200" t="s">
        <v>130</v>
      </c>
    </row>
    <row r="117" spans="2:51" s="12" customFormat="1" ht="11.25">
      <c r="B117" s="201"/>
      <c r="C117" s="202"/>
      <c r="D117" s="175" t="s">
        <v>201</v>
      </c>
      <c r="E117" s="203" t="s">
        <v>1</v>
      </c>
      <c r="F117" s="204" t="s">
        <v>203</v>
      </c>
      <c r="G117" s="202"/>
      <c r="H117" s="205">
        <v>384.813</v>
      </c>
      <c r="I117" s="206"/>
      <c r="J117" s="202"/>
      <c r="K117" s="202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201</v>
      </c>
      <c r="AU117" s="211" t="s">
        <v>82</v>
      </c>
      <c r="AV117" s="12" t="s">
        <v>129</v>
      </c>
      <c r="AW117" s="12" t="s">
        <v>34</v>
      </c>
      <c r="AX117" s="12" t="s">
        <v>80</v>
      </c>
      <c r="AY117" s="211" t="s">
        <v>130</v>
      </c>
    </row>
    <row r="118" spans="2:65" s="1" customFormat="1" ht="16.5" customHeight="1">
      <c r="B118" s="32"/>
      <c r="C118" s="163" t="s">
        <v>173</v>
      </c>
      <c r="D118" s="163" t="s">
        <v>131</v>
      </c>
      <c r="E118" s="164" t="s">
        <v>665</v>
      </c>
      <c r="F118" s="165" t="s">
        <v>666</v>
      </c>
      <c r="G118" s="166" t="s">
        <v>206</v>
      </c>
      <c r="H118" s="167">
        <v>52.596</v>
      </c>
      <c r="I118" s="168"/>
      <c r="J118" s="169">
        <f>ROUND(I118*H118,2)</f>
        <v>0</v>
      </c>
      <c r="K118" s="165" t="s">
        <v>135</v>
      </c>
      <c r="L118" s="36"/>
      <c r="M118" s="170" t="s">
        <v>1</v>
      </c>
      <c r="N118" s="171" t="s">
        <v>44</v>
      </c>
      <c r="O118" s="58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AR118" s="15" t="s">
        <v>129</v>
      </c>
      <c r="AT118" s="15" t="s">
        <v>131</v>
      </c>
      <c r="AU118" s="15" t="s">
        <v>82</v>
      </c>
      <c r="AY118" s="15" t="s">
        <v>130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5" t="s">
        <v>80</v>
      </c>
      <c r="BK118" s="174">
        <f>ROUND(I118*H118,2)</f>
        <v>0</v>
      </c>
      <c r="BL118" s="15" t="s">
        <v>129</v>
      </c>
      <c r="BM118" s="15" t="s">
        <v>667</v>
      </c>
    </row>
    <row r="119" spans="2:51" s="11" customFormat="1" ht="11.25">
      <c r="B119" s="190"/>
      <c r="C119" s="191"/>
      <c r="D119" s="175" t="s">
        <v>201</v>
      </c>
      <c r="E119" s="192" t="s">
        <v>1</v>
      </c>
      <c r="F119" s="193" t="s">
        <v>668</v>
      </c>
      <c r="G119" s="191"/>
      <c r="H119" s="194">
        <v>67.716</v>
      </c>
      <c r="I119" s="195"/>
      <c r="J119" s="191"/>
      <c r="K119" s="191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201</v>
      </c>
      <c r="AU119" s="200" t="s">
        <v>82</v>
      </c>
      <c r="AV119" s="11" t="s">
        <v>82</v>
      </c>
      <c r="AW119" s="11" t="s">
        <v>34</v>
      </c>
      <c r="AX119" s="11" t="s">
        <v>73</v>
      </c>
      <c r="AY119" s="200" t="s">
        <v>130</v>
      </c>
    </row>
    <row r="120" spans="2:51" s="11" customFormat="1" ht="11.25">
      <c r="B120" s="190"/>
      <c r="C120" s="191"/>
      <c r="D120" s="175" t="s">
        <v>201</v>
      </c>
      <c r="E120" s="192" t="s">
        <v>1</v>
      </c>
      <c r="F120" s="193" t="s">
        <v>669</v>
      </c>
      <c r="G120" s="191"/>
      <c r="H120" s="194">
        <v>-15.12</v>
      </c>
      <c r="I120" s="195"/>
      <c r="J120" s="191"/>
      <c r="K120" s="191"/>
      <c r="L120" s="196"/>
      <c r="M120" s="197"/>
      <c r="N120" s="198"/>
      <c r="O120" s="198"/>
      <c r="P120" s="198"/>
      <c r="Q120" s="198"/>
      <c r="R120" s="198"/>
      <c r="S120" s="198"/>
      <c r="T120" s="199"/>
      <c r="AT120" s="200" t="s">
        <v>201</v>
      </c>
      <c r="AU120" s="200" t="s">
        <v>82</v>
      </c>
      <c r="AV120" s="11" t="s">
        <v>82</v>
      </c>
      <c r="AW120" s="11" t="s">
        <v>34</v>
      </c>
      <c r="AX120" s="11" t="s">
        <v>73</v>
      </c>
      <c r="AY120" s="200" t="s">
        <v>130</v>
      </c>
    </row>
    <row r="121" spans="2:51" s="12" customFormat="1" ht="11.25">
      <c r="B121" s="201"/>
      <c r="C121" s="202"/>
      <c r="D121" s="175" t="s">
        <v>201</v>
      </c>
      <c r="E121" s="203" t="s">
        <v>1</v>
      </c>
      <c r="F121" s="204" t="s">
        <v>203</v>
      </c>
      <c r="G121" s="202"/>
      <c r="H121" s="205">
        <v>52.596</v>
      </c>
      <c r="I121" s="206"/>
      <c r="J121" s="202"/>
      <c r="K121" s="202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201</v>
      </c>
      <c r="AU121" s="211" t="s">
        <v>82</v>
      </c>
      <c r="AV121" s="12" t="s">
        <v>129</v>
      </c>
      <c r="AW121" s="12" t="s">
        <v>34</v>
      </c>
      <c r="AX121" s="12" t="s">
        <v>80</v>
      </c>
      <c r="AY121" s="211" t="s">
        <v>130</v>
      </c>
    </row>
    <row r="122" spans="2:65" s="1" customFormat="1" ht="16.5" customHeight="1">
      <c r="B122" s="32"/>
      <c r="C122" s="163" t="s">
        <v>181</v>
      </c>
      <c r="D122" s="163" t="s">
        <v>131</v>
      </c>
      <c r="E122" s="164" t="s">
        <v>338</v>
      </c>
      <c r="F122" s="165" t="s">
        <v>339</v>
      </c>
      <c r="G122" s="166" t="s">
        <v>199</v>
      </c>
      <c r="H122" s="167">
        <v>312</v>
      </c>
      <c r="I122" s="168"/>
      <c r="J122" s="169">
        <f>ROUND(I122*H122,2)</f>
        <v>0</v>
      </c>
      <c r="K122" s="165" t="s">
        <v>135</v>
      </c>
      <c r="L122" s="36"/>
      <c r="M122" s="170" t="s">
        <v>1</v>
      </c>
      <c r="N122" s="171" t="s">
        <v>44</v>
      </c>
      <c r="O122" s="58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AR122" s="15" t="s">
        <v>129</v>
      </c>
      <c r="AT122" s="15" t="s">
        <v>131</v>
      </c>
      <c r="AU122" s="15" t="s">
        <v>82</v>
      </c>
      <c r="AY122" s="15" t="s">
        <v>130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5" t="s">
        <v>80</v>
      </c>
      <c r="BK122" s="174">
        <f>ROUND(I122*H122,2)</f>
        <v>0</v>
      </c>
      <c r="BL122" s="15" t="s">
        <v>129</v>
      </c>
      <c r="BM122" s="15" t="s">
        <v>670</v>
      </c>
    </row>
    <row r="123" spans="2:51" s="11" customFormat="1" ht="11.25">
      <c r="B123" s="190"/>
      <c r="C123" s="191"/>
      <c r="D123" s="175" t="s">
        <v>201</v>
      </c>
      <c r="E123" s="192" t="s">
        <v>1</v>
      </c>
      <c r="F123" s="193" t="s">
        <v>671</v>
      </c>
      <c r="G123" s="191"/>
      <c r="H123" s="194">
        <v>312</v>
      </c>
      <c r="I123" s="195"/>
      <c r="J123" s="191"/>
      <c r="K123" s="191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201</v>
      </c>
      <c r="AU123" s="200" t="s">
        <v>82</v>
      </c>
      <c r="AV123" s="11" t="s">
        <v>82</v>
      </c>
      <c r="AW123" s="11" t="s">
        <v>34</v>
      </c>
      <c r="AX123" s="11" t="s">
        <v>73</v>
      </c>
      <c r="AY123" s="200" t="s">
        <v>130</v>
      </c>
    </row>
    <row r="124" spans="2:51" s="12" customFormat="1" ht="11.25">
      <c r="B124" s="201"/>
      <c r="C124" s="202"/>
      <c r="D124" s="175" t="s">
        <v>201</v>
      </c>
      <c r="E124" s="203" t="s">
        <v>1</v>
      </c>
      <c r="F124" s="204" t="s">
        <v>203</v>
      </c>
      <c r="G124" s="202"/>
      <c r="H124" s="205">
        <v>312</v>
      </c>
      <c r="I124" s="206"/>
      <c r="J124" s="202"/>
      <c r="K124" s="202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201</v>
      </c>
      <c r="AU124" s="211" t="s">
        <v>82</v>
      </c>
      <c r="AV124" s="12" t="s">
        <v>129</v>
      </c>
      <c r="AW124" s="12" t="s">
        <v>34</v>
      </c>
      <c r="AX124" s="12" t="s">
        <v>80</v>
      </c>
      <c r="AY124" s="211" t="s">
        <v>130</v>
      </c>
    </row>
    <row r="125" spans="2:65" s="1" customFormat="1" ht="16.5" customHeight="1">
      <c r="B125" s="32"/>
      <c r="C125" s="163" t="s">
        <v>186</v>
      </c>
      <c r="D125" s="163" t="s">
        <v>131</v>
      </c>
      <c r="E125" s="164" t="s">
        <v>342</v>
      </c>
      <c r="F125" s="165" t="s">
        <v>343</v>
      </c>
      <c r="G125" s="166" t="s">
        <v>199</v>
      </c>
      <c r="H125" s="167">
        <v>312</v>
      </c>
      <c r="I125" s="168"/>
      <c r="J125" s="169">
        <f>ROUND(I125*H125,2)</f>
        <v>0</v>
      </c>
      <c r="K125" s="165" t="s">
        <v>135</v>
      </c>
      <c r="L125" s="36"/>
      <c r="M125" s="170" t="s">
        <v>1</v>
      </c>
      <c r="N125" s="171" t="s">
        <v>44</v>
      </c>
      <c r="O125" s="58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AR125" s="15" t="s">
        <v>129</v>
      </c>
      <c r="AT125" s="15" t="s">
        <v>131</v>
      </c>
      <c r="AU125" s="15" t="s">
        <v>82</v>
      </c>
      <c r="AY125" s="15" t="s">
        <v>130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5" t="s">
        <v>80</v>
      </c>
      <c r="BK125" s="174">
        <f>ROUND(I125*H125,2)</f>
        <v>0</v>
      </c>
      <c r="BL125" s="15" t="s">
        <v>129</v>
      </c>
      <c r="BM125" s="15" t="s">
        <v>672</v>
      </c>
    </row>
    <row r="126" spans="2:51" s="11" customFormat="1" ht="11.25">
      <c r="B126" s="190"/>
      <c r="C126" s="191"/>
      <c r="D126" s="175" t="s">
        <v>201</v>
      </c>
      <c r="E126" s="192" t="s">
        <v>1</v>
      </c>
      <c r="F126" s="193" t="s">
        <v>673</v>
      </c>
      <c r="G126" s="191"/>
      <c r="H126" s="194">
        <v>312</v>
      </c>
      <c r="I126" s="195"/>
      <c r="J126" s="191"/>
      <c r="K126" s="191"/>
      <c r="L126" s="196"/>
      <c r="M126" s="197"/>
      <c r="N126" s="198"/>
      <c r="O126" s="198"/>
      <c r="P126" s="198"/>
      <c r="Q126" s="198"/>
      <c r="R126" s="198"/>
      <c r="S126" s="198"/>
      <c r="T126" s="199"/>
      <c r="AT126" s="200" t="s">
        <v>201</v>
      </c>
      <c r="AU126" s="200" t="s">
        <v>82</v>
      </c>
      <c r="AV126" s="11" t="s">
        <v>82</v>
      </c>
      <c r="AW126" s="11" t="s">
        <v>34</v>
      </c>
      <c r="AX126" s="11" t="s">
        <v>73</v>
      </c>
      <c r="AY126" s="200" t="s">
        <v>130</v>
      </c>
    </row>
    <row r="127" spans="2:51" s="12" customFormat="1" ht="11.25">
      <c r="B127" s="201"/>
      <c r="C127" s="202"/>
      <c r="D127" s="175" t="s">
        <v>201</v>
      </c>
      <c r="E127" s="203" t="s">
        <v>1</v>
      </c>
      <c r="F127" s="204" t="s">
        <v>203</v>
      </c>
      <c r="G127" s="202"/>
      <c r="H127" s="205">
        <v>312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201</v>
      </c>
      <c r="AU127" s="211" t="s">
        <v>82</v>
      </c>
      <c r="AV127" s="12" t="s">
        <v>129</v>
      </c>
      <c r="AW127" s="12" t="s">
        <v>34</v>
      </c>
      <c r="AX127" s="12" t="s">
        <v>80</v>
      </c>
      <c r="AY127" s="211" t="s">
        <v>130</v>
      </c>
    </row>
    <row r="128" spans="2:65" s="1" customFormat="1" ht="16.5" customHeight="1">
      <c r="B128" s="32"/>
      <c r="C128" s="225" t="s">
        <v>244</v>
      </c>
      <c r="D128" s="225" t="s">
        <v>333</v>
      </c>
      <c r="E128" s="226" t="s">
        <v>346</v>
      </c>
      <c r="F128" s="227" t="s">
        <v>347</v>
      </c>
      <c r="G128" s="228" t="s">
        <v>348</v>
      </c>
      <c r="H128" s="229">
        <v>10.92</v>
      </c>
      <c r="I128" s="230"/>
      <c r="J128" s="231">
        <f>ROUND(I128*H128,2)</f>
        <v>0</v>
      </c>
      <c r="K128" s="227" t="s">
        <v>135</v>
      </c>
      <c r="L128" s="232"/>
      <c r="M128" s="233" t="s">
        <v>1</v>
      </c>
      <c r="N128" s="234" t="s">
        <v>44</v>
      </c>
      <c r="O128" s="58"/>
      <c r="P128" s="172">
        <f>O128*H128</f>
        <v>0</v>
      </c>
      <c r="Q128" s="172">
        <v>0.001</v>
      </c>
      <c r="R128" s="172">
        <f>Q128*H128</f>
        <v>0.010920000000000001</v>
      </c>
      <c r="S128" s="172">
        <v>0</v>
      </c>
      <c r="T128" s="173">
        <f>S128*H128</f>
        <v>0</v>
      </c>
      <c r="AR128" s="15" t="s">
        <v>168</v>
      </c>
      <c r="AT128" s="15" t="s">
        <v>333</v>
      </c>
      <c r="AU128" s="15" t="s">
        <v>82</v>
      </c>
      <c r="AY128" s="15" t="s">
        <v>130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5" t="s">
        <v>80</v>
      </c>
      <c r="BK128" s="174">
        <f>ROUND(I128*H128,2)</f>
        <v>0</v>
      </c>
      <c r="BL128" s="15" t="s">
        <v>129</v>
      </c>
      <c r="BM128" s="15" t="s">
        <v>674</v>
      </c>
    </row>
    <row r="129" spans="2:51" s="11" customFormat="1" ht="11.25">
      <c r="B129" s="190"/>
      <c r="C129" s="191"/>
      <c r="D129" s="175" t="s">
        <v>201</v>
      </c>
      <c r="E129" s="192" t="s">
        <v>1</v>
      </c>
      <c r="F129" s="193" t="s">
        <v>675</v>
      </c>
      <c r="G129" s="191"/>
      <c r="H129" s="194">
        <v>10.92</v>
      </c>
      <c r="I129" s="195"/>
      <c r="J129" s="191"/>
      <c r="K129" s="191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201</v>
      </c>
      <c r="AU129" s="200" t="s">
        <v>82</v>
      </c>
      <c r="AV129" s="11" t="s">
        <v>82</v>
      </c>
      <c r="AW129" s="11" t="s">
        <v>34</v>
      </c>
      <c r="AX129" s="11" t="s">
        <v>73</v>
      </c>
      <c r="AY129" s="200" t="s">
        <v>130</v>
      </c>
    </row>
    <row r="130" spans="2:51" s="12" customFormat="1" ht="11.25">
      <c r="B130" s="201"/>
      <c r="C130" s="202"/>
      <c r="D130" s="175" t="s">
        <v>201</v>
      </c>
      <c r="E130" s="203" t="s">
        <v>1</v>
      </c>
      <c r="F130" s="204" t="s">
        <v>203</v>
      </c>
      <c r="G130" s="202"/>
      <c r="H130" s="205">
        <v>10.92</v>
      </c>
      <c r="I130" s="206"/>
      <c r="J130" s="202"/>
      <c r="K130" s="202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201</v>
      </c>
      <c r="AU130" s="211" t="s">
        <v>82</v>
      </c>
      <c r="AV130" s="12" t="s">
        <v>129</v>
      </c>
      <c r="AW130" s="12" t="s">
        <v>34</v>
      </c>
      <c r="AX130" s="12" t="s">
        <v>80</v>
      </c>
      <c r="AY130" s="211" t="s">
        <v>130</v>
      </c>
    </row>
    <row r="131" spans="2:65" s="1" customFormat="1" ht="16.5" customHeight="1">
      <c r="B131" s="32"/>
      <c r="C131" s="163" t="s">
        <v>248</v>
      </c>
      <c r="D131" s="163" t="s">
        <v>131</v>
      </c>
      <c r="E131" s="164" t="s">
        <v>351</v>
      </c>
      <c r="F131" s="165" t="s">
        <v>352</v>
      </c>
      <c r="G131" s="166" t="s">
        <v>199</v>
      </c>
      <c r="H131" s="167">
        <v>600.9</v>
      </c>
      <c r="I131" s="168"/>
      <c r="J131" s="169">
        <f>ROUND(I131*H131,2)</f>
        <v>0</v>
      </c>
      <c r="K131" s="165" t="s">
        <v>135</v>
      </c>
      <c r="L131" s="36"/>
      <c r="M131" s="170" t="s">
        <v>1</v>
      </c>
      <c r="N131" s="171" t="s">
        <v>44</v>
      </c>
      <c r="O131" s="58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AR131" s="15" t="s">
        <v>129</v>
      </c>
      <c r="AT131" s="15" t="s">
        <v>131</v>
      </c>
      <c r="AU131" s="15" t="s">
        <v>82</v>
      </c>
      <c r="AY131" s="15" t="s">
        <v>130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5" t="s">
        <v>80</v>
      </c>
      <c r="BK131" s="174">
        <f>ROUND(I131*H131,2)</f>
        <v>0</v>
      </c>
      <c r="BL131" s="15" t="s">
        <v>129</v>
      </c>
      <c r="BM131" s="15" t="s">
        <v>676</v>
      </c>
    </row>
    <row r="132" spans="2:51" s="11" customFormat="1" ht="11.25">
      <c r="B132" s="190"/>
      <c r="C132" s="191"/>
      <c r="D132" s="175" t="s">
        <v>201</v>
      </c>
      <c r="E132" s="192" t="s">
        <v>1</v>
      </c>
      <c r="F132" s="193" t="s">
        <v>677</v>
      </c>
      <c r="G132" s="191"/>
      <c r="H132" s="194">
        <v>570.9</v>
      </c>
      <c r="I132" s="195"/>
      <c r="J132" s="191"/>
      <c r="K132" s="191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201</v>
      </c>
      <c r="AU132" s="200" t="s">
        <v>82</v>
      </c>
      <c r="AV132" s="11" t="s">
        <v>82</v>
      </c>
      <c r="AW132" s="11" t="s">
        <v>34</v>
      </c>
      <c r="AX132" s="11" t="s">
        <v>73</v>
      </c>
      <c r="AY132" s="200" t="s">
        <v>130</v>
      </c>
    </row>
    <row r="133" spans="2:51" s="11" customFormat="1" ht="11.25">
      <c r="B133" s="190"/>
      <c r="C133" s="191"/>
      <c r="D133" s="175" t="s">
        <v>201</v>
      </c>
      <c r="E133" s="192" t="s">
        <v>1</v>
      </c>
      <c r="F133" s="193" t="s">
        <v>678</v>
      </c>
      <c r="G133" s="191"/>
      <c r="H133" s="194">
        <v>30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201</v>
      </c>
      <c r="AU133" s="200" t="s">
        <v>82</v>
      </c>
      <c r="AV133" s="11" t="s">
        <v>82</v>
      </c>
      <c r="AW133" s="11" t="s">
        <v>34</v>
      </c>
      <c r="AX133" s="11" t="s">
        <v>73</v>
      </c>
      <c r="AY133" s="200" t="s">
        <v>130</v>
      </c>
    </row>
    <row r="134" spans="2:51" s="12" customFormat="1" ht="11.25">
      <c r="B134" s="201"/>
      <c r="C134" s="202"/>
      <c r="D134" s="175" t="s">
        <v>201</v>
      </c>
      <c r="E134" s="203" t="s">
        <v>1</v>
      </c>
      <c r="F134" s="204" t="s">
        <v>203</v>
      </c>
      <c r="G134" s="202"/>
      <c r="H134" s="205">
        <v>600.9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201</v>
      </c>
      <c r="AU134" s="211" t="s">
        <v>82</v>
      </c>
      <c r="AV134" s="12" t="s">
        <v>129</v>
      </c>
      <c r="AW134" s="12" t="s">
        <v>34</v>
      </c>
      <c r="AX134" s="12" t="s">
        <v>80</v>
      </c>
      <c r="AY134" s="211" t="s">
        <v>130</v>
      </c>
    </row>
    <row r="135" spans="2:65" s="1" customFormat="1" ht="16.5" customHeight="1">
      <c r="B135" s="32"/>
      <c r="C135" s="163" t="s">
        <v>252</v>
      </c>
      <c r="D135" s="163" t="s">
        <v>131</v>
      </c>
      <c r="E135" s="164" t="s">
        <v>363</v>
      </c>
      <c r="F135" s="165" t="s">
        <v>364</v>
      </c>
      <c r="G135" s="166" t="s">
        <v>199</v>
      </c>
      <c r="H135" s="167">
        <v>312</v>
      </c>
      <c r="I135" s="168"/>
      <c r="J135" s="169">
        <f>ROUND(I135*H135,2)</f>
        <v>0</v>
      </c>
      <c r="K135" s="165" t="s">
        <v>135</v>
      </c>
      <c r="L135" s="36"/>
      <c r="M135" s="170" t="s">
        <v>1</v>
      </c>
      <c r="N135" s="171" t="s">
        <v>44</v>
      </c>
      <c r="O135" s="58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5" t="s">
        <v>129</v>
      </c>
      <c r="AT135" s="15" t="s">
        <v>131</v>
      </c>
      <c r="AU135" s="15" t="s">
        <v>82</v>
      </c>
      <c r="AY135" s="15" t="s">
        <v>130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80</v>
      </c>
      <c r="BK135" s="174">
        <f>ROUND(I135*H135,2)</f>
        <v>0</v>
      </c>
      <c r="BL135" s="15" t="s">
        <v>129</v>
      </c>
      <c r="BM135" s="15" t="s">
        <v>679</v>
      </c>
    </row>
    <row r="136" spans="2:65" s="1" customFormat="1" ht="16.5" customHeight="1">
      <c r="B136" s="32"/>
      <c r="C136" s="163" t="s">
        <v>8</v>
      </c>
      <c r="D136" s="163" t="s">
        <v>131</v>
      </c>
      <c r="E136" s="164" t="s">
        <v>366</v>
      </c>
      <c r="F136" s="165" t="s">
        <v>367</v>
      </c>
      <c r="G136" s="166" t="s">
        <v>199</v>
      </c>
      <c r="H136" s="167">
        <v>312</v>
      </c>
      <c r="I136" s="168"/>
      <c r="J136" s="169">
        <f>ROUND(I136*H136,2)</f>
        <v>0</v>
      </c>
      <c r="K136" s="165" t="s">
        <v>135</v>
      </c>
      <c r="L136" s="36"/>
      <c r="M136" s="170" t="s">
        <v>1</v>
      </c>
      <c r="N136" s="171" t="s">
        <v>44</v>
      </c>
      <c r="O136" s="58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AR136" s="15" t="s">
        <v>129</v>
      </c>
      <c r="AT136" s="15" t="s">
        <v>131</v>
      </c>
      <c r="AU136" s="15" t="s">
        <v>82</v>
      </c>
      <c r="AY136" s="15" t="s">
        <v>130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5" t="s">
        <v>80</v>
      </c>
      <c r="BK136" s="174">
        <f>ROUND(I136*H136,2)</f>
        <v>0</v>
      </c>
      <c r="BL136" s="15" t="s">
        <v>129</v>
      </c>
      <c r="BM136" s="15" t="s">
        <v>680</v>
      </c>
    </row>
    <row r="137" spans="2:65" s="1" customFormat="1" ht="16.5" customHeight="1">
      <c r="B137" s="32"/>
      <c r="C137" s="163" t="s">
        <v>259</v>
      </c>
      <c r="D137" s="163" t="s">
        <v>131</v>
      </c>
      <c r="E137" s="164" t="s">
        <v>369</v>
      </c>
      <c r="F137" s="165" t="s">
        <v>370</v>
      </c>
      <c r="G137" s="166" t="s">
        <v>199</v>
      </c>
      <c r="H137" s="167">
        <v>312</v>
      </c>
      <c r="I137" s="168"/>
      <c r="J137" s="169">
        <f>ROUND(I137*H137,2)</f>
        <v>0</v>
      </c>
      <c r="K137" s="165" t="s">
        <v>135</v>
      </c>
      <c r="L137" s="36"/>
      <c r="M137" s="170" t="s">
        <v>1</v>
      </c>
      <c r="N137" s="171" t="s">
        <v>44</v>
      </c>
      <c r="O137" s="58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AR137" s="15" t="s">
        <v>129</v>
      </c>
      <c r="AT137" s="15" t="s">
        <v>131</v>
      </c>
      <c r="AU137" s="15" t="s">
        <v>82</v>
      </c>
      <c r="AY137" s="15" t="s">
        <v>130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5" t="s">
        <v>80</v>
      </c>
      <c r="BK137" s="174">
        <f>ROUND(I137*H137,2)</f>
        <v>0</v>
      </c>
      <c r="BL137" s="15" t="s">
        <v>129</v>
      </c>
      <c r="BM137" s="15" t="s">
        <v>681</v>
      </c>
    </row>
    <row r="138" spans="2:63" s="9" customFormat="1" ht="22.9" customHeight="1">
      <c r="B138" s="149"/>
      <c r="C138" s="150"/>
      <c r="D138" s="151" t="s">
        <v>72</v>
      </c>
      <c r="E138" s="188" t="s">
        <v>82</v>
      </c>
      <c r="F138" s="188" t="s">
        <v>682</v>
      </c>
      <c r="G138" s="150"/>
      <c r="H138" s="150"/>
      <c r="I138" s="153"/>
      <c r="J138" s="189">
        <f>BK138</f>
        <v>0</v>
      </c>
      <c r="K138" s="150"/>
      <c r="L138" s="155"/>
      <c r="M138" s="156"/>
      <c r="N138" s="157"/>
      <c r="O138" s="157"/>
      <c r="P138" s="158">
        <f>SUM(P139:P141)</f>
        <v>0</v>
      </c>
      <c r="Q138" s="157"/>
      <c r="R138" s="158">
        <f>SUM(R139:R141)</f>
        <v>2.3265000000000002</v>
      </c>
      <c r="S138" s="157"/>
      <c r="T138" s="159">
        <f>SUM(T139:T141)</f>
        <v>0</v>
      </c>
      <c r="AR138" s="160" t="s">
        <v>80</v>
      </c>
      <c r="AT138" s="161" t="s">
        <v>72</v>
      </c>
      <c r="AU138" s="161" t="s">
        <v>80</v>
      </c>
      <c r="AY138" s="160" t="s">
        <v>130</v>
      </c>
      <c r="BK138" s="162">
        <f>SUM(BK139:BK141)</f>
        <v>0</v>
      </c>
    </row>
    <row r="139" spans="2:65" s="1" customFormat="1" ht="16.5" customHeight="1">
      <c r="B139" s="32"/>
      <c r="C139" s="163" t="s">
        <v>265</v>
      </c>
      <c r="D139" s="163" t="s">
        <v>131</v>
      </c>
      <c r="E139" s="164" t="s">
        <v>683</v>
      </c>
      <c r="F139" s="165" t="s">
        <v>684</v>
      </c>
      <c r="G139" s="166" t="s">
        <v>232</v>
      </c>
      <c r="H139" s="167">
        <v>9</v>
      </c>
      <c r="I139" s="168"/>
      <c r="J139" s="169">
        <f>ROUND(I139*H139,2)</f>
        <v>0</v>
      </c>
      <c r="K139" s="165" t="s">
        <v>135</v>
      </c>
      <c r="L139" s="36"/>
      <c r="M139" s="170" t="s">
        <v>1</v>
      </c>
      <c r="N139" s="171" t="s">
        <v>44</v>
      </c>
      <c r="O139" s="58"/>
      <c r="P139" s="172">
        <f>O139*H139</f>
        <v>0</v>
      </c>
      <c r="Q139" s="172">
        <v>0.2585</v>
      </c>
      <c r="R139" s="172">
        <f>Q139*H139</f>
        <v>2.3265000000000002</v>
      </c>
      <c r="S139" s="172">
        <v>0</v>
      </c>
      <c r="T139" s="173">
        <f>S139*H139</f>
        <v>0</v>
      </c>
      <c r="AR139" s="15" t="s">
        <v>129</v>
      </c>
      <c r="AT139" s="15" t="s">
        <v>131</v>
      </c>
      <c r="AU139" s="15" t="s">
        <v>82</v>
      </c>
      <c r="AY139" s="15" t="s">
        <v>130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5" t="s">
        <v>80</v>
      </c>
      <c r="BK139" s="174">
        <f>ROUND(I139*H139,2)</f>
        <v>0</v>
      </c>
      <c r="BL139" s="15" t="s">
        <v>129</v>
      </c>
      <c r="BM139" s="15" t="s">
        <v>685</v>
      </c>
    </row>
    <row r="140" spans="2:51" s="11" customFormat="1" ht="11.25">
      <c r="B140" s="190"/>
      <c r="C140" s="191"/>
      <c r="D140" s="175" t="s">
        <v>201</v>
      </c>
      <c r="E140" s="192" t="s">
        <v>1</v>
      </c>
      <c r="F140" s="193" t="s">
        <v>686</v>
      </c>
      <c r="G140" s="191"/>
      <c r="H140" s="194">
        <v>9</v>
      </c>
      <c r="I140" s="195"/>
      <c r="J140" s="191"/>
      <c r="K140" s="191"/>
      <c r="L140" s="196"/>
      <c r="M140" s="197"/>
      <c r="N140" s="198"/>
      <c r="O140" s="198"/>
      <c r="P140" s="198"/>
      <c r="Q140" s="198"/>
      <c r="R140" s="198"/>
      <c r="S140" s="198"/>
      <c r="T140" s="199"/>
      <c r="AT140" s="200" t="s">
        <v>201</v>
      </c>
      <c r="AU140" s="200" t="s">
        <v>82</v>
      </c>
      <c r="AV140" s="11" t="s">
        <v>82</v>
      </c>
      <c r="AW140" s="11" t="s">
        <v>34</v>
      </c>
      <c r="AX140" s="11" t="s">
        <v>73</v>
      </c>
      <c r="AY140" s="200" t="s">
        <v>130</v>
      </c>
    </row>
    <row r="141" spans="2:51" s="12" customFormat="1" ht="11.25">
      <c r="B141" s="201"/>
      <c r="C141" s="202"/>
      <c r="D141" s="175" t="s">
        <v>201</v>
      </c>
      <c r="E141" s="203" t="s">
        <v>1</v>
      </c>
      <c r="F141" s="204" t="s">
        <v>203</v>
      </c>
      <c r="G141" s="202"/>
      <c r="H141" s="205">
        <v>9</v>
      </c>
      <c r="I141" s="206"/>
      <c r="J141" s="202"/>
      <c r="K141" s="202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201</v>
      </c>
      <c r="AU141" s="211" t="s">
        <v>82</v>
      </c>
      <c r="AV141" s="12" t="s">
        <v>129</v>
      </c>
      <c r="AW141" s="12" t="s">
        <v>34</v>
      </c>
      <c r="AX141" s="12" t="s">
        <v>80</v>
      </c>
      <c r="AY141" s="211" t="s">
        <v>130</v>
      </c>
    </row>
    <row r="142" spans="2:63" s="9" customFormat="1" ht="22.9" customHeight="1">
      <c r="B142" s="149"/>
      <c r="C142" s="150"/>
      <c r="D142" s="151" t="s">
        <v>72</v>
      </c>
      <c r="E142" s="188" t="s">
        <v>153</v>
      </c>
      <c r="F142" s="188" t="s">
        <v>372</v>
      </c>
      <c r="G142" s="150"/>
      <c r="H142" s="150"/>
      <c r="I142" s="153"/>
      <c r="J142" s="189">
        <f>BK142</f>
        <v>0</v>
      </c>
      <c r="K142" s="150"/>
      <c r="L142" s="155"/>
      <c r="M142" s="156"/>
      <c r="N142" s="157"/>
      <c r="O142" s="157"/>
      <c r="P142" s="158">
        <f>SUM(P143:P161)</f>
        <v>0</v>
      </c>
      <c r="Q142" s="157"/>
      <c r="R142" s="158">
        <f>SUM(R143:R161)</f>
        <v>136.93713699999998</v>
      </c>
      <c r="S142" s="157"/>
      <c r="T142" s="159">
        <f>SUM(T143:T161)</f>
        <v>0</v>
      </c>
      <c r="AR142" s="160" t="s">
        <v>80</v>
      </c>
      <c r="AT142" s="161" t="s">
        <v>72</v>
      </c>
      <c r="AU142" s="161" t="s">
        <v>80</v>
      </c>
      <c r="AY142" s="160" t="s">
        <v>130</v>
      </c>
      <c r="BK142" s="162">
        <f>SUM(BK143:BK161)</f>
        <v>0</v>
      </c>
    </row>
    <row r="143" spans="2:65" s="1" customFormat="1" ht="16.5" customHeight="1">
      <c r="B143" s="32"/>
      <c r="C143" s="163" t="s">
        <v>269</v>
      </c>
      <c r="D143" s="163" t="s">
        <v>131</v>
      </c>
      <c r="E143" s="164" t="s">
        <v>373</v>
      </c>
      <c r="F143" s="165" t="s">
        <v>374</v>
      </c>
      <c r="G143" s="166" t="s">
        <v>199</v>
      </c>
      <c r="H143" s="167">
        <v>519</v>
      </c>
      <c r="I143" s="168"/>
      <c r="J143" s="169">
        <f>ROUND(I143*H143,2)</f>
        <v>0</v>
      </c>
      <c r="K143" s="165" t="s">
        <v>135</v>
      </c>
      <c r="L143" s="36"/>
      <c r="M143" s="170" t="s">
        <v>1</v>
      </c>
      <c r="N143" s="171" t="s">
        <v>44</v>
      </c>
      <c r="O143" s="58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AR143" s="15" t="s">
        <v>129</v>
      </c>
      <c r="AT143" s="15" t="s">
        <v>131</v>
      </c>
      <c r="AU143" s="15" t="s">
        <v>82</v>
      </c>
      <c r="AY143" s="15" t="s">
        <v>130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5" t="s">
        <v>80</v>
      </c>
      <c r="BK143" s="174">
        <f>ROUND(I143*H143,2)</f>
        <v>0</v>
      </c>
      <c r="BL143" s="15" t="s">
        <v>129</v>
      </c>
      <c r="BM143" s="15" t="s">
        <v>687</v>
      </c>
    </row>
    <row r="144" spans="2:51" s="11" customFormat="1" ht="11.25">
      <c r="B144" s="190"/>
      <c r="C144" s="191"/>
      <c r="D144" s="175" t="s">
        <v>201</v>
      </c>
      <c r="E144" s="192" t="s">
        <v>1</v>
      </c>
      <c r="F144" s="193" t="s">
        <v>688</v>
      </c>
      <c r="G144" s="191"/>
      <c r="H144" s="194">
        <v>519</v>
      </c>
      <c r="I144" s="195"/>
      <c r="J144" s="191"/>
      <c r="K144" s="191"/>
      <c r="L144" s="196"/>
      <c r="M144" s="197"/>
      <c r="N144" s="198"/>
      <c r="O144" s="198"/>
      <c r="P144" s="198"/>
      <c r="Q144" s="198"/>
      <c r="R144" s="198"/>
      <c r="S144" s="198"/>
      <c r="T144" s="199"/>
      <c r="AT144" s="200" t="s">
        <v>201</v>
      </c>
      <c r="AU144" s="200" t="s">
        <v>82</v>
      </c>
      <c r="AV144" s="11" t="s">
        <v>82</v>
      </c>
      <c r="AW144" s="11" t="s">
        <v>34</v>
      </c>
      <c r="AX144" s="11" t="s">
        <v>73</v>
      </c>
      <c r="AY144" s="200" t="s">
        <v>130</v>
      </c>
    </row>
    <row r="145" spans="2:51" s="12" customFormat="1" ht="11.25">
      <c r="B145" s="201"/>
      <c r="C145" s="202"/>
      <c r="D145" s="175" t="s">
        <v>201</v>
      </c>
      <c r="E145" s="203" t="s">
        <v>1</v>
      </c>
      <c r="F145" s="204" t="s">
        <v>203</v>
      </c>
      <c r="G145" s="202"/>
      <c r="H145" s="205">
        <v>519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201</v>
      </c>
      <c r="AU145" s="211" t="s">
        <v>82</v>
      </c>
      <c r="AV145" s="12" t="s">
        <v>129</v>
      </c>
      <c r="AW145" s="12" t="s">
        <v>34</v>
      </c>
      <c r="AX145" s="12" t="s">
        <v>80</v>
      </c>
      <c r="AY145" s="211" t="s">
        <v>130</v>
      </c>
    </row>
    <row r="146" spans="2:65" s="1" customFormat="1" ht="16.5" customHeight="1">
      <c r="B146" s="32"/>
      <c r="C146" s="163" t="s">
        <v>273</v>
      </c>
      <c r="D146" s="163" t="s">
        <v>131</v>
      </c>
      <c r="E146" s="164" t="s">
        <v>689</v>
      </c>
      <c r="F146" s="165" t="s">
        <v>690</v>
      </c>
      <c r="G146" s="166" t="s">
        <v>199</v>
      </c>
      <c r="H146" s="167">
        <v>550.25</v>
      </c>
      <c r="I146" s="168"/>
      <c r="J146" s="169">
        <f>ROUND(I146*H146,2)</f>
        <v>0</v>
      </c>
      <c r="K146" s="165" t="s">
        <v>135</v>
      </c>
      <c r="L146" s="36"/>
      <c r="M146" s="170" t="s">
        <v>1</v>
      </c>
      <c r="N146" s="171" t="s">
        <v>44</v>
      </c>
      <c r="O146" s="58"/>
      <c r="P146" s="172">
        <f>O146*H146</f>
        <v>0</v>
      </c>
      <c r="Q146" s="172">
        <v>0.10362</v>
      </c>
      <c r="R146" s="172">
        <f>Q146*H146</f>
        <v>57.016905</v>
      </c>
      <c r="S146" s="172">
        <v>0</v>
      </c>
      <c r="T146" s="173">
        <f>S146*H146</f>
        <v>0</v>
      </c>
      <c r="AR146" s="15" t="s">
        <v>129</v>
      </c>
      <c r="AT146" s="15" t="s">
        <v>131</v>
      </c>
      <c r="AU146" s="15" t="s">
        <v>82</v>
      </c>
      <c r="AY146" s="15" t="s">
        <v>130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5" t="s">
        <v>80</v>
      </c>
      <c r="BK146" s="174">
        <f>ROUND(I146*H146,2)</f>
        <v>0</v>
      </c>
      <c r="BL146" s="15" t="s">
        <v>129</v>
      </c>
      <c r="BM146" s="15" t="s">
        <v>691</v>
      </c>
    </row>
    <row r="147" spans="2:51" s="11" customFormat="1" ht="11.25">
      <c r="B147" s="190"/>
      <c r="C147" s="191"/>
      <c r="D147" s="175" t="s">
        <v>201</v>
      </c>
      <c r="E147" s="192" t="s">
        <v>1</v>
      </c>
      <c r="F147" s="193" t="s">
        <v>692</v>
      </c>
      <c r="G147" s="191"/>
      <c r="H147" s="194">
        <v>503.325</v>
      </c>
      <c r="I147" s="195"/>
      <c r="J147" s="191"/>
      <c r="K147" s="191"/>
      <c r="L147" s="196"/>
      <c r="M147" s="197"/>
      <c r="N147" s="198"/>
      <c r="O147" s="198"/>
      <c r="P147" s="198"/>
      <c r="Q147" s="198"/>
      <c r="R147" s="198"/>
      <c r="S147" s="198"/>
      <c r="T147" s="199"/>
      <c r="AT147" s="200" t="s">
        <v>201</v>
      </c>
      <c r="AU147" s="200" t="s">
        <v>82</v>
      </c>
      <c r="AV147" s="11" t="s">
        <v>82</v>
      </c>
      <c r="AW147" s="11" t="s">
        <v>34</v>
      </c>
      <c r="AX147" s="11" t="s">
        <v>73</v>
      </c>
      <c r="AY147" s="200" t="s">
        <v>130</v>
      </c>
    </row>
    <row r="148" spans="2:51" s="11" customFormat="1" ht="11.25">
      <c r="B148" s="190"/>
      <c r="C148" s="191"/>
      <c r="D148" s="175" t="s">
        <v>201</v>
      </c>
      <c r="E148" s="192" t="s">
        <v>1</v>
      </c>
      <c r="F148" s="193" t="s">
        <v>693</v>
      </c>
      <c r="G148" s="191"/>
      <c r="H148" s="194">
        <v>15.675</v>
      </c>
      <c r="I148" s="195"/>
      <c r="J148" s="191"/>
      <c r="K148" s="191"/>
      <c r="L148" s="196"/>
      <c r="M148" s="197"/>
      <c r="N148" s="198"/>
      <c r="O148" s="198"/>
      <c r="P148" s="198"/>
      <c r="Q148" s="198"/>
      <c r="R148" s="198"/>
      <c r="S148" s="198"/>
      <c r="T148" s="199"/>
      <c r="AT148" s="200" t="s">
        <v>201</v>
      </c>
      <c r="AU148" s="200" t="s">
        <v>82</v>
      </c>
      <c r="AV148" s="11" t="s">
        <v>82</v>
      </c>
      <c r="AW148" s="11" t="s">
        <v>34</v>
      </c>
      <c r="AX148" s="11" t="s">
        <v>73</v>
      </c>
      <c r="AY148" s="200" t="s">
        <v>130</v>
      </c>
    </row>
    <row r="149" spans="2:51" s="11" customFormat="1" ht="11.25">
      <c r="B149" s="190"/>
      <c r="C149" s="191"/>
      <c r="D149" s="175" t="s">
        <v>201</v>
      </c>
      <c r="E149" s="192" t="s">
        <v>1</v>
      </c>
      <c r="F149" s="193" t="s">
        <v>694</v>
      </c>
      <c r="G149" s="191"/>
      <c r="H149" s="194">
        <v>1.25</v>
      </c>
      <c r="I149" s="195"/>
      <c r="J149" s="191"/>
      <c r="K149" s="191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201</v>
      </c>
      <c r="AU149" s="200" t="s">
        <v>82</v>
      </c>
      <c r="AV149" s="11" t="s">
        <v>82</v>
      </c>
      <c r="AW149" s="11" t="s">
        <v>34</v>
      </c>
      <c r="AX149" s="11" t="s">
        <v>73</v>
      </c>
      <c r="AY149" s="200" t="s">
        <v>130</v>
      </c>
    </row>
    <row r="150" spans="2:51" s="11" customFormat="1" ht="22.5">
      <c r="B150" s="190"/>
      <c r="C150" s="191"/>
      <c r="D150" s="175" t="s">
        <v>201</v>
      </c>
      <c r="E150" s="192" t="s">
        <v>1</v>
      </c>
      <c r="F150" s="193" t="s">
        <v>695</v>
      </c>
      <c r="G150" s="191"/>
      <c r="H150" s="194">
        <v>30</v>
      </c>
      <c r="I150" s="195"/>
      <c r="J150" s="191"/>
      <c r="K150" s="191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201</v>
      </c>
      <c r="AU150" s="200" t="s">
        <v>82</v>
      </c>
      <c r="AV150" s="11" t="s">
        <v>82</v>
      </c>
      <c r="AW150" s="11" t="s">
        <v>34</v>
      </c>
      <c r="AX150" s="11" t="s">
        <v>73</v>
      </c>
      <c r="AY150" s="200" t="s">
        <v>130</v>
      </c>
    </row>
    <row r="151" spans="2:51" s="12" customFormat="1" ht="11.25">
      <c r="B151" s="201"/>
      <c r="C151" s="202"/>
      <c r="D151" s="175" t="s">
        <v>201</v>
      </c>
      <c r="E151" s="203" t="s">
        <v>1</v>
      </c>
      <c r="F151" s="204" t="s">
        <v>203</v>
      </c>
      <c r="G151" s="202"/>
      <c r="H151" s="205">
        <v>550.25</v>
      </c>
      <c r="I151" s="206"/>
      <c r="J151" s="202"/>
      <c r="K151" s="202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201</v>
      </c>
      <c r="AU151" s="211" t="s">
        <v>82</v>
      </c>
      <c r="AV151" s="12" t="s">
        <v>129</v>
      </c>
      <c r="AW151" s="12" t="s">
        <v>34</v>
      </c>
      <c r="AX151" s="12" t="s">
        <v>80</v>
      </c>
      <c r="AY151" s="211" t="s">
        <v>130</v>
      </c>
    </row>
    <row r="152" spans="2:65" s="1" customFormat="1" ht="16.5" customHeight="1">
      <c r="B152" s="32"/>
      <c r="C152" s="225" t="s">
        <v>277</v>
      </c>
      <c r="D152" s="225" t="s">
        <v>333</v>
      </c>
      <c r="E152" s="226" t="s">
        <v>400</v>
      </c>
      <c r="F152" s="227" t="s">
        <v>401</v>
      </c>
      <c r="G152" s="228" t="s">
        <v>199</v>
      </c>
      <c r="H152" s="229">
        <v>508.358</v>
      </c>
      <c r="I152" s="230"/>
      <c r="J152" s="231">
        <f>ROUND(I152*H152,2)</f>
        <v>0</v>
      </c>
      <c r="K152" s="227" t="s">
        <v>135</v>
      </c>
      <c r="L152" s="232"/>
      <c r="M152" s="233" t="s">
        <v>1</v>
      </c>
      <c r="N152" s="234" t="s">
        <v>44</v>
      </c>
      <c r="O152" s="58"/>
      <c r="P152" s="172">
        <f>O152*H152</f>
        <v>0</v>
      </c>
      <c r="Q152" s="172">
        <v>0.152</v>
      </c>
      <c r="R152" s="172">
        <f>Q152*H152</f>
        <v>77.270416</v>
      </c>
      <c r="S152" s="172">
        <v>0</v>
      </c>
      <c r="T152" s="173">
        <f>S152*H152</f>
        <v>0</v>
      </c>
      <c r="AR152" s="15" t="s">
        <v>168</v>
      </c>
      <c r="AT152" s="15" t="s">
        <v>333</v>
      </c>
      <c r="AU152" s="15" t="s">
        <v>82</v>
      </c>
      <c r="AY152" s="15" t="s">
        <v>130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5" t="s">
        <v>80</v>
      </c>
      <c r="BK152" s="174">
        <f>ROUND(I152*H152,2)</f>
        <v>0</v>
      </c>
      <c r="BL152" s="15" t="s">
        <v>129</v>
      </c>
      <c r="BM152" s="15" t="s">
        <v>696</v>
      </c>
    </row>
    <row r="153" spans="2:51" s="11" customFormat="1" ht="11.25">
      <c r="B153" s="190"/>
      <c r="C153" s="191"/>
      <c r="D153" s="175" t="s">
        <v>201</v>
      </c>
      <c r="E153" s="192" t="s">
        <v>1</v>
      </c>
      <c r="F153" s="193" t="s">
        <v>697</v>
      </c>
      <c r="G153" s="191"/>
      <c r="H153" s="194">
        <v>508.358</v>
      </c>
      <c r="I153" s="195"/>
      <c r="J153" s="191"/>
      <c r="K153" s="191"/>
      <c r="L153" s="196"/>
      <c r="M153" s="197"/>
      <c r="N153" s="198"/>
      <c r="O153" s="198"/>
      <c r="P153" s="198"/>
      <c r="Q153" s="198"/>
      <c r="R153" s="198"/>
      <c r="S153" s="198"/>
      <c r="T153" s="199"/>
      <c r="AT153" s="200" t="s">
        <v>201</v>
      </c>
      <c r="AU153" s="200" t="s">
        <v>82</v>
      </c>
      <c r="AV153" s="11" t="s">
        <v>82</v>
      </c>
      <c r="AW153" s="11" t="s">
        <v>34</v>
      </c>
      <c r="AX153" s="11" t="s">
        <v>73</v>
      </c>
      <c r="AY153" s="200" t="s">
        <v>130</v>
      </c>
    </row>
    <row r="154" spans="2:51" s="12" customFormat="1" ht="11.25">
      <c r="B154" s="201"/>
      <c r="C154" s="202"/>
      <c r="D154" s="175" t="s">
        <v>201</v>
      </c>
      <c r="E154" s="203" t="s">
        <v>1</v>
      </c>
      <c r="F154" s="204" t="s">
        <v>203</v>
      </c>
      <c r="G154" s="202"/>
      <c r="H154" s="205">
        <v>508.358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201</v>
      </c>
      <c r="AU154" s="211" t="s">
        <v>82</v>
      </c>
      <c r="AV154" s="12" t="s">
        <v>129</v>
      </c>
      <c r="AW154" s="12" t="s">
        <v>34</v>
      </c>
      <c r="AX154" s="12" t="s">
        <v>80</v>
      </c>
      <c r="AY154" s="211" t="s">
        <v>130</v>
      </c>
    </row>
    <row r="155" spans="2:65" s="1" customFormat="1" ht="16.5" customHeight="1">
      <c r="B155" s="32"/>
      <c r="C155" s="225" t="s">
        <v>7</v>
      </c>
      <c r="D155" s="225" t="s">
        <v>333</v>
      </c>
      <c r="E155" s="226" t="s">
        <v>698</v>
      </c>
      <c r="F155" s="227" t="s">
        <v>699</v>
      </c>
      <c r="G155" s="228" t="s">
        <v>199</v>
      </c>
      <c r="H155" s="229">
        <v>17.433</v>
      </c>
      <c r="I155" s="230"/>
      <c r="J155" s="231">
        <f>ROUND(I155*H155,2)</f>
        <v>0</v>
      </c>
      <c r="K155" s="227" t="s">
        <v>135</v>
      </c>
      <c r="L155" s="232"/>
      <c r="M155" s="233" t="s">
        <v>1</v>
      </c>
      <c r="N155" s="234" t="s">
        <v>44</v>
      </c>
      <c r="O155" s="58"/>
      <c r="P155" s="172">
        <f>O155*H155</f>
        <v>0</v>
      </c>
      <c r="Q155" s="172">
        <v>0.152</v>
      </c>
      <c r="R155" s="172">
        <f>Q155*H155</f>
        <v>2.649816</v>
      </c>
      <c r="S155" s="172">
        <v>0</v>
      </c>
      <c r="T155" s="173">
        <f>S155*H155</f>
        <v>0</v>
      </c>
      <c r="AR155" s="15" t="s">
        <v>168</v>
      </c>
      <c r="AT155" s="15" t="s">
        <v>333</v>
      </c>
      <c r="AU155" s="15" t="s">
        <v>82</v>
      </c>
      <c r="AY155" s="15" t="s">
        <v>130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5" t="s">
        <v>80</v>
      </c>
      <c r="BK155" s="174">
        <f>ROUND(I155*H155,2)</f>
        <v>0</v>
      </c>
      <c r="BL155" s="15" t="s">
        <v>129</v>
      </c>
      <c r="BM155" s="15" t="s">
        <v>700</v>
      </c>
    </row>
    <row r="156" spans="2:51" s="11" customFormat="1" ht="11.25">
      <c r="B156" s="190"/>
      <c r="C156" s="191"/>
      <c r="D156" s="175" t="s">
        <v>201</v>
      </c>
      <c r="E156" s="192" t="s">
        <v>1</v>
      </c>
      <c r="F156" s="193" t="s">
        <v>701</v>
      </c>
      <c r="G156" s="191"/>
      <c r="H156" s="194">
        <v>16.145</v>
      </c>
      <c r="I156" s="195"/>
      <c r="J156" s="191"/>
      <c r="K156" s="191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201</v>
      </c>
      <c r="AU156" s="200" t="s">
        <v>82</v>
      </c>
      <c r="AV156" s="11" t="s">
        <v>82</v>
      </c>
      <c r="AW156" s="11" t="s">
        <v>34</v>
      </c>
      <c r="AX156" s="11" t="s">
        <v>73</v>
      </c>
      <c r="AY156" s="200" t="s">
        <v>130</v>
      </c>
    </row>
    <row r="157" spans="2:51" s="11" customFormat="1" ht="11.25">
      <c r="B157" s="190"/>
      <c r="C157" s="191"/>
      <c r="D157" s="175" t="s">
        <v>201</v>
      </c>
      <c r="E157" s="192" t="s">
        <v>1</v>
      </c>
      <c r="F157" s="193" t="s">
        <v>702</v>
      </c>
      <c r="G157" s="191"/>
      <c r="H157" s="194">
        <v>1.288</v>
      </c>
      <c r="I157" s="195"/>
      <c r="J157" s="191"/>
      <c r="K157" s="191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201</v>
      </c>
      <c r="AU157" s="200" t="s">
        <v>82</v>
      </c>
      <c r="AV157" s="11" t="s">
        <v>82</v>
      </c>
      <c r="AW157" s="11" t="s">
        <v>34</v>
      </c>
      <c r="AX157" s="11" t="s">
        <v>73</v>
      </c>
      <c r="AY157" s="200" t="s">
        <v>130</v>
      </c>
    </row>
    <row r="158" spans="2:51" s="12" customFormat="1" ht="11.25">
      <c r="B158" s="201"/>
      <c r="C158" s="202"/>
      <c r="D158" s="175" t="s">
        <v>201</v>
      </c>
      <c r="E158" s="203" t="s">
        <v>1</v>
      </c>
      <c r="F158" s="204" t="s">
        <v>203</v>
      </c>
      <c r="G158" s="202"/>
      <c r="H158" s="205">
        <v>17.433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201</v>
      </c>
      <c r="AU158" s="211" t="s">
        <v>82</v>
      </c>
      <c r="AV158" s="12" t="s">
        <v>129</v>
      </c>
      <c r="AW158" s="12" t="s">
        <v>34</v>
      </c>
      <c r="AX158" s="12" t="s">
        <v>80</v>
      </c>
      <c r="AY158" s="211" t="s">
        <v>130</v>
      </c>
    </row>
    <row r="159" spans="2:65" s="1" customFormat="1" ht="16.5" customHeight="1">
      <c r="B159" s="32"/>
      <c r="C159" s="163" t="s">
        <v>377</v>
      </c>
      <c r="D159" s="163" t="s">
        <v>131</v>
      </c>
      <c r="E159" s="164" t="s">
        <v>703</v>
      </c>
      <c r="F159" s="165" t="s">
        <v>704</v>
      </c>
      <c r="G159" s="166" t="s">
        <v>199</v>
      </c>
      <c r="H159" s="167">
        <v>16.925</v>
      </c>
      <c r="I159" s="168"/>
      <c r="J159" s="169">
        <f>ROUND(I159*H159,2)</f>
        <v>0</v>
      </c>
      <c r="K159" s="165" t="s">
        <v>135</v>
      </c>
      <c r="L159" s="36"/>
      <c r="M159" s="170" t="s">
        <v>1</v>
      </c>
      <c r="N159" s="171" t="s">
        <v>44</v>
      </c>
      <c r="O159" s="58"/>
      <c r="P159" s="172">
        <f>O159*H159</f>
        <v>0</v>
      </c>
      <c r="Q159" s="172">
        <v>0</v>
      </c>
      <c r="R159" s="172">
        <f>Q159*H159</f>
        <v>0</v>
      </c>
      <c r="S159" s="172">
        <v>0</v>
      </c>
      <c r="T159" s="173">
        <f>S159*H159</f>
        <v>0</v>
      </c>
      <c r="AR159" s="15" t="s">
        <v>129</v>
      </c>
      <c r="AT159" s="15" t="s">
        <v>131</v>
      </c>
      <c r="AU159" s="15" t="s">
        <v>82</v>
      </c>
      <c r="AY159" s="15" t="s">
        <v>130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5" t="s">
        <v>80</v>
      </c>
      <c r="BK159" s="174">
        <f>ROUND(I159*H159,2)</f>
        <v>0</v>
      </c>
      <c r="BL159" s="15" t="s">
        <v>129</v>
      </c>
      <c r="BM159" s="15" t="s">
        <v>705</v>
      </c>
    </row>
    <row r="160" spans="2:51" s="11" customFormat="1" ht="11.25">
      <c r="B160" s="190"/>
      <c r="C160" s="191"/>
      <c r="D160" s="175" t="s">
        <v>201</v>
      </c>
      <c r="E160" s="192" t="s">
        <v>1</v>
      </c>
      <c r="F160" s="193" t="s">
        <v>706</v>
      </c>
      <c r="G160" s="191"/>
      <c r="H160" s="194">
        <v>16.925</v>
      </c>
      <c r="I160" s="195"/>
      <c r="J160" s="191"/>
      <c r="K160" s="191"/>
      <c r="L160" s="196"/>
      <c r="M160" s="197"/>
      <c r="N160" s="198"/>
      <c r="O160" s="198"/>
      <c r="P160" s="198"/>
      <c r="Q160" s="198"/>
      <c r="R160" s="198"/>
      <c r="S160" s="198"/>
      <c r="T160" s="199"/>
      <c r="AT160" s="200" t="s">
        <v>201</v>
      </c>
      <c r="AU160" s="200" t="s">
        <v>82</v>
      </c>
      <c r="AV160" s="11" t="s">
        <v>82</v>
      </c>
      <c r="AW160" s="11" t="s">
        <v>34</v>
      </c>
      <c r="AX160" s="11" t="s">
        <v>73</v>
      </c>
      <c r="AY160" s="200" t="s">
        <v>130</v>
      </c>
    </row>
    <row r="161" spans="2:51" s="12" customFormat="1" ht="11.25">
      <c r="B161" s="201"/>
      <c r="C161" s="202"/>
      <c r="D161" s="175" t="s">
        <v>201</v>
      </c>
      <c r="E161" s="203" t="s">
        <v>1</v>
      </c>
      <c r="F161" s="204" t="s">
        <v>203</v>
      </c>
      <c r="G161" s="202"/>
      <c r="H161" s="205">
        <v>16.925</v>
      </c>
      <c r="I161" s="206"/>
      <c r="J161" s="202"/>
      <c r="K161" s="202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201</v>
      </c>
      <c r="AU161" s="211" t="s">
        <v>82</v>
      </c>
      <c r="AV161" s="12" t="s">
        <v>129</v>
      </c>
      <c r="AW161" s="12" t="s">
        <v>34</v>
      </c>
      <c r="AX161" s="12" t="s">
        <v>80</v>
      </c>
      <c r="AY161" s="211" t="s">
        <v>130</v>
      </c>
    </row>
    <row r="162" spans="2:63" s="9" customFormat="1" ht="22.9" customHeight="1">
      <c r="B162" s="149"/>
      <c r="C162" s="150"/>
      <c r="D162" s="151" t="s">
        <v>72</v>
      </c>
      <c r="E162" s="188" t="s">
        <v>168</v>
      </c>
      <c r="F162" s="188" t="s">
        <v>409</v>
      </c>
      <c r="G162" s="150"/>
      <c r="H162" s="150"/>
      <c r="I162" s="153"/>
      <c r="J162" s="189">
        <f>BK162</f>
        <v>0</v>
      </c>
      <c r="K162" s="150"/>
      <c r="L162" s="155"/>
      <c r="M162" s="156"/>
      <c r="N162" s="157"/>
      <c r="O162" s="157"/>
      <c r="P162" s="158">
        <f>SUM(P163:P225)</f>
        <v>0</v>
      </c>
      <c r="Q162" s="157"/>
      <c r="R162" s="158">
        <f>SUM(R163:R225)</f>
        <v>12.491600000000002</v>
      </c>
      <c r="S162" s="157"/>
      <c r="T162" s="159">
        <f>SUM(T163:T225)</f>
        <v>0.02</v>
      </c>
      <c r="AR162" s="160" t="s">
        <v>80</v>
      </c>
      <c r="AT162" s="161" t="s">
        <v>72</v>
      </c>
      <c r="AU162" s="161" t="s">
        <v>80</v>
      </c>
      <c r="AY162" s="160" t="s">
        <v>130</v>
      </c>
      <c r="BK162" s="162">
        <f>SUM(BK163:BK225)</f>
        <v>0</v>
      </c>
    </row>
    <row r="163" spans="2:65" s="1" customFormat="1" ht="16.5" customHeight="1">
      <c r="B163" s="32"/>
      <c r="C163" s="163" t="s">
        <v>382</v>
      </c>
      <c r="D163" s="163" t="s">
        <v>131</v>
      </c>
      <c r="E163" s="164" t="s">
        <v>707</v>
      </c>
      <c r="F163" s="165" t="s">
        <v>708</v>
      </c>
      <c r="G163" s="166" t="s">
        <v>232</v>
      </c>
      <c r="H163" s="167">
        <v>3</v>
      </c>
      <c r="I163" s="168"/>
      <c r="J163" s="169">
        <f>ROUND(I163*H163,2)</f>
        <v>0</v>
      </c>
      <c r="K163" s="165" t="s">
        <v>176</v>
      </c>
      <c r="L163" s="36"/>
      <c r="M163" s="170" t="s">
        <v>1</v>
      </c>
      <c r="N163" s="171" t="s">
        <v>44</v>
      </c>
      <c r="O163" s="58"/>
      <c r="P163" s="172">
        <f>O163*H163</f>
        <v>0</v>
      </c>
      <c r="Q163" s="172">
        <v>0</v>
      </c>
      <c r="R163" s="172">
        <f>Q163*H163</f>
        <v>0</v>
      </c>
      <c r="S163" s="172">
        <v>0</v>
      </c>
      <c r="T163" s="173">
        <f>S163*H163</f>
        <v>0</v>
      </c>
      <c r="AR163" s="15" t="s">
        <v>129</v>
      </c>
      <c r="AT163" s="15" t="s">
        <v>131</v>
      </c>
      <c r="AU163" s="15" t="s">
        <v>82</v>
      </c>
      <c r="AY163" s="15" t="s">
        <v>130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5" t="s">
        <v>80</v>
      </c>
      <c r="BK163" s="174">
        <f>ROUND(I163*H163,2)</f>
        <v>0</v>
      </c>
      <c r="BL163" s="15" t="s">
        <v>129</v>
      </c>
      <c r="BM163" s="15" t="s">
        <v>709</v>
      </c>
    </row>
    <row r="164" spans="2:51" s="11" customFormat="1" ht="11.25">
      <c r="B164" s="190"/>
      <c r="C164" s="191"/>
      <c r="D164" s="175" t="s">
        <v>201</v>
      </c>
      <c r="E164" s="192" t="s">
        <v>1</v>
      </c>
      <c r="F164" s="193" t="s">
        <v>710</v>
      </c>
      <c r="G164" s="191"/>
      <c r="H164" s="194">
        <v>3</v>
      </c>
      <c r="I164" s="195"/>
      <c r="J164" s="191"/>
      <c r="K164" s="191"/>
      <c r="L164" s="196"/>
      <c r="M164" s="197"/>
      <c r="N164" s="198"/>
      <c r="O164" s="198"/>
      <c r="P164" s="198"/>
      <c r="Q164" s="198"/>
      <c r="R164" s="198"/>
      <c r="S164" s="198"/>
      <c r="T164" s="199"/>
      <c r="AT164" s="200" t="s">
        <v>201</v>
      </c>
      <c r="AU164" s="200" t="s">
        <v>82</v>
      </c>
      <c r="AV164" s="11" t="s">
        <v>82</v>
      </c>
      <c r="AW164" s="11" t="s">
        <v>34</v>
      </c>
      <c r="AX164" s="11" t="s">
        <v>73</v>
      </c>
      <c r="AY164" s="200" t="s">
        <v>130</v>
      </c>
    </row>
    <row r="165" spans="2:51" s="12" customFormat="1" ht="11.25">
      <c r="B165" s="201"/>
      <c r="C165" s="202"/>
      <c r="D165" s="175" t="s">
        <v>201</v>
      </c>
      <c r="E165" s="203" t="s">
        <v>1</v>
      </c>
      <c r="F165" s="204" t="s">
        <v>203</v>
      </c>
      <c r="G165" s="202"/>
      <c r="H165" s="205">
        <v>3</v>
      </c>
      <c r="I165" s="206"/>
      <c r="J165" s="202"/>
      <c r="K165" s="202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201</v>
      </c>
      <c r="AU165" s="211" t="s">
        <v>82</v>
      </c>
      <c r="AV165" s="12" t="s">
        <v>129</v>
      </c>
      <c r="AW165" s="12" t="s">
        <v>34</v>
      </c>
      <c r="AX165" s="12" t="s">
        <v>80</v>
      </c>
      <c r="AY165" s="211" t="s">
        <v>130</v>
      </c>
    </row>
    <row r="166" spans="2:65" s="1" customFormat="1" ht="16.5" customHeight="1">
      <c r="B166" s="32"/>
      <c r="C166" s="225" t="s">
        <v>387</v>
      </c>
      <c r="D166" s="225" t="s">
        <v>333</v>
      </c>
      <c r="E166" s="226" t="s">
        <v>711</v>
      </c>
      <c r="F166" s="227" t="s">
        <v>712</v>
      </c>
      <c r="G166" s="228" t="s">
        <v>232</v>
      </c>
      <c r="H166" s="229">
        <v>3</v>
      </c>
      <c r="I166" s="230"/>
      <c r="J166" s="231">
        <f>ROUND(I166*H166,2)</f>
        <v>0</v>
      </c>
      <c r="K166" s="227" t="s">
        <v>135</v>
      </c>
      <c r="L166" s="232"/>
      <c r="M166" s="233" t="s">
        <v>1</v>
      </c>
      <c r="N166" s="234" t="s">
        <v>44</v>
      </c>
      <c r="O166" s="58"/>
      <c r="P166" s="172">
        <f>O166*H166</f>
        <v>0</v>
      </c>
      <c r="Q166" s="172">
        <v>0.00097</v>
      </c>
      <c r="R166" s="172">
        <f>Q166*H166</f>
        <v>0.0029100000000000003</v>
      </c>
      <c r="S166" s="172">
        <v>0</v>
      </c>
      <c r="T166" s="173">
        <f>S166*H166</f>
        <v>0</v>
      </c>
      <c r="AR166" s="15" t="s">
        <v>168</v>
      </c>
      <c r="AT166" s="15" t="s">
        <v>333</v>
      </c>
      <c r="AU166" s="15" t="s">
        <v>82</v>
      </c>
      <c r="AY166" s="15" t="s">
        <v>130</v>
      </c>
      <c r="BE166" s="174">
        <f>IF(N166="základní",J166,0)</f>
        <v>0</v>
      </c>
      <c r="BF166" s="174">
        <f>IF(N166="snížená",J166,0)</f>
        <v>0</v>
      </c>
      <c r="BG166" s="174">
        <f>IF(N166="zákl. přenesená",J166,0)</f>
        <v>0</v>
      </c>
      <c r="BH166" s="174">
        <f>IF(N166="sníž. přenesená",J166,0)</f>
        <v>0</v>
      </c>
      <c r="BI166" s="174">
        <f>IF(N166="nulová",J166,0)</f>
        <v>0</v>
      </c>
      <c r="BJ166" s="15" t="s">
        <v>80</v>
      </c>
      <c r="BK166" s="174">
        <f>ROUND(I166*H166,2)</f>
        <v>0</v>
      </c>
      <c r="BL166" s="15" t="s">
        <v>129</v>
      </c>
      <c r="BM166" s="15" t="s">
        <v>713</v>
      </c>
    </row>
    <row r="167" spans="2:65" s="1" customFormat="1" ht="16.5" customHeight="1">
      <c r="B167" s="32"/>
      <c r="C167" s="163" t="s">
        <v>392</v>
      </c>
      <c r="D167" s="163" t="s">
        <v>131</v>
      </c>
      <c r="E167" s="164" t="s">
        <v>714</v>
      </c>
      <c r="F167" s="165" t="s">
        <v>715</v>
      </c>
      <c r="G167" s="166" t="s">
        <v>232</v>
      </c>
      <c r="H167" s="167">
        <v>32</v>
      </c>
      <c r="I167" s="168"/>
      <c r="J167" s="169">
        <f>ROUND(I167*H167,2)</f>
        <v>0</v>
      </c>
      <c r="K167" s="165" t="s">
        <v>135</v>
      </c>
      <c r="L167" s="36"/>
      <c r="M167" s="170" t="s">
        <v>1</v>
      </c>
      <c r="N167" s="171" t="s">
        <v>44</v>
      </c>
      <c r="O167" s="58"/>
      <c r="P167" s="172">
        <f>O167*H167</f>
        <v>0</v>
      </c>
      <c r="Q167" s="172">
        <v>2E-05</v>
      </c>
      <c r="R167" s="172">
        <f>Q167*H167</f>
        <v>0.00064</v>
      </c>
      <c r="S167" s="172">
        <v>0</v>
      </c>
      <c r="T167" s="173">
        <f>S167*H167</f>
        <v>0</v>
      </c>
      <c r="AR167" s="15" t="s">
        <v>129</v>
      </c>
      <c r="AT167" s="15" t="s">
        <v>131</v>
      </c>
      <c r="AU167" s="15" t="s">
        <v>82</v>
      </c>
      <c r="AY167" s="15" t="s">
        <v>130</v>
      </c>
      <c r="BE167" s="174">
        <f>IF(N167="základní",J167,0)</f>
        <v>0</v>
      </c>
      <c r="BF167" s="174">
        <f>IF(N167="snížená",J167,0)</f>
        <v>0</v>
      </c>
      <c r="BG167" s="174">
        <f>IF(N167="zákl. přenesená",J167,0)</f>
        <v>0</v>
      </c>
      <c r="BH167" s="174">
        <f>IF(N167="sníž. přenesená",J167,0)</f>
        <v>0</v>
      </c>
      <c r="BI167" s="174">
        <f>IF(N167="nulová",J167,0)</f>
        <v>0</v>
      </c>
      <c r="BJ167" s="15" t="s">
        <v>80</v>
      </c>
      <c r="BK167" s="174">
        <f>ROUND(I167*H167,2)</f>
        <v>0</v>
      </c>
      <c r="BL167" s="15" t="s">
        <v>129</v>
      </c>
      <c r="BM167" s="15" t="s">
        <v>716</v>
      </c>
    </row>
    <row r="168" spans="2:51" s="11" customFormat="1" ht="11.25">
      <c r="B168" s="190"/>
      <c r="C168" s="191"/>
      <c r="D168" s="175" t="s">
        <v>201</v>
      </c>
      <c r="E168" s="192" t="s">
        <v>1</v>
      </c>
      <c r="F168" s="193" t="s">
        <v>717</v>
      </c>
      <c r="G168" s="191"/>
      <c r="H168" s="194">
        <v>32</v>
      </c>
      <c r="I168" s="195"/>
      <c r="J168" s="191"/>
      <c r="K168" s="191"/>
      <c r="L168" s="196"/>
      <c r="M168" s="197"/>
      <c r="N168" s="198"/>
      <c r="O168" s="198"/>
      <c r="P168" s="198"/>
      <c r="Q168" s="198"/>
      <c r="R168" s="198"/>
      <c r="S168" s="198"/>
      <c r="T168" s="199"/>
      <c r="AT168" s="200" t="s">
        <v>201</v>
      </c>
      <c r="AU168" s="200" t="s">
        <v>82</v>
      </c>
      <c r="AV168" s="11" t="s">
        <v>82</v>
      </c>
      <c r="AW168" s="11" t="s">
        <v>34</v>
      </c>
      <c r="AX168" s="11" t="s">
        <v>73</v>
      </c>
      <c r="AY168" s="200" t="s">
        <v>130</v>
      </c>
    </row>
    <row r="169" spans="2:51" s="12" customFormat="1" ht="11.25">
      <c r="B169" s="201"/>
      <c r="C169" s="202"/>
      <c r="D169" s="175" t="s">
        <v>201</v>
      </c>
      <c r="E169" s="203" t="s">
        <v>1</v>
      </c>
      <c r="F169" s="204" t="s">
        <v>203</v>
      </c>
      <c r="G169" s="202"/>
      <c r="H169" s="205">
        <v>32</v>
      </c>
      <c r="I169" s="206"/>
      <c r="J169" s="202"/>
      <c r="K169" s="202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201</v>
      </c>
      <c r="AU169" s="211" t="s">
        <v>82</v>
      </c>
      <c r="AV169" s="12" t="s">
        <v>129</v>
      </c>
      <c r="AW169" s="12" t="s">
        <v>34</v>
      </c>
      <c r="AX169" s="12" t="s">
        <v>80</v>
      </c>
      <c r="AY169" s="211" t="s">
        <v>130</v>
      </c>
    </row>
    <row r="170" spans="2:65" s="1" customFormat="1" ht="16.5" customHeight="1">
      <c r="B170" s="32"/>
      <c r="C170" s="225" t="s">
        <v>399</v>
      </c>
      <c r="D170" s="225" t="s">
        <v>333</v>
      </c>
      <c r="E170" s="226" t="s">
        <v>718</v>
      </c>
      <c r="F170" s="227" t="s">
        <v>719</v>
      </c>
      <c r="G170" s="228" t="s">
        <v>232</v>
      </c>
      <c r="H170" s="229">
        <v>32</v>
      </c>
      <c r="I170" s="230"/>
      <c r="J170" s="231">
        <f>ROUND(I170*H170,2)</f>
        <v>0</v>
      </c>
      <c r="K170" s="227" t="s">
        <v>135</v>
      </c>
      <c r="L170" s="232"/>
      <c r="M170" s="233" t="s">
        <v>1</v>
      </c>
      <c r="N170" s="234" t="s">
        <v>44</v>
      </c>
      <c r="O170" s="58"/>
      <c r="P170" s="172">
        <f>O170*H170</f>
        <v>0</v>
      </c>
      <c r="Q170" s="172">
        <v>0.00144</v>
      </c>
      <c r="R170" s="172">
        <f>Q170*H170</f>
        <v>0.04608</v>
      </c>
      <c r="S170" s="172">
        <v>0</v>
      </c>
      <c r="T170" s="173">
        <f>S170*H170</f>
        <v>0</v>
      </c>
      <c r="AR170" s="15" t="s">
        <v>168</v>
      </c>
      <c r="AT170" s="15" t="s">
        <v>333</v>
      </c>
      <c r="AU170" s="15" t="s">
        <v>82</v>
      </c>
      <c r="AY170" s="15" t="s">
        <v>130</v>
      </c>
      <c r="BE170" s="174">
        <f>IF(N170="základní",J170,0)</f>
        <v>0</v>
      </c>
      <c r="BF170" s="174">
        <f>IF(N170="snížená",J170,0)</f>
        <v>0</v>
      </c>
      <c r="BG170" s="174">
        <f>IF(N170="zákl. přenesená",J170,0)</f>
        <v>0</v>
      </c>
      <c r="BH170" s="174">
        <f>IF(N170="sníž. přenesená",J170,0)</f>
        <v>0</v>
      </c>
      <c r="BI170" s="174">
        <f>IF(N170="nulová",J170,0)</f>
        <v>0</v>
      </c>
      <c r="BJ170" s="15" t="s">
        <v>80</v>
      </c>
      <c r="BK170" s="174">
        <f>ROUND(I170*H170,2)</f>
        <v>0</v>
      </c>
      <c r="BL170" s="15" t="s">
        <v>129</v>
      </c>
      <c r="BM170" s="15" t="s">
        <v>720</v>
      </c>
    </row>
    <row r="171" spans="2:65" s="1" customFormat="1" ht="16.5" customHeight="1">
      <c r="B171" s="32"/>
      <c r="C171" s="163" t="s">
        <v>404</v>
      </c>
      <c r="D171" s="163" t="s">
        <v>131</v>
      </c>
      <c r="E171" s="164" t="s">
        <v>721</v>
      </c>
      <c r="F171" s="165" t="s">
        <v>722</v>
      </c>
      <c r="G171" s="166" t="s">
        <v>210</v>
      </c>
      <c r="H171" s="167">
        <v>2</v>
      </c>
      <c r="I171" s="168"/>
      <c r="J171" s="169">
        <f>ROUND(I171*H171,2)</f>
        <v>0</v>
      </c>
      <c r="K171" s="165" t="s">
        <v>176</v>
      </c>
      <c r="L171" s="36"/>
      <c r="M171" s="170" t="s">
        <v>1</v>
      </c>
      <c r="N171" s="171" t="s">
        <v>44</v>
      </c>
      <c r="O171" s="58"/>
      <c r="P171" s="172">
        <f>O171*H171</f>
        <v>0</v>
      </c>
      <c r="Q171" s="172">
        <v>2.11676</v>
      </c>
      <c r="R171" s="172">
        <f>Q171*H171</f>
        <v>4.23352</v>
      </c>
      <c r="S171" s="172">
        <v>0</v>
      </c>
      <c r="T171" s="173">
        <f>S171*H171</f>
        <v>0</v>
      </c>
      <c r="AR171" s="15" t="s">
        <v>129</v>
      </c>
      <c r="AT171" s="15" t="s">
        <v>131</v>
      </c>
      <c r="AU171" s="15" t="s">
        <v>82</v>
      </c>
      <c r="AY171" s="15" t="s">
        <v>130</v>
      </c>
      <c r="BE171" s="174">
        <f>IF(N171="základní",J171,0)</f>
        <v>0</v>
      </c>
      <c r="BF171" s="174">
        <f>IF(N171="snížená",J171,0)</f>
        <v>0</v>
      </c>
      <c r="BG171" s="174">
        <f>IF(N171="zákl. přenesená",J171,0)</f>
        <v>0</v>
      </c>
      <c r="BH171" s="174">
        <f>IF(N171="sníž. přenesená",J171,0)</f>
        <v>0</v>
      </c>
      <c r="BI171" s="174">
        <f>IF(N171="nulová",J171,0)</f>
        <v>0</v>
      </c>
      <c r="BJ171" s="15" t="s">
        <v>80</v>
      </c>
      <c r="BK171" s="174">
        <f>ROUND(I171*H171,2)</f>
        <v>0</v>
      </c>
      <c r="BL171" s="15" t="s">
        <v>129</v>
      </c>
      <c r="BM171" s="15" t="s">
        <v>723</v>
      </c>
    </row>
    <row r="172" spans="2:51" s="13" customFormat="1" ht="11.25">
      <c r="B172" s="212"/>
      <c r="C172" s="213"/>
      <c r="D172" s="175" t="s">
        <v>201</v>
      </c>
      <c r="E172" s="214" t="s">
        <v>1</v>
      </c>
      <c r="F172" s="215" t="s">
        <v>724</v>
      </c>
      <c r="G172" s="213"/>
      <c r="H172" s="214" t="s">
        <v>1</v>
      </c>
      <c r="I172" s="216"/>
      <c r="J172" s="213"/>
      <c r="K172" s="213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201</v>
      </c>
      <c r="AU172" s="221" t="s">
        <v>82</v>
      </c>
      <c r="AV172" s="13" t="s">
        <v>80</v>
      </c>
      <c r="AW172" s="13" t="s">
        <v>34</v>
      </c>
      <c r="AX172" s="13" t="s">
        <v>73</v>
      </c>
      <c r="AY172" s="221" t="s">
        <v>130</v>
      </c>
    </row>
    <row r="173" spans="2:51" s="11" customFormat="1" ht="11.25">
      <c r="B173" s="190"/>
      <c r="C173" s="191"/>
      <c r="D173" s="175" t="s">
        <v>201</v>
      </c>
      <c r="E173" s="192" t="s">
        <v>1</v>
      </c>
      <c r="F173" s="193" t="s">
        <v>725</v>
      </c>
      <c r="G173" s="191"/>
      <c r="H173" s="194">
        <v>1</v>
      </c>
      <c r="I173" s="195"/>
      <c r="J173" s="191"/>
      <c r="K173" s="191"/>
      <c r="L173" s="196"/>
      <c r="M173" s="197"/>
      <c r="N173" s="198"/>
      <c r="O173" s="198"/>
      <c r="P173" s="198"/>
      <c r="Q173" s="198"/>
      <c r="R173" s="198"/>
      <c r="S173" s="198"/>
      <c r="T173" s="199"/>
      <c r="AT173" s="200" t="s">
        <v>201</v>
      </c>
      <c r="AU173" s="200" t="s">
        <v>82</v>
      </c>
      <c r="AV173" s="11" t="s">
        <v>82</v>
      </c>
      <c r="AW173" s="11" t="s">
        <v>34</v>
      </c>
      <c r="AX173" s="11" t="s">
        <v>73</v>
      </c>
      <c r="AY173" s="200" t="s">
        <v>130</v>
      </c>
    </row>
    <row r="174" spans="2:51" s="11" customFormat="1" ht="11.25">
      <c r="B174" s="190"/>
      <c r="C174" s="191"/>
      <c r="D174" s="175" t="s">
        <v>201</v>
      </c>
      <c r="E174" s="192" t="s">
        <v>1</v>
      </c>
      <c r="F174" s="193" t="s">
        <v>726</v>
      </c>
      <c r="G174" s="191"/>
      <c r="H174" s="194">
        <v>1</v>
      </c>
      <c r="I174" s="195"/>
      <c r="J174" s="191"/>
      <c r="K174" s="191"/>
      <c r="L174" s="196"/>
      <c r="M174" s="197"/>
      <c r="N174" s="198"/>
      <c r="O174" s="198"/>
      <c r="P174" s="198"/>
      <c r="Q174" s="198"/>
      <c r="R174" s="198"/>
      <c r="S174" s="198"/>
      <c r="T174" s="199"/>
      <c r="AT174" s="200" t="s">
        <v>201</v>
      </c>
      <c r="AU174" s="200" t="s">
        <v>82</v>
      </c>
      <c r="AV174" s="11" t="s">
        <v>82</v>
      </c>
      <c r="AW174" s="11" t="s">
        <v>34</v>
      </c>
      <c r="AX174" s="11" t="s">
        <v>73</v>
      </c>
      <c r="AY174" s="200" t="s">
        <v>130</v>
      </c>
    </row>
    <row r="175" spans="2:51" s="12" customFormat="1" ht="11.25">
      <c r="B175" s="201"/>
      <c r="C175" s="202"/>
      <c r="D175" s="175" t="s">
        <v>201</v>
      </c>
      <c r="E175" s="203" t="s">
        <v>1</v>
      </c>
      <c r="F175" s="204" t="s">
        <v>203</v>
      </c>
      <c r="G175" s="202"/>
      <c r="H175" s="205">
        <v>2</v>
      </c>
      <c r="I175" s="206"/>
      <c r="J175" s="202"/>
      <c r="K175" s="202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201</v>
      </c>
      <c r="AU175" s="211" t="s">
        <v>82</v>
      </c>
      <c r="AV175" s="12" t="s">
        <v>129</v>
      </c>
      <c r="AW175" s="12" t="s">
        <v>34</v>
      </c>
      <c r="AX175" s="12" t="s">
        <v>80</v>
      </c>
      <c r="AY175" s="211" t="s">
        <v>130</v>
      </c>
    </row>
    <row r="176" spans="2:65" s="1" customFormat="1" ht="16.5" customHeight="1">
      <c r="B176" s="32"/>
      <c r="C176" s="163" t="s">
        <v>410</v>
      </c>
      <c r="D176" s="163" t="s">
        <v>131</v>
      </c>
      <c r="E176" s="164" t="s">
        <v>727</v>
      </c>
      <c r="F176" s="165" t="s">
        <v>412</v>
      </c>
      <c r="G176" s="166" t="s">
        <v>210</v>
      </c>
      <c r="H176" s="167">
        <v>1</v>
      </c>
      <c r="I176" s="168"/>
      <c r="J176" s="169">
        <f>ROUND(I176*H176,2)</f>
        <v>0</v>
      </c>
      <c r="K176" s="165" t="s">
        <v>176</v>
      </c>
      <c r="L176" s="36"/>
      <c r="M176" s="170" t="s">
        <v>1</v>
      </c>
      <c r="N176" s="171" t="s">
        <v>44</v>
      </c>
      <c r="O176" s="58"/>
      <c r="P176" s="172">
        <f>O176*H176</f>
        <v>0</v>
      </c>
      <c r="Q176" s="172">
        <v>2.25689</v>
      </c>
      <c r="R176" s="172">
        <f>Q176*H176</f>
        <v>2.25689</v>
      </c>
      <c r="S176" s="172">
        <v>0</v>
      </c>
      <c r="T176" s="173">
        <f>S176*H176</f>
        <v>0</v>
      </c>
      <c r="AR176" s="15" t="s">
        <v>129</v>
      </c>
      <c r="AT176" s="15" t="s">
        <v>131</v>
      </c>
      <c r="AU176" s="15" t="s">
        <v>82</v>
      </c>
      <c r="AY176" s="15" t="s">
        <v>130</v>
      </c>
      <c r="BE176" s="174">
        <f>IF(N176="základní",J176,0)</f>
        <v>0</v>
      </c>
      <c r="BF176" s="174">
        <f>IF(N176="snížená",J176,0)</f>
        <v>0</v>
      </c>
      <c r="BG176" s="174">
        <f>IF(N176="zákl. přenesená",J176,0)</f>
        <v>0</v>
      </c>
      <c r="BH176" s="174">
        <f>IF(N176="sníž. přenesená",J176,0)</f>
        <v>0</v>
      </c>
      <c r="BI176" s="174">
        <f>IF(N176="nulová",J176,0)</f>
        <v>0</v>
      </c>
      <c r="BJ176" s="15" t="s">
        <v>80</v>
      </c>
      <c r="BK176" s="174">
        <f>ROUND(I176*H176,2)</f>
        <v>0</v>
      </c>
      <c r="BL176" s="15" t="s">
        <v>129</v>
      </c>
      <c r="BM176" s="15" t="s">
        <v>728</v>
      </c>
    </row>
    <row r="177" spans="2:51" s="13" customFormat="1" ht="11.25">
      <c r="B177" s="212"/>
      <c r="C177" s="213"/>
      <c r="D177" s="175" t="s">
        <v>201</v>
      </c>
      <c r="E177" s="214" t="s">
        <v>1</v>
      </c>
      <c r="F177" s="215" t="s">
        <v>729</v>
      </c>
      <c r="G177" s="213"/>
      <c r="H177" s="214" t="s">
        <v>1</v>
      </c>
      <c r="I177" s="216"/>
      <c r="J177" s="213"/>
      <c r="K177" s="213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201</v>
      </c>
      <c r="AU177" s="221" t="s">
        <v>82</v>
      </c>
      <c r="AV177" s="13" t="s">
        <v>80</v>
      </c>
      <c r="AW177" s="13" t="s">
        <v>34</v>
      </c>
      <c r="AX177" s="13" t="s">
        <v>73</v>
      </c>
      <c r="AY177" s="221" t="s">
        <v>130</v>
      </c>
    </row>
    <row r="178" spans="2:51" s="11" customFormat="1" ht="11.25">
      <c r="B178" s="190"/>
      <c r="C178" s="191"/>
      <c r="D178" s="175" t="s">
        <v>201</v>
      </c>
      <c r="E178" s="192" t="s">
        <v>1</v>
      </c>
      <c r="F178" s="193" t="s">
        <v>730</v>
      </c>
      <c r="G178" s="191"/>
      <c r="H178" s="194">
        <v>1</v>
      </c>
      <c r="I178" s="195"/>
      <c r="J178" s="191"/>
      <c r="K178" s="191"/>
      <c r="L178" s="196"/>
      <c r="M178" s="197"/>
      <c r="N178" s="198"/>
      <c r="O178" s="198"/>
      <c r="P178" s="198"/>
      <c r="Q178" s="198"/>
      <c r="R178" s="198"/>
      <c r="S178" s="198"/>
      <c r="T178" s="199"/>
      <c r="AT178" s="200" t="s">
        <v>201</v>
      </c>
      <c r="AU178" s="200" t="s">
        <v>82</v>
      </c>
      <c r="AV178" s="11" t="s">
        <v>82</v>
      </c>
      <c r="AW178" s="11" t="s">
        <v>34</v>
      </c>
      <c r="AX178" s="11" t="s">
        <v>73</v>
      </c>
      <c r="AY178" s="200" t="s">
        <v>130</v>
      </c>
    </row>
    <row r="179" spans="2:51" s="12" customFormat="1" ht="11.25">
      <c r="B179" s="201"/>
      <c r="C179" s="202"/>
      <c r="D179" s="175" t="s">
        <v>201</v>
      </c>
      <c r="E179" s="203" t="s">
        <v>1</v>
      </c>
      <c r="F179" s="204" t="s">
        <v>203</v>
      </c>
      <c r="G179" s="202"/>
      <c r="H179" s="205">
        <v>1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201</v>
      </c>
      <c r="AU179" s="211" t="s">
        <v>82</v>
      </c>
      <c r="AV179" s="12" t="s">
        <v>129</v>
      </c>
      <c r="AW179" s="12" t="s">
        <v>34</v>
      </c>
      <c r="AX179" s="12" t="s">
        <v>80</v>
      </c>
      <c r="AY179" s="211" t="s">
        <v>130</v>
      </c>
    </row>
    <row r="180" spans="2:65" s="1" customFormat="1" ht="16.5" customHeight="1">
      <c r="B180" s="32"/>
      <c r="C180" s="163" t="s">
        <v>415</v>
      </c>
      <c r="D180" s="163" t="s">
        <v>131</v>
      </c>
      <c r="E180" s="164" t="s">
        <v>731</v>
      </c>
      <c r="F180" s="165" t="s">
        <v>732</v>
      </c>
      <c r="G180" s="166" t="s">
        <v>210</v>
      </c>
      <c r="H180" s="167">
        <v>1</v>
      </c>
      <c r="I180" s="168"/>
      <c r="J180" s="169">
        <f>ROUND(I180*H180,2)</f>
        <v>0</v>
      </c>
      <c r="K180" s="165" t="s">
        <v>176</v>
      </c>
      <c r="L180" s="36"/>
      <c r="M180" s="170" t="s">
        <v>1</v>
      </c>
      <c r="N180" s="171" t="s">
        <v>44</v>
      </c>
      <c r="O180" s="58"/>
      <c r="P180" s="172">
        <f>O180*H180</f>
        <v>0</v>
      </c>
      <c r="Q180" s="172">
        <v>0.3409</v>
      </c>
      <c r="R180" s="172">
        <f>Q180*H180</f>
        <v>0.3409</v>
      </c>
      <c r="S180" s="172">
        <v>0</v>
      </c>
      <c r="T180" s="173">
        <f>S180*H180</f>
        <v>0</v>
      </c>
      <c r="AR180" s="15" t="s">
        <v>129</v>
      </c>
      <c r="AT180" s="15" t="s">
        <v>131</v>
      </c>
      <c r="AU180" s="15" t="s">
        <v>82</v>
      </c>
      <c r="AY180" s="15" t="s">
        <v>130</v>
      </c>
      <c r="BE180" s="174">
        <f>IF(N180="základní",J180,0)</f>
        <v>0</v>
      </c>
      <c r="BF180" s="174">
        <f>IF(N180="snížená",J180,0)</f>
        <v>0</v>
      </c>
      <c r="BG180" s="174">
        <f>IF(N180="zákl. přenesená",J180,0)</f>
        <v>0</v>
      </c>
      <c r="BH180" s="174">
        <f>IF(N180="sníž. přenesená",J180,0)</f>
        <v>0</v>
      </c>
      <c r="BI180" s="174">
        <f>IF(N180="nulová",J180,0)</f>
        <v>0</v>
      </c>
      <c r="BJ180" s="15" t="s">
        <v>80</v>
      </c>
      <c r="BK180" s="174">
        <f>ROUND(I180*H180,2)</f>
        <v>0</v>
      </c>
      <c r="BL180" s="15" t="s">
        <v>129</v>
      </c>
      <c r="BM180" s="15" t="s">
        <v>733</v>
      </c>
    </row>
    <row r="181" spans="2:51" s="13" customFormat="1" ht="11.25">
      <c r="B181" s="212"/>
      <c r="C181" s="213"/>
      <c r="D181" s="175" t="s">
        <v>201</v>
      </c>
      <c r="E181" s="214" t="s">
        <v>1</v>
      </c>
      <c r="F181" s="215" t="s">
        <v>734</v>
      </c>
      <c r="G181" s="213"/>
      <c r="H181" s="214" t="s">
        <v>1</v>
      </c>
      <c r="I181" s="216"/>
      <c r="J181" s="213"/>
      <c r="K181" s="213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201</v>
      </c>
      <c r="AU181" s="221" t="s">
        <v>82</v>
      </c>
      <c r="AV181" s="13" t="s">
        <v>80</v>
      </c>
      <c r="AW181" s="13" t="s">
        <v>34</v>
      </c>
      <c r="AX181" s="13" t="s">
        <v>73</v>
      </c>
      <c r="AY181" s="221" t="s">
        <v>130</v>
      </c>
    </row>
    <row r="182" spans="2:51" s="11" customFormat="1" ht="11.25">
      <c r="B182" s="190"/>
      <c r="C182" s="191"/>
      <c r="D182" s="175" t="s">
        <v>201</v>
      </c>
      <c r="E182" s="192" t="s">
        <v>1</v>
      </c>
      <c r="F182" s="193" t="s">
        <v>735</v>
      </c>
      <c r="G182" s="191"/>
      <c r="H182" s="194">
        <v>1</v>
      </c>
      <c r="I182" s="195"/>
      <c r="J182" s="191"/>
      <c r="K182" s="191"/>
      <c r="L182" s="196"/>
      <c r="M182" s="197"/>
      <c r="N182" s="198"/>
      <c r="O182" s="198"/>
      <c r="P182" s="198"/>
      <c r="Q182" s="198"/>
      <c r="R182" s="198"/>
      <c r="S182" s="198"/>
      <c r="T182" s="199"/>
      <c r="AT182" s="200" t="s">
        <v>201</v>
      </c>
      <c r="AU182" s="200" t="s">
        <v>82</v>
      </c>
      <c r="AV182" s="11" t="s">
        <v>82</v>
      </c>
      <c r="AW182" s="11" t="s">
        <v>34</v>
      </c>
      <c r="AX182" s="11" t="s">
        <v>73</v>
      </c>
      <c r="AY182" s="200" t="s">
        <v>130</v>
      </c>
    </row>
    <row r="183" spans="2:51" s="12" customFormat="1" ht="11.25">
      <c r="B183" s="201"/>
      <c r="C183" s="202"/>
      <c r="D183" s="175" t="s">
        <v>201</v>
      </c>
      <c r="E183" s="203" t="s">
        <v>1</v>
      </c>
      <c r="F183" s="204" t="s">
        <v>203</v>
      </c>
      <c r="G183" s="202"/>
      <c r="H183" s="205">
        <v>1</v>
      </c>
      <c r="I183" s="206"/>
      <c r="J183" s="202"/>
      <c r="K183" s="202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201</v>
      </c>
      <c r="AU183" s="211" t="s">
        <v>82</v>
      </c>
      <c r="AV183" s="12" t="s">
        <v>129</v>
      </c>
      <c r="AW183" s="12" t="s">
        <v>34</v>
      </c>
      <c r="AX183" s="12" t="s">
        <v>80</v>
      </c>
      <c r="AY183" s="211" t="s">
        <v>130</v>
      </c>
    </row>
    <row r="184" spans="2:65" s="1" customFormat="1" ht="16.5" customHeight="1">
      <c r="B184" s="32"/>
      <c r="C184" s="225" t="s">
        <v>420</v>
      </c>
      <c r="D184" s="225" t="s">
        <v>333</v>
      </c>
      <c r="E184" s="226" t="s">
        <v>736</v>
      </c>
      <c r="F184" s="227" t="s">
        <v>737</v>
      </c>
      <c r="G184" s="228" t="s">
        <v>210</v>
      </c>
      <c r="H184" s="229">
        <v>1</v>
      </c>
      <c r="I184" s="230"/>
      <c r="J184" s="231">
        <f>ROUND(I184*H184,2)</f>
        <v>0</v>
      </c>
      <c r="K184" s="227" t="s">
        <v>135</v>
      </c>
      <c r="L184" s="232"/>
      <c r="M184" s="233" t="s">
        <v>1</v>
      </c>
      <c r="N184" s="234" t="s">
        <v>44</v>
      </c>
      <c r="O184" s="58"/>
      <c r="P184" s="172">
        <f>O184*H184</f>
        <v>0</v>
      </c>
      <c r="Q184" s="172">
        <v>0.103</v>
      </c>
      <c r="R184" s="172">
        <f>Q184*H184</f>
        <v>0.103</v>
      </c>
      <c r="S184" s="172">
        <v>0</v>
      </c>
      <c r="T184" s="173">
        <f>S184*H184</f>
        <v>0</v>
      </c>
      <c r="AR184" s="15" t="s">
        <v>168</v>
      </c>
      <c r="AT184" s="15" t="s">
        <v>333</v>
      </c>
      <c r="AU184" s="15" t="s">
        <v>82</v>
      </c>
      <c r="AY184" s="15" t="s">
        <v>130</v>
      </c>
      <c r="BE184" s="174">
        <f>IF(N184="základní",J184,0)</f>
        <v>0</v>
      </c>
      <c r="BF184" s="174">
        <f>IF(N184="snížená",J184,0)</f>
        <v>0</v>
      </c>
      <c r="BG184" s="174">
        <f>IF(N184="zákl. přenesená",J184,0)</f>
        <v>0</v>
      </c>
      <c r="BH184" s="174">
        <f>IF(N184="sníž. přenesená",J184,0)</f>
        <v>0</v>
      </c>
      <c r="BI184" s="174">
        <f>IF(N184="nulová",J184,0)</f>
        <v>0</v>
      </c>
      <c r="BJ184" s="15" t="s">
        <v>80</v>
      </c>
      <c r="BK184" s="174">
        <f>ROUND(I184*H184,2)</f>
        <v>0</v>
      </c>
      <c r="BL184" s="15" t="s">
        <v>129</v>
      </c>
      <c r="BM184" s="15" t="s">
        <v>738</v>
      </c>
    </row>
    <row r="185" spans="2:51" s="11" customFormat="1" ht="11.25">
      <c r="B185" s="190"/>
      <c r="C185" s="191"/>
      <c r="D185" s="175" t="s">
        <v>201</v>
      </c>
      <c r="E185" s="192" t="s">
        <v>1</v>
      </c>
      <c r="F185" s="193" t="s">
        <v>735</v>
      </c>
      <c r="G185" s="191"/>
      <c r="H185" s="194">
        <v>1</v>
      </c>
      <c r="I185" s="195"/>
      <c r="J185" s="191"/>
      <c r="K185" s="191"/>
      <c r="L185" s="196"/>
      <c r="M185" s="197"/>
      <c r="N185" s="198"/>
      <c r="O185" s="198"/>
      <c r="P185" s="198"/>
      <c r="Q185" s="198"/>
      <c r="R185" s="198"/>
      <c r="S185" s="198"/>
      <c r="T185" s="199"/>
      <c r="AT185" s="200" t="s">
        <v>201</v>
      </c>
      <c r="AU185" s="200" t="s">
        <v>82</v>
      </c>
      <c r="AV185" s="11" t="s">
        <v>82</v>
      </c>
      <c r="AW185" s="11" t="s">
        <v>34</v>
      </c>
      <c r="AX185" s="11" t="s">
        <v>73</v>
      </c>
      <c r="AY185" s="200" t="s">
        <v>130</v>
      </c>
    </row>
    <row r="186" spans="2:51" s="12" customFormat="1" ht="11.25">
      <c r="B186" s="201"/>
      <c r="C186" s="202"/>
      <c r="D186" s="175" t="s">
        <v>201</v>
      </c>
      <c r="E186" s="203" t="s">
        <v>1</v>
      </c>
      <c r="F186" s="204" t="s">
        <v>203</v>
      </c>
      <c r="G186" s="202"/>
      <c r="H186" s="205">
        <v>1</v>
      </c>
      <c r="I186" s="206"/>
      <c r="J186" s="202"/>
      <c r="K186" s="202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201</v>
      </c>
      <c r="AU186" s="211" t="s">
        <v>82</v>
      </c>
      <c r="AV186" s="12" t="s">
        <v>129</v>
      </c>
      <c r="AW186" s="12" t="s">
        <v>34</v>
      </c>
      <c r="AX186" s="12" t="s">
        <v>80</v>
      </c>
      <c r="AY186" s="211" t="s">
        <v>130</v>
      </c>
    </row>
    <row r="187" spans="2:65" s="1" customFormat="1" ht="16.5" customHeight="1">
      <c r="B187" s="32"/>
      <c r="C187" s="225" t="s">
        <v>425</v>
      </c>
      <c r="D187" s="225" t="s">
        <v>333</v>
      </c>
      <c r="E187" s="226" t="s">
        <v>739</v>
      </c>
      <c r="F187" s="227" t="s">
        <v>740</v>
      </c>
      <c r="G187" s="228" t="s">
        <v>210</v>
      </c>
      <c r="H187" s="229">
        <v>1</v>
      </c>
      <c r="I187" s="230"/>
      <c r="J187" s="231">
        <f>ROUND(I187*H187,2)</f>
        <v>0</v>
      </c>
      <c r="K187" s="227" t="s">
        <v>176</v>
      </c>
      <c r="L187" s="232"/>
      <c r="M187" s="233" t="s">
        <v>1</v>
      </c>
      <c r="N187" s="234" t="s">
        <v>44</v>
      </c>
      <c r="O187" s="58"/>
      <c r="P187" s="172">
        <f>O187*H187</f>
        <v>0</v>
      </c>
      <c r="Q187" s="172">
        <v>0.097</v>
      </c>
      <c r="R187" s="172">
        <f>Q187*H187</f>
        <v>0.097</v>
      </c>
      <c r="S187" s="172">
        <v>0</v>
      </c>
      <c r="T187" s="173">
        <f>S187*H187</f>
        <v>0</v>
      </c>
      <c r="AR187" s="15" t="s">
        <v>168</v>
      </c>
      <c r="AT187" s="15" t="s">
        <v>333</v>
      </c>
      <c r="AU187" s="15" t="s">
        <v>82</v>
      </c>
      <c r="AY187" s="15" t="s">
        <v>130</v>
      </c>
      <c r="BE187" s="174">
        <f>IF(N187="základní",J187,0)</f>
        <v>0</v>
      </c>
      <c r="BF187" s="174">
        <f>IF(N187="snížená",J187,0)</f>
        <v>0</v>
      </c>
      <c r="BG187" s="174">
        <f>IF(N187="zákl. přenesená",J187,0)</f>
        <v>0</v>
      </c>
      <c r="BH187" s="174">
        <f>IF(N187="sníž. přenesená",J187,0)</f>
        <v>0</v>
      </c>
      <c r="BI187" s="174">
        <f>IF(N187="nulová",J187,0)</f>
        <v>0</v>
      </c>
      <c r="BJ187" s="15" t="s">
        <v>80</v>
      </c>
      <c r="BK187" s="174">
        <f>ROUND(I187*H187,2)</f>
        <v>0</v>
      </c>
      <c r="BL187" s="15" t="s">
        <v>129</v>
      </c>
      <c r="BM187" s="15" t="s">
        <v>741</v>
      </c>
    </row>
    <row r="188" spans="2:51" s="11" customFormat="1" ht="11.25">
      <c r="B188" s="190"/>
      <c r="C188" s="191"/>
      <c r="D188" s="175" t="s">
        <v>201</v>
      </c>
      <c r="E188" s="192" t="s">
        <v>1</v>
      </c>
      <c r="F188" s="193" t="s">
        <v>735</v>
      </c>
      <c r="G188" s="191"/>
      <c r="H188" s="194">
        <v>1</v>
      </c>
      <c r="I188" s="195"/>
      <c r="J188" s="191"/>
      <c r="K188" s="191"/>
      <c r="L188" s="196"/>
      <c r="M188" s="197"/>
      <c r="N188" s="198"/>
      <c r="O188" s="198"/>
      <c r="P188" s="198"/>
      <c r="Q188" s="198"/>
      <c r="R188" s="198"/>
      <c r="S188" s="198"/>
      <c r="T188" s="199"/>
      <c r="AT188" s="200" t="s">
        <v>201</v>
      </c>
      <c r="AU188" s="200" t="s">
        <v>82</v>
      </c>
      <c r="AV188" s="11" t="s">
        <v>82</v>
      </c>
      <c r="AW188" s="11" t="s">
        <v>34</v>
      </c>
      <c r="AX188" s="11" t="s">
        <v>73</v>
      </c>
      <c r="AY188" s="200" t="s">
        <v>130</v>
      </c>
    </row>
    <row r="189" spans="2:51" s="12" customFormat="1" ht="11.25">
      <c r="B189" s="201"/>
      <c r="C189" s="202"/>
      <c r="D189" s="175" t="s">
        <v>201</v>
      </c>
      <c r="E189" s="203" t="s">
        <v>1</v>
      </c>
      <c r="F189" s="204" t="s">
        <v>203</v>
      </c>
      <c r="G189" s="202"/>
      <c r="H189" s="205">
        <v>1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201</v>
      </c>
      <c r="AU189" s="211" t="s">
        <v>82</v>
      </c>
      <c r="AV189" s="12" t="s">
        <v>129</v>
      </c>
      <c r="AW189" s="12" t="s">
        <v>34</v>
      </c>
      <c r="AX189" s="12" t="s">
        <v>80</v>
      </c>
      <c r="AY189" s="211" t="s">
        <v>130</v>
      </c>
    </row>
    <row r="190" spans="2:65" s="1" customFormat="1" ht="16.5" customHeight="1">
      <c r="B190" s="32"/>
      <c r="C190" s="225" t="s">
        <v>430</v>
      </c>
      <c r="D190" s="225" t="s">
        <v>333</v>
      </c>
      <c r="E190" s="226" t="s">
        <v>742</v>
      </c>
      <c r="F190" s="227" t="s">
        <v>743</v>
      </c>
      <c r="G190" s="228" t="s">
        <v>210</v>
      </c>
      <c r="H190" s="229">
        <v>1</v>
      </c>
      <c r="I190" s="230"/>
      <c r="J190" s="231">
        <f>ROUND(I190*H190,2)</f>
        <v>0</v>
      </c>
      <c r="K190" s="227" t="s">
        <v>135</v>
      </c>
      <c r="L190" s="232"/>
      <c r="M190" s="233" t="s">
        <v>1</v>
      </c>
      <c r="N190" s="234" t="s">
        <v>44</v>
      </c>
      <c r="O190" s="58"/>
      <c r="P190" s="172">
        <f>O190*H190</f>
        <v>0</v>
      </c>
      <c r="Q190" s="172">
        <v>0.072</v>
      </c>
      <c r="R190" s="172">
        <f>Q190*H190</f>
        <v>0.072</v>
      </c>
      <c r="S190" s="172">
        <v>0</v>
      </c>
      <c r="T190" s="173">
        <f>S190*H190</f>
        <v>0</v>
      </c>
      <c r="AR190" s="15" t="s">
        <v>168</v>
      </c>
      <c r="AT190" s="15" t="s">
        <v>333</v>
      </c>
      <c r="AU190" s="15" t="s">
        <v>82</v>
      </c>
      <c r="AY190" s="15" t="s">
        <v>130</v>
      </c>
      <c r="BE190" s="174">
        <f>IF(N190="základní",J190,0)</f>
        <v>0</v>
      </c>
      <c r="BF190" s="174">
        <f>IF(N190="snížená",J190,0)</f>
        <v>0</v>
      </c>
      <c r="BG190" s="174">
        <f>IF(N190="zákl. přenesená",J190,0)</f>
        <v>0</v>
      </c>
      <c r="BH190" s="174">
        <f>IF(N190="sníž. přenesená",J190,0)</f>
        <v>0</v>
      </c>
      <c r="BI190" s="174">
        <f>IF(N190="nulová",J190,0)</f>
        <v>0</v>
      </c>
      <c r="BJ190" s="15" t="s">
        <v>80</v>
      </c>
      <c r="BK190" s="174">
        <f>ROUND(I190*H190,2)</f>
        <v>0</v>
      </c>
      <c r="BL190" s="15" t="s">
        <v>129</v>
      </c>
      <c r="BM190" s="15" t="s">
        <v>744</v>
      </c>
    </row>
    <row r="191" spans="2:51" s="11" customFormat="1" ht="11.25">
      <c r="B191" s="190"/>
      <c r="C191" s="191"/>
      <c r="D191" s="175" t="s">
        <v>201</v>
      </c>
      <c r="E191" s="192" t="s">
        <v>1</v>
      </c>
      <c r="F191" s="193" t="s">
        <v>735</v>
      </c>
      <c r="G191" s="191"/>
      <c r="H191" s="194">
        <v>1</v>
      </c>
      <c r="I191" s="195"/>
      <c r="J191" s="191"/>
      <c r="K191" s="191"/>
      <c r="L191" s="196"/>
      <c r="M191" s="197"/>
      <c r="N191" s="198"/>
      <c r="O191" s="198"/>
      <c r="P191" s="198"/>
      <c r="Q191" s="198"/>
      <c r="R191" s="198"/>
      <c r="S191" s="198"/>
      <c r="T191" s="199"/>
      <c r="AT191" s="200" t="s">
        <v>201</v>
      </c>
      <c r="AU191" s="200" t="s">
        <v>82</v>
      </c>
      <c r="AV191" s="11" t="s">
        <v>82</v>
      </c>
      <c r="AW191" s="11" t="s">
        <v>34</v>
      </c>
      <c r="AX191" s="11" t="s">
        <v>73</v>
      </c>
      <c r="AY191" s="200" t="s">
        <v>130</v>
      </c>
    </row>
    <row r="192" spans="2:51" s="12" customFormat="1" ht="11.25">
      <c r="B192" s="201"/>
      <c r="C192" s="202"/>
      <c r="D192" s="175" t="s">
        <v>201</v>
      </c>
      <c r="E192" s="203" t="s">
        <v>1</v>
      </c>
      <c r="F192" s="204" t="s">
        <v>203</v>
      </c>
      <c r="G192" s="202"/>
      <c r="H192" s="205">
        <v>1</v>
      </c>
      <c r="I192" s="206"/>
      <c r="J192" s="202"/>
      <c r="K192" s="202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201</v>
      </c>
      <c r="AU192" s="211" t="s">
        <v>82</v>
      </c>
      <c r="AV192" s="12" t="s">
        <v>129</v>
      </c>
      <c r="AW192" s="12" t="s">
        <v>34</v>
      </c>
      <c r="AX192" s="12" t="s">
        <v>80</v>
      </c>
      <c r="AY192" s="211" t="s">
        <v>130</v>
      </c>
    </row>
    <row r="193" spans="2:65" s="1" customFormat="1" ht="16.5" customHeight="1">
      <c r="B193" s="32"/>
      <c r="C193" s="225" t="s">
        <v>436</v>
      </c>
      <c r="D193" s="225" t="s">
        <v>333</v>
      </c>
      <c r="E193" s="226" t="s">
        <v>745</v>
      </c>
      <c r="F193" s="227" t="s">
        <v>746</v>
      </c>
      <c r="G193" s="228" t="s">
        <v>210</v>
      </c>
      <c r="H193" s="229">
        <v>1</v>
      </c>
      <c r="I193" s="230"/>
      <c r="J193" s="231">
        <f>ROUND(I193*H193,2)</f>
        <v>0</v>
      </c>
      <c r="K193" s="227" t="s">
        <v>135</v>
      </c>
      <c r="L193" s="232"/>
      <c r="M193" s="233" t="s">
        <v>1</v>
      </c>
      <c r="N193" s="234" t="s">
        <v>44</v>
      </c>
      <c r="O193" s="58"/>
      <c r="P193" s="172">
        <f>O193*H193</f>
        <v>0</v>
      </c>
      <c r="Q193" s="172">
        <v>0.058</v>
      </c>
      <c r="R193" s="172">
        <f>Q193*H193</f>
        <v>0.058</v>
      </c>
      <c r="S193" s="172">
        <v>0</v>
      </c>
      <c r="T193" s="173">
        <f>S193*H193</f>
        <v>0</v>
      </c>
      <c r="AR193" s="15" t="s">
        <v>168</v>
      </c>
      <c r="AT193" s="15" t="s">
        <v>333</v>
      </c>
      <c r="AU193" s="15" t="s">
        <v>82</v>
      </c>
      <c r="AY193" s="15" t="s">
        <v>130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5" t="s">
        <v>80</v>
      </c>
      <c r="BK193" s="174">
        <f>ROUND(I193*H193,2)</f>
        <v>0</v>
      </c>
      <c r="BL193" s="15" t="s">
        <v>129</v>
      </c>
      <c r="BM193" s="15" t="s">
        <v>747</v>
      </c>
    </row>
    <row r="194" spans="2:51" s="11" customFormat="1" ht="11.25">
      <c r="B194" s="190"/>
      <c r="C194" s="191"/>
      <c r="D194" s="175" t="s">
        <v>201</v>
      </c>
      <c r="E194" s="192" t="s">
        <v>1</v>
      </c>
      <c r="F194" s="193" t="s">
        <v>735</v>
      </c>
      <c r="G194" s="191"/>
      <c r="H194" s="194">
        <v>1</v>
      </c>
      <c r="I194" s="195"/>
      <c r="J194" s="191"/>
      <c r="K194" s="191"/>
      <c r="L194" s="196"/>
      <c r="M194" s="197"/>
      <c r="N194" s="198"/>
      <c r="O194" s="198"/>
      <c r="P194" s="198"/>
      <c r="Q194" s="198"/>
      <c r="R194" s="198"/>
      <c r="S194" s="198"/>
      <c r="T194" s="199"/>
      <c r="AT194" s="200" t="s">
        <v>201</v>
      </c>
      <c r="AU194" s="200" t="s">
        <v>82</v>
      </c>
      <c r="AV194" s="11" t="s">
        <v>82</v>
      </c>
      <c r="AW194" s="11" t="s">
        <v>34</v>
      </c>
      <c r="AX194" s="11" t="s">
        <v>73</v>
      </c>
      <c r="AY194" s="200" t="s">
        <v>130</v>
      </c>
    </row>
    <row r="195" spans="2:51" s="12" customFormat="1" ht="11.25">
      <c r="B195" s="201"/>
      <c r="C195" s="202"/>
      <c r="D195" s="175" t="s">
        <v>201</v>
      </c>
      <c r="E195" s="203" t="s">
        <v>1</v>
      </c>
      <c r="F195" s="204" t="s">
        <v>203</v>
      </c>
      <c r="G195" s="202"/>
      <c r="H195" s="205">
        <v>1</v>
      </c>
      <c r="I195" s="206"/>
      <c r="J195" s="202"/>
      <c r="K195" s="202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201</v>
      </c>
      <c r="AU195" s="211" t="s">
        <v>82</v>
      </c>
      <c r="AV195" s="12" t="s">
        <v>129</v>
      </c>
      <c r="AW195" s="12" t="s">
        <v>34</v>
      </c>
      <c r="AX195" s="12" t="s">
        <v>80</v>
      </c>
      <c r="AY195" s="211" t="s">
        <v>130</v>
      </c>
    </row>
    <row r="196" spans="2:65" s="1" customFormat="1" ht="16.5" customHeight="1">
      <c r="B196" s="32"/>
      <c r="C196" s="225" t="s">
        <v>441</v>
      </c>
      <c r="D196" s="225" t="s">
        <v>333</v>
      </c>
      <c r="E196" s="226" t="s">
        <v>748</v>
      </c>
      <c r="F196" s="227" t="s">
        <v>749</v>
      </c>
      <c r="G196" s="228" t="s">
        <v>210</v>
      </c>
      <c r="H196" s="229">
        <v>1</v>
      </c>
      <c r="I196" s="230"/>
      <c r="J196" s="231">
        <f>ROUND(I196*H196,2)</f>
        <v>0</v>
      </c>
      <c r="K196" s="227" t="s">
        <v>135</v>
      </c>
      <c r="L196" s="232"/>
      <c r="M196" s="233" t="s">
        <v>1</v>
      </c>
      <c r="N196" s="234" t="s">
        <v>44</v>
      </c>
      <c r="O196" s="58"/>
      <c r="P196" s="172">
        <f>O196*H196</f>
        <v>0</v>
      </c>
      <c r="Q196" s="172">
        <v>0.04</v>
      </c>
      <c r="R196" s="172">
        <f>Q196*H196</f>
        <v>0.04</v>
      </c>
      <c r="S196" s="172">
        <v>0</v>
      </c>
      <c r="T196" s="173">
        <f>S196*H196</f>
        <v>0</v>
      </c>
      <c r="AR196" s="15" t="s">
        <v>168</v>
      </c>
      <c r="AT196" s="15" t="s">
        <v>333</v>
      </c>
      <c r="AU196" s="15" t="s">
        <v>82</v>
      </c>
      <c r="AY196" s="15" t="s">
        <v>130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5" t="s">
        <v>80</v>
      </c>
      <c r="BK196" s="174">
        <f>ROUND(I196*H196,2)</f>
        <v>0</v>
      </c>
      <c r="BL196" s="15" t="s">
        <v>129</v>
      </c>
      <c r="BM196" s="15" t="s">
        <v>750</v>
      </c>
    </row>
    <row r="197" spans="2:51" s="11" customFormat="1" ht="11.25">
      <c r="B197" s="190"/>
      <c r="C197" s="191"/>
      <c r="D197" s="175" t="s">
        <v>201</v>
      </c>
      <c r="E197" s="192" t="s">
        <v>1</v>
      </c>
      <c r="F197" s="193" t="s">
        <v>735</v>
      </c>
      <c r="G197" s="191"/>
      <c r="H197" s="194">
        <v>1</v>
      </c>
      <c r="I197" s="195"/>
      <c r="J197" s="191"/>
      <c r="K197" s="191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201</v>
      </c>
      <c r="AU197" s="200" t="s">
        <v>82</v>
      </c>
      <c r="AV197" s="11" t="s">
        <v>82</v>
      </c>
      <c r="AW197" s="11" t="s">
        <v>34</v>
      </c>
      <c r="AX197" s="11" t="s">
        <v>73</v>
      </c>
      <c r="AY197" s="200" t="s">
        <v>130</v>
      </c>
    </row>
    <row r="198" spans="2:51" s="12" customFormat="1" ht="11.25">
      <c r="B198" s="201"/>
      <c r="C198" s="202"/>
      <c r="D198" s="175" t="s">
        <v>201</v>
      </c>
      <c r="E198" s="203" t="s">
        <v>1</v>
      </c>
      <c r="F198" s="204" t="s">
        <v>203</v>
      </c>
      <c r="G198" s="202"/>
      <c r="H198" s="205">
        <v>1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201</v>
      </c>
      <c r="AU198" s="211" t="s">
        <v>82</v>
      </c>
      <c r="AV198" s="12" t="s">
        <v>129</v>
      </c>
      <c r="AW198" s="12" t="s">
        <v>34</v>
      </c>
      <c r="AX198" s="12" t="s">
        <v>80</v>
      </c>
      <c r="AY198" s="211" t="s">
        <v>130</v>
      </c>
    </row>
    <row r="199" spans="2:65" s="1" customFormat="1" ht="16.5" customHeight="1">
      <c r="B199" s="32"/>
      <c r="C199" s="225" t="s">
        <v>445</v>
      </c>
      <c r="D199" s="225" t="s">
        <v>333</v>
      </c>
      <c r="E199" s="226" t="s">
        <v>751</v>
      </c>
      <c r="F199" s="227" t="s">
        <v>752</v>
      </c>
      <c r="G199" s="228" t="s">
        <v>210</v>
      </c>
      <c r="H199" s="229">
        <v>1</v>
      </c>
      <c r="I199" s="230"/>
      <c r="J199" s="231">
        <f>ROUND(I199*H199,2)</f>
        <v>0</v>
      </c>
      <c r="K199" s="227" t="s">
        <v>135</v>
      </c>
      <c r="L199" s="232"/>
      <c r="M199" s="233" t="s">
        <v>1</v>
      </c>
      <c r="N199" s="234" t="s">
        <v>44</v>
      </c>
      <c r="O199" s="58"/>
      <c r="P199" s="172">
        <f>O199*H199</f>
        <v>0</v>
      </c>
      <c r="Q199" s="172">
        <v>0.027</v>
      </c>
      <c r="R199" s="172">
        <f>Q199*H199</f>
        <v>0.027</v>
      </c>
      <c r="S199" s="172">
        <v>0</v>
      </c>
      <c r="T199" s="173">
        <f>S199*H199</f>
        <v>0</v>
      </c>
      <c r="AR199" s="15" t="s">
        <v>168</v>
      </c>
      <c r="AT199" s="15" t="s">
        <v>333</v>
      </c>
      <c r="AU199" s="15" t="s">
        <v>82</v>
      </c>
      <c r="AY199" s="15" t="s">
        <v>130</v>
      </c>
      <c r="BE199" s="174">
        <f>IF(N199="základní",J199,0)</f>
        <v>0</v>
      </c>
      <c r="BF199" s="174">
        <f>IF(N199="snížená",J199,0)</f>
        <v>0</v>
      </c>
      <c r="BG199" s="174">
        <f>IF(N199="zákl. přenesená",J199,0)</f>
        <v>0</v>
      </c>
      <c r="BH199" s="174">
        <f>IF(N199="sníž. přenesená",J199,0)</f>
        <v>0</v>
      </c>
      <c r="BI199" s="174">
        <f>IF(N199="nulová",J199,0)</f>
        <v>0</v>
      </c>
      <c r="BJ199" s="15" t="s">
        <v>80</v>
      </c>
      <c r="BK199" s="174">
        <f>ROUND(I199*H199,2)</f>
        <v>0</v>
      </c>
      <c r="BL199" s="15" t="s">
        <v>129</v>
      </c>
      <c r="BM199" s="15" t="s">
        <v>753</v>
      </c>
    </row>
    <row r="200" spans="2:51" s="11" customFormat="1" ht="11.25">
      <c r="B200" s="190"/>
      <c r="C200" s="191"/>
      <c r="D200" s="175" t="s">
        <v>201</v>
      </c>
      <c r="E200" s="192" t="s">
        <v>1</v>
      </c>
      <c r="F200" s="193" t="s">
        <v>735</v>
      </c>
      <c r="G200" s="191"/>
      <c r="H200" s="194">
        <v>1</v>
      </c>
      <c r="I200" s="195"/>
      <c r="J200" s="191"/>
      <c r="K200" s="191"/>
      <c r="L200" s="196"/>
      <c r="M200" s="197"/>
      <c r="N200" s="198"/>
      <c r="O200" s="198"/>
      <c r="P200" s="198"/>
      <c r="Q200" s="198"/>
      <c r="R200" s="198"/>
      <c r="S200" s="198"/>
      <c r="T200" s="199"/>
      <c r="AT200" s="200" t="s">
        <v>201</v>
      </c>
      <c r="AU200" s="200" t="s">
        <v>82</v>
      </c>
      <c r="AV200" s="11" t="s">
        <v>82</v>
      </c>
      <c r="AW200" s="11" t="s">
        <v>34</v>
      </c>
      <c r="AX200" s="11" t="s">
        <v>73</v>
      </c>
      <c r="AY200" s="200" t="s">
        <v>130</v>
      </c>
    </row>
    <row r="201" spans="2:51" s="12" customFormat="1" ht="11.25">
      <c r="B201" s="201"/>
      <c r="C201" s="202"/>
      <c r="D201" s="175" t="s">
        <v>201</v>
      </c>
      <c r="E201" s="203" t="s">
        <v>1</v>
      </c>
      <c r="F201" s="204" t="s">
        <v>203</v>
      </c>
      <c r="G201" s="202"/>
      <c r="H201" s="205">
        <v>1</v>
      </c>
      <c r="I201" s="206"/>
      <c r="J201" s="202"/>
      <c r="K201" s="202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201</v>
      </c>
      <c r="AU201" s="211" t="s">
        <v>82</v>
      </c>
      <c r="AV201" s="12" t="s">
        <v>129</v>
      </c>
      <c r="AW201" s="12" t="s">
        <v>34</v>
      </c>
      <c r="AX201" s="12" t="s">
        <v>80</v>
      </c>
      <c r="AY201" s="211" t="s">
        <v>130</v>
      </c>
    </row>
    <row r="202" spans="2:65" s="1" customFormat="1" ht="16.5" customHeight="1">
      <c r="B202" s="32"/>
      <c r="C202" s="163" t="s">
        <v>450</v>
      </c>
      <c r="D202" s="163" t="s">
        <v>131</v>
      </c>
      <c r="E202" s="164" t="s">
        <v>754</v>
      </c>
      <c r="F202" s="165" t="s">
        <v>755</v>
      </c>
      <c r="G202" s="166" t="s">
        <v>756</v>
      </c>
      <c r="H202" s="167">
        <v>1</v>
      </c>
      <c r="I202" s="168"/>
      <c r="J202" s="169">
        <f>ROUND(I202*H202,2)</f>
        <v>0</v>
      </c>
      <c r="K202" s="165" t="s">
        <v>176</v>
      </c>
      <c r="L202" s="36"/>
      <c r="M202" s="170" t="s">
        <v>1</v>
      </c>
      <c r="N202" s="171" t="s">
        <v>44</v>
      </c>
      <c r="O202" s="58"/>
      <c r="P202" s="172">
        <f>O202*H202</f>
        <v>0</v>
      </c>
      <c r="Q202" s="172">
        <v>3.9738</v>
      </c>
      <c r="R202" s="172">
        <f>Q202*H202</f>
        <v>3.9738</v>
      </c>
      <c r="S202" s="172">
        <v>0</v>
      </c>
      <c r="T202" s="173">
        <f>S202*H202</f>
        <v>0</v>
      </c>
      <c r="AR202" s="15" t="s">
        <v>129</v>
      </c>
      <c r="AT202" s="15" t="s">
        <v>131</v>
      </c>
      <c r="AU202" s="15" t="s">
        <v>82</v>
      </c>
      <c r="AY202" s="15" t="s">
        <v>130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5" t="s">
        <v>80</v>
      </c>
      <c r="BK202" s="174">
        <f>ROUND(I202*H202,2)</f>
        <v>0</v>
      </c>
      <c r="BL202" s="15" t="s">
        <v>129</v>
      </c>
      <c r="BM202" s="15" t="s">
        <v>757</v>
      </c>
    </row>
    <row r="203" spans="2:51" s="13" customFormat="1" ht="11.25">
      <c r="B203" s="212"/>
      <c r="C203" s="213"/>
      <c r="D203" s="175" t="s">
        <v>201</v>
      </c>
      <c r="E203" s="214" t="s">
        <v>1</v>
      </c>
      <c r="F203" s="215" t="s">
        <v>758</v>
      </c>
      <c r="G203" s="213"/>
      <c r="H203" s="214" t="s">
        <v>1</v>
      </c>
      <c r="I203" s="216"/>
      <c r="J203" s="213"/>
      <c r="K203" s="213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201</v>
      </c>
      <c r="AU203" s="221" t="s">
        <v>82</v>
      </c>
      <c r="AV203" s="13" t="s">
        <v>80</v>
      </c>
      <c r="AW203" s="13" t="s">
        <v>34</v>
      </c>
      <c r="AX203" s="13" t="s">
        <v>73</v>
      </c>
      <c r="AY203" s="221" t="s">
        <v>130</v>
      </c>
    </row>
    <row r="204" spans="2:51" s="11" customFormat="1" ht="11.25">
      <c r="B204" s="190"/>
      <c r="C204" s="191"/>
      <c r="D204" s="175" t="s">
        <v>201</v>
      </c>
      <c r="E204" s="192" t="s">
        <v>1</v>
      </c>
      <c r="F204" s="193" t="s">
        <v>759</v>
      </c>
      <c r="G204" s="191"/>
      <c r="H204" s="194">
        <v>1</v>
      </c>
      <c r="I204" s="195"/>
      <c r="J204" s="191"/>
      <c r="K204" s="191"/>
      <c r="L204" s="196"/>
      <c r="M204" s="197"/>
      <c r="N204" s="198"/>
      <c r="O204" s="198"/>
      <c r="P204" s="198"/>
      <c r="Q204" s="198"/>
      <c r="R204" s="198"/>
      <c r="S204" s="198"/>
      <c r="T204" s="199"/>
      <c r="AT204" s="200" t="s">
        <v>201</v>
      </c>
      <c r="AU204" s="200" t="s">
        <v>82</v>
      </c>
      <c r="AV204" s="11" t="s">
        <v>82</v>
      </c>
      <c r="AW204" s="11" t="s">
        <v>34</v>
      </c>
      <c r="AX204" s="11" t="s">
        <v>73</v>
      </c>
      <c r="AY204" s="200" t="s">
        <v>130</v>
      </c>
    </row>
    <row r="205" spans="2:51" s="12" customFormat="1" ht="11.25">
      <c r="B205" s="201"/>
      <c r="C205" s="202"/>
      <c r="D205" s="175" t="s">
        <v>201</v>
      </c>
      <c r="E205" s="203" t="s">
        <v>1</v>
      </c>
      <c r="F205" s="204" t="s">
        <v>203</v>
      </c>
      <c r="G205" s="202"/>
      <c r="H205" s="205">
        <v>1</v>
      </c>
      <c r="I205" s="206"/>
      <c r="J205" s="202"/>
      <c r="K205" s="202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201</v>
      </c>
      <c r="AU205" s="211" t="s">
        <v>82</v>
      </c>
      <c r="AV205" s="12" t="s">
        <v>129</v>
      </c>
      <c r="AW205" s="12" t="s">
        <v>34</v>
      </c>
      <c r="AX205" s="12" t="s">
        <v>80</v>
      </c>
      <c r="AY205" s="211" t="s">
        <v>130</v>
      </c>
    </row>
    <row r="206" spans="2:65" s="1" customFormat="1" ht="16.5" customHeight="1">
      <c r="B206" s="32"/>
      <c r="C206" s="163" t="s">
        <v>454</v>
      </c>
      <c r="D206" s="163" t="s">
        <v>131</v>
      </c>
      <c r="E206" s="164" t="s">
        <v>760</v>
      </c>
      <c r="F206" s="165" t="s">
        <v>761</v>
      </c>
      <c r="G206" s="166" t="s">
        <v>210</v>
      </c>
      <c r="H206" s="167">
        <v>1</v>
      </c>
      <c r="I206" s="168"/>
      <c r="J206" s="169">
        <f>ROUND(I206*H206,2)</f>
        <v>0</v>
      </c>
      <c r="K206" s="165" t="s">
        <v>135</v>
      </c>
      <c r="L206" s="36"/>
      <c r="M206" s="170" t="s">
        <v>1</v>
      </c>
      <c r="N206" s="171" t="s">
        <v>44</v>
      </c>
      <c r="O206" s="58"/>
      <c r="P206" s="172">
        <f>O206*H206</f>
        <v>0</v>
      </c>
      <c r="Q206" s="172">
        <v>0</v>
      </c>
      <c r="R206" s="172">
        <f>Q206*H206</f>
        <v>0</v>
      </c>
      <c r="S206" s="172">
        <v>0.02</v>
      </c>
      <c r="T206" s="173">
        <f>S206*H206</f>
        <v>0.02</v>
      </c>
      <c r="AR206" s="15" t="s">
        <v>129</v>
      </c>
      <c r="AT206" s="15" t="s">
        <v>131</v>
      </c>
      <c r="AU206" s="15" t="s">
        <v>82</v>
      </c>
      <c r="AY206" s="15" t="s">
        <v>130</v>
      </c>
      <c r="BE206" s="174">
        <f>IF(N206="základní",J206,0)</f>
        <v>0</v>
      </c>
      <c r="BF206" s="174">
        <f>IF(N206="snížená",J206,0)</f>
        <v>0</v>
      </c>
      <c r="BG206" s="174">
        <f>IF(N206="zákl. přenesená",J206,0)</f>
        <v>0</v>
      </c>
      <c r="BH206" s="174">
        <f>IF(N206="sníž. přenesená",J206,0)</f>
        <v>0</v>
      </c>
      <c r="BI206" s="174">
        <f>IF(N206="nulová",J206,0)</f>
        <v>0</v>
      </c>
      <c r="BJ206" s="15" t="s">
        <v>80</v>
      </c>
      <c r="BK206" s="174">
        <f>ROUND(I206*H206,2)</f>
        <v>0</v>
      </c>
      <c r="BL206" s="15" t="s">
        <v>129</v>
      </c>
      <c r="BM206" s="15" t="s">
        <v>762</v>
      </c>
    </row>
    <row r="207" spans="2:51" s="11" customFormat="1" ht="11.25">
      <c r="B207" s="190"/>
      <c r="C207" s="191"/>
      <c r="D207" s="175" t="s">
        <v>201</v>
      </c>
      <c r="E207" s="192" t="s">
        <v>1</v>
      </c>
      <c r="F207" s="193" t="s">
        <v>419</v>
      </c>
      <c r="G207" s="191"/>
      <c r="H207" s="194">
        <v>1</v>
      </c>
      <c r="I207" s="195"/>
      <c r="J207" s="191"/>
      <c r="K207" s="191"/>
      <c r="L207" s="196"/>
      <c r="M207" s="197"/>
      <c r="N207" s="198"/>
      <c r="O207" s="198"/>
      <c r="P207" s="198"/>
      <c r="Q207" s="198"/>
      <c r="R207" s="198"/>
      <c r="S207" s="198"/>
      <c r="T207" s="199"/>
      <c r="AT207" s="200" t="s">
        <v>201</v>
      </c>
      <c r="AU207" s="200" t="s">
        <v>82</v>
      </c>
      <c r="AV207" s="11" t="s">
        <v>82</v>
      </c>
      <c r="AW207" s="11" t="s">
        <v>34</v>
      </c>
      <c r="AX207" s="11" t="s">
        <v>73</v>
      </c>
      <c r="AY207" s="200" t="s">
        <v>130</v>
      </c>
    </row>
    <row r="208" spans="2:51" s="12" customFormat="1" ht="11.25">
      <c r="B208" s="201"/>
      <c r="C208" s="202"/>
      <c r="D208" s="175" t="s">
        <v>201</v>
      </c>
      <c r="E208" s="203" t="s">
        <v>1</v>
      </c>
      <c r="F208" s="204" t="s">
        <v>203</v>
      </c>
      <c r="G208" s="202"/>
      <c r="H208" s="205">
        <v>1</v>
      </c>
      <c r="I208" s="206"/>
      <c r="J208" s="202"/>
      <c r="K208" s="202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201</v>
      </c>
      <c r="AU208" s="211" t="s">
        <v>82</v>
      </c>
      <c r="AV208" s="12" t="s">
        <v>129</v>
      </c>
      <c r="AW208" s="12" t="s">
        <v>34</v>
      </c>
      <c r="AX208" s="12" t="s">
        <v>80</v>
      </c>
      <c r="AY208" s="211" t="s">
        <v>130</v>
      </c>
    </row>
    <row r="209" spans="2:65" s="1" customFormat="1" ht="16.5" customHeight="1">
      <c r="B209" s="32"/>
      <c r="C209" s="163" t="s">
        <v>460</v>
      </c>
      <c r="D209" s="163" t="s">
        <v>131</v>
      </c>
      <c r="E209" s="164" t="s">
        <v>421</v>
      </c>
      <c r="F209" s="165" t="s">
        <v>422</v>
      </c>
      <c r="G209" s="166" t="s">
        <v>210</v>
      </c>
      <c r="H209" s="167">
        <v>3</v>
      </c>
      <c r="I209" s="168"/>
      <c r="J209" s="169">
        <f>ROUND(I209*H209,2)</f>
        <v>0</v>
      </c>
      <c r="K209" s="165" t="s">
        <v>135</v>
      </c>
      <c r="L209" s="36"/>
      <c r="M209" s="170" t="s">
        <v>1</v>
      </c>
      <c r="N209" s="171" t="s">
        <v>44</v>
      </c>
      <c r="O209" s="58"/>
      <c r="P209" s="172">
        <f>O209*H209</f>
        <v>0</v>
      </c>
      <c r="Q209" s="172">
        <v>0.21734</v>
      </c>
      <c r="R209" s="172">
        <f>Q209*H209</f>
        <v>0.65202</v>
      </c>
      <c r="S209" s="172">
        <v>0</v>
      </c>
      <c r="T209" s="173">
        <f>S209*H209</f>
        <v>0</v>
      </c>
      <c r="AR209" s="15" t="s">
        <v>129</v>
      </c>
      <c r="AT209" s="15" t="s">
        <v>131</v>
      </c>
      <c r="AU209" s="15" t="s">
        <v>82</v>
      </c>
      <c r="AY209" s="15" t="s">
        <v>130</v>
      </c>
      <c r="BE209" s="174">
        <f>IF(N209="základní",J209,0)</f>
        <v>0</v>
      </c>
      <c r="BF209" s="174">
        <f>IF(N209="snížená",J209,0)</f>
        <v>0</v>
      </c>
      <c r="BG209" s="174">
        <f>IF(N209="zákl. přenesená",J209,0)</f>
        <v>0</v>
      </c>
      <c r="BH209" s="174">
        <f>IF(N209="sníž. přenesená",J209,0)</f>
        <v>0</v>
      </c>
      <c r="BI209" s="174">
        <f>IF(N209="nulová",J209,0)</f>
        <v>0</v>
      </c>
      <c r="BJ209" s="15" t="s">
        <v>80</v>
      </c>
      <c r="BK209" s="174">
        <f>ROUND(I209*H209,2)</f>
        <v>0</v>
      </c>
      <c r="BL209" s="15" t="s">
        <v>129</v>
      </c>
      <c r="BM209" s="15" t="s">
        <v>763</v>
      </c>
    </row>
    <row r="210" spans="2:51" s="11" customFormat="1" ht="11.25">
      <c r="B210" s="190"/>
      <c r="C210" s="191"/>
      <c r="D210" s="175" t="s">
        <v>201</v>
      </c>
      <c r="E210" s="192" t="s">
        <v>1</v>
      </c>
      <c r="F210" s="193" t="s">
        <v>424</v>
      </c>
      <c r="G210" s="191"/>
      <c r="H210" s="194">
        <v>1</v>
      </c>
      <c r="I210" s="195"/>
      <c r="J210" s="191"/>
      <c r="K210" s="191"/>
      <c r="L210" s="196"/>
      <c r="M210" s="197"/>
      <c r="N210" s="198"/>
      <c r="O210" s="198"/>
      <c r="P210" s="198"/>
      <c r="Q210" s="198"/>
      <c r="R210" s="198"/>
      <c r="S210" s="198"/>
      <c r="T210" s="199"/>
      <c r="AT210" s="200" t="s">
        <v>201</v>
      </c>
      <c r="AU210" s="200" t="s">
        <v>82</v>
      </c>
      <c r="AV210" s="11" t="s">
        <v>82</v>
      </c>
      <c r="AW210" s="11" t="s">
        <v>34</v>
      </c>
      <c r="AX210" s="11" t="s">
        <v>73</v>
      </c>
      <c r="AY210" s="200" t="s">
        <v>130</v>
      </c>
    </row>
    <row r="211" spans="2:51" s="11" customFormat="1" ht="11.25">
      <c r="B211" s="190"/>
      <c r="C211" s="191"/>
      <c r="D211" s="175" t="s">
        <v>201</v>
      </c>
      <c r="E211" s="192" t="s">
        <v>1</v>
      </c>
      <c r="F211" s="193" t="s">
        <v>764</v>
      </c>
      <c r="G211" s="191"/>
      <c r="H211" s="194">
        <v>2</v>
      </c>
      <c r="I211" s="195"/>
      <c r="J211" s="191"/>
      <c r="K211" s="191"/>
      <c r="L211" s="196"/>
      <c r="M211" s="197"/>
      <c r="N211" s="198"/>
      <c r="O211" s="198"/>
      <c r="P211" s="198"/>
      <c r="Q211" s="198"/>
      <c r="R211" s="198"/>
      <c r="S211" s="198"/>
      <c r="T211" s="199"/>
      <c r="AT211" s="200" t="s">
        <v>201</v>
      </c>
      <c r="AU211" s="200" t="s">
        <v>82</v>
      </c>
      <c r="AV211" s="11" t="s">
        <v>82</v>
      </c>
      <c r="AW211" s="11" t="s">
        <v>34</v>
      </c>
      <c r="AX211" s="11" t="s">
        <v>73</v>
      </c>
      <c r="AY211" s="200" t="s">
        <v>130</v>
      </c>
    </row>
    <row r="212" spans="2:51" s="12" customFormat="1" ht="11.25">
      <c r="B212" s="201"/>
      <c r="C212" s="202"/>
      <c r="D212" s="175" t="s">
        <v>201</v>
      </c>
      <c r="E212" s="203" t="s">
        <v>1</v>
      </c>
      <c r="F212" s="204" t="s">
        <v>203</v>
      </c>
      <c r="G212" s="202"/>
      <c r="H212" s="205">
        <v>3</v>
      </c>
      <c r="I212" s="206"/>
      <c r="J212" s="202"/>
      <c r="K212" s="202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201</v>
      </c>
      <c r="AU212" s="211" t="s">
        <v>82</v>
      </c>
      <c r="AV212" s="12" t="s">
        <v>129</v>
      </c>
      <c r="AW212" s="12" t="s">
        <v>34</v>
      </c>
      <c r="AX212" s="12" t="s">
        <v>80</v>
      </c>
      <c r="AY212" s="211" t="s">
        <v>130</v>
      </c>
    </row>
    <row r="213" spans="2:65" s="1" customFormat="1" ht="16.5" customHeight="1">
      <c r="B213" s="32"/>
      <c r="C213" s="225" t="s">
        <v>464</v>
      </c>
      <c r="D213" s="225" t="s">
        <v>333</v>
      </c>
      <c r="E213" s="226" t="s">
        <v>426</v>
      </c>
      <c r="F213" s="227" t="s">
        <v>427</v>
      </c>
      <c r="G213" s="228" t="s">
        <v>210</v>
      </c>
      <c r="H213" s="229">
        <v>3</v>
      </c>
      <c r="I213" s="230"/>
      <c r="J213" s="231">
        <f>ROUND(I213*H213,2)</f>
        <v>0</v>
      </c>
      <c r="K213" s="227" t="s">
        <v>135</v>
      </c>
      <c r="L213" s="232"/>
      <c r="M213" s="233" t="s">
        <v>1</v>
      </c>
      <c r="N213" s="234" t="s">
        <v>44</v>
      </c>
      <c r="O213" s="58"/>
      <c r="P213" s="172">
        <f>O213*H213</f>
        <v>0</v>
      </c>
      <c r="Q213" s="172">
        <v>0.101</v>
      </c>
      <c r="R213" s="172">
        <f>Q213*H213</f>
        <v>0.30300000000000005</v>
      </c>
      <c r="S213" s="172">
        <v>0</v>
      </c>
      <c r="T213" s="173">
        <f>S213*H213</f>
        <v>0</v>
      </c>
      <c r="AR213" s="15" t="s">
        <v>168</v>
      </c>
      <c r="AT213" s="15" t="s">
        <v>333</v>
      </c>
      <c r="AU213" s="15" t="s">
        <v>82</v>
      </c>
      <c r="AY213" s="15" t="s">
        <v>130</v>
      </c>
      <c r="BE213" s="174">
        <f>IF(N213="základní",J213,0)</f>
        <v>0</v>
      </c>
      <c r="BF213" s="174">
        <f>IF(N213="snížená",J213,0)</f>
        <v>0</v>
      </c>
      <c r="BG213" s="174">
        <f>IF(N213="zákl. přenesená",J213,0)</f>
        <v>0</v>
      </c>
      <c r="BH213" s="174">
        <f>IF(N213="sníž. přenesená",J213,0)</f>
        <v>0</v>
      </c>
      <c r="BI213" s="174">
        <f>IF(N213="nulová",J213,0)</f>
        <v>0</v>
      </c>
      <c r="BJ213" s="15" t="s">
        <v>80</v>
      </c>
      <c r="BK213" s="174">
        <f>ROUND(I213*H213,2)</f>
        <v>0</v>
      </c>
      <c r="BL213" s="15" t="s">
        <v>129</v>
      </c>
      <c r="BM213" s="15" t="s">
        <v>765</v>
      </c>
    </row>
    <row r="214" spans="2:51" s="11" customFormat="1" ht="11.25">
      <c r="B214" s="190"/>
      <c r="C214" s="191"/>
      <c r="D214" s="175" t="s">
        <v>201</v>
      </c>
      <c r="E214" s="192" t="s">
        <v>1</v>
      </c>
      <c r="F214" s="193" t="s">
        <v>424</v>
      </c>
      <c r="G214" s="191"/>
      <c r="H214" s="194">
        <v>1</v>
      </c>
      <c r="I214" s="195"/>
      <c r="J214" s="191"/>
      <c r="K214" s="191"/>
      <c r="L214" s="196"/>
      <c r="M214" s="197"/>
      <c r="N214" s="198"/>
      <c r="O214" s="198"/>
      <c r="P214" s="198"/>
      <c r="Q214" s="198"/>
      <c r="R214" s="198"/>
      <c r="S214" s="198"/>
      <c r="T214" s="199"/>
      <c r="AT214" s="200" t="s">
        <v>201</v>
      </c>
      <c r="AU214" s="200" t="s">
        <v>82</v>
      </c>
      <c r="AV214" s="11" t="s">
        <v>82</v>
      </c>
      <c r="AW214" s="11" t="s">
        <v>34</v>
      </c>
      <c r="AX214" s="11" t="s">
        <v>73</v>
      </c>
      <c r="AY214" s="200" t="s">
        <v>130</v>
      </c>
    </row>
    <row r="215" spans="2:51" s="11" customFormat="1" ht="11.25">
      <c r="B215" s="190"/>
      <c r="C215" s="191"/>
      <c r="D215" s="175" t="s">
        <v>201</v>
      </c>
      <c r="E215" s="192" t="s">
        <v>1</v>
      </c>
      <c r="F215" s="193" t="s">
        <v>764</v>
      </c>
      <c r="G215" s="191"/>
      <c r="H215" s="194">
        <v>2</v>
      </c>
      <c r="I215" s="195"/>
      <c r="J215" s="191"/>
      <c r="K215" s="191"/>
      <c r="L215" s="196"/>
      <c r="M215" s="197"/>
      <c r="N215" s="198"/>
      <c r="O215" s="198"/>
      <c r="P215" s="198"/>
      <c r="Q215" s="198"/>
      <c r="R215" s="198"/>
      <c r="S215" s="198"/>
      <c r="T215" s="199"/>
      <c r="AT215" s="200" t="s">
        <v>201</v>
      </c>
      <c r="AU215" s="200" t="s">
        <v>82</v>
      </c>
      <c r="AV215" s="11" t="s">
        <v>82</v>
      </c>
      <c r="AW215" s="11" t="s">
        <v>34</v>
      </c>
      <c r="AX215" s="11" t="s">
        <v>73</v>
      </c>
      <c r="AY215" s="200" t="s">
        <v>130</v>
      </c>
    </row>
    <row r="216" spans="2:51" s="12" customFormat="1" ht="11.25">
      <c r="B216" s="201"/>
      <c r="C216" s="202"/>
      <c r="D216" s="175" t="s">
        <v>201</v>
      </c>
      <c r="E216" s="203" t="s">
        <v>1</v>
      </c>
      <c r="F216" s="204" t="s">
        <v>203</v>
      </c>
      <c r="G216" s="202"/>
      <c r="H216" s="205">
        <v>3</v>
      </c>
      <c r="I216" s="206"/>
      <c r="J216" s="202"/>
      <c r="K216" s="202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201</v>
      </c>
      <c r="AU216" s="211" t="s">
        <v>82</v>
      </c>
      <c r="AV216" s="12" t="s">
        <v>129</v>
      </c>
      <c r="AW216" s="12" t="s">
        <v>34</v>
      </c>
      <c r="AX216" s="12" t="s">
        <v>80</v>
      </c>
      <c r="AY216" s="211" t="s">
        <v>130</v>
      </c>
    </row>
    <row r="217" spans="2:65" s="1" customFormat="1" ht="16.5" customHeight="1">
      <c r="B217" s="32"/>
      <c r="C217" s="163" t="s">
        <v>470</v>
      </c>
      <c r="D217" s="163" t="s">
        <v>131</v>
      </c>
      <c r="E217" s="164" t="s">
        <v>766</v>
      </c>
      <c r="F217" s="165" t="s">
        <v>767</v>
      </c>
      <c r="G217" s="166" t="s">
        <v>210</v>
      </c>
      <c r="H217" s="167">
        <v>1</v>
      </c>
      <c r="I217" s="168"/>
      <c r="J217" s="169">
        <f>ROUND(I217*H217,2)</f>
        <v>0</v>
      </c>
      <c r="K217" s="165" t="s">
        <v>135</v>
      </c>
      <c r="L217" s="36"/>
      <c r="M217" s="170" t="s">
        <v>1</v>
      </c>
      <c r="N217" s="171" t="s">
        <v>44</v>
      </c>
      <c r="O217" s="58"/>
      <c r="P217" s="172">
        <f>O217*H217</f>
        <v>0</v>
      </c>
      <c r="Q217" s="172">
        <v>0.21734</v>
      </c>
      <c r="R217" s="172">
        <f>Q217*H217</f>
        <v>0.21734</v>
      </c>
      <c r="S217" s="172">
        <v>0</v>
      </c>
      <c r="T217" s="173">
        <f>S217*H217</f>
        <v>0</v>
      </c>
      <c r="AR217" s="15" t="s">
        <v>129</v>
      </c>
      <c r="AT217" s="15" t="s">
        <v>131</v>
      </c>
      <c r="AU217" s="15" t="s">
        <v>82</v>
      </c>
      <c r="AY217" s="15" t="s">
        <v>130</v>
      </c>
      <c r="BE217" s="174">
        <f>IF(N217="základní",J217,0)</f>
        <v>0</v>
      </c>
      <c r="BF217" s="174">
        <f>IF(N217="snížená",J217,0)</f>
        <v>0</v>
      </c>
      <c r="BG217" s="174">
        <f>IF(N217="zákl. přenesená",J217,0)</f>
        <v>0</v>
      </c>
      <c r="BH217" s="174">
        <f>IF(N217="sníž. přenesená",J217,0)</f>
        <v>0</v>
      </c>
      <c r="BI217" s="174">
        <f>IF(N217="nulová",J217,0)</f>
        <v>0</v>
      </c>
      <c r="BJ217" s="15" t="s">
        <v>80</v>
      </c>
      <c r="BK217" s="174">
        <f>ROUND(I217*H217,2)</f>
        <v>0</v>
      </c>
      <c r="BL217" s="15" t="s">
        <v>129</v>
      </c>
      <c r="BM217" s="15" t="s">
        <v>768</v>
      </c>
    </row>
    <row r="218" spans="2:51" s="11" customFormat="1" ht="11.25">
      <c r="B218" s="190"/>
      <c r="C218" s="191"/>
      <c r="D218" s="175" t="s">
        <v>201</v>
      </c>
      <c r="E218" s="192" t="s">
        <v>1</v>
      </c>
      <c r="F218" s="193" t="s">
        <v>735</v>
      </c>
      <c r="G218" s="191"/>
      <c r="H218" s="194">
        <v>1</v>
      </c>
      <c r="I218" s="195"/>
      <c r="J218" s="191"/>
      <c r="K218" s="191"/>
      <c r="L218" s="196"/>
      <c r="M218" s="197"/>
      <c r="N218" s="198"/>
      <c r="O218" s="198"/>
      <c r="P218" s="198"/>
      <c r="Q218" s="198"/>
      <c r="R218" s="198"/>
      <c r="S218" s="198"/>
      <c r="T218" s="199"/>
      <c r="AT218" s="200" t="s">
        <v>201</v>
      </c>
      <c r="AU218" s="200" t="s">
        <v>82</v>
      </c>
      <c r="AV218" s="11" t="s">
        <v>82</v>
      </c>
      <c r="AW218" s="11" t="s">
        <v>34</v>
      </c>
      <c r="AX218" s="11" t="s">
        <v>73</v>
      </c>
      <c r="AY218" s="200" t="s">
        <v>130</v>
      </c>
    </row>
    <row r="219" spans="2:51" s="12" customFormat="1" ht="11.25">
      <c r="B219" s="201"/>
      <c r="C219" s="202"/>
      <c r="D219" s="175" t="s">
        <v>201</v>
      </c>
      <c r="E219" s="203" t="s">
        <v>1</v>
      </c>
      <c r="F219" s="204" t="s">
        <v>203</v>
      </c>
      <c r="G219" s="202"/>
      <c r="H219" s="205">
        <v>1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201</v>
      </c>
      <c r="AU219" s="211" t="s">
        <v>82</v>
      </c>
      <c r="AV219" s="12" t="s">
        <v>129</v>
      </c>
      <c r="AW219" s="12" t="s">
        <v>34</v>
      </c>
      <c r="AX219" s="12" t="s">
        <v>80</v>
      </c>
      <c r="AY219" s="211" t="s">
        <v>130</v>
      </c>
    </row>
    <row r="220" spans="2:65" s="1" customFormat="1" ht="16.5" customHeight="1">
      <c r="B220" s="32"/>
      <c r="C220" s="225" t="s">
        <v>475</v>
      </c>
      <c r="D220" s="225" t="s">
        <v>333</v>
      </c>
      <c r="E220" s="226" t="s">
        <v>769</v>
      </c>
      <c r="F220" s="227" t="s">
        <v>770</v>
      </c>
      <c r="G220" s="228" t="s">
        <v>210</v>
      </c>
      <c r="H220" s="229">
        <v>1</v>
      </c>
      <c r="I220" s="230"/>
      <c r="J220" s="231">
        <f>ROUND(I220*H220,2)</f>
        <v>0</v>
      </c>
      <c r="K220" s="227" t="s">
        <v>176</v>
      </c>
      <c r="L220" s="232"/>
      <c r="M220" s="233" t="s">
        <v>1</v>
      </c>
      <c r="N220" s="234" t="s">
        <v>44</v>
      </c>
      <c r="O220" s="58"/>
      <c r="P220" s="172">
        <f>O220*H220</f>
        <v>0</v>
      </c>
      <c r="Q220" s="172">
        <v>0.0035</v>
      </c>
      <c r="R220" s="172">
        <f>Q220*H220</f>
        <v>0.0035</v>
      </c>
      <c r="S220" s="172">
        <v>0</v>
      </c>
      <c r="T220" s="173">
        <f>S220*H220</f>
        <v>0</v>
      </c>
      <c r="AR220" s="15" t="s">
        <v>168</v>
      </c>
      <c r="AT220" s="15" t="s">
        <v>333</v>
      </c>
      <c r="AU220" s="15" t="s">
        <v>82</v>
      </c>
      <c r="AY220" s="15" t="s">
        <v>130</v>
      </c>
      <c r="BE220" s="174">
        <f>IF(N220="základní",J220,0)</f>
        <v>0</v>
      </c>
      <c r="BF220" s="174">
        <f>IF(N220="snížená",J220,0)</f>
        <v>0</v>
      </c>
      <c r="BG220" s="174">
        <f>IF(N220="zákl. přenesená",J220,0)</f>
        <v>0</v>
      </c>
      <c r="BH220" s="174">
        <f>IF(N220="sníž. přenesená",J220,0)</f>
        <v>0</v>
      </c>
      <c r="BI220" s="174">
        <f>IF(N220="nulová",J220,0)</f>
        <v>0</v>
      </c>
      <c r="BJ220" s="15" t="s">
        <v>80</v>
      </c>
      <c r="BK220" s="174">
        <f>ROUND(I220*H220,2)</f>
        <v>0</v>
      </c>
      <c r="BL220" s="15" t="s">
        <v>129</v>
      </c>
      <c r="BM220" s="15" t="s">
        <v>771</v>
      </c>
    </row>
    <row r="221" spans="2:51" s="11" customFormat="1" ht="11.25">
      <c r="B221" s="190"/>
      <c r="C221" s="191"/>
      <c r="D221" s="175" t="s">
        <v>201</v>
      </c>
      <c r="E221" s="192" t="s">
        <v>1</v>
      </c>
      <c r="F221" s="193" t="s">
        <v>735</v>
      </c>
      <c r="G221" s="191"/>
      <c r="H221" s="194">
        <v>1</v>
      </c>
      <c r="I221" s="195"/>
      <c r="J221" s="191"/>
      <c r="K221" s="191"/>
      <c r="L221" s="196"/>
      <c r="M221" s="197"/>
      <c r="N221" s="198"/>
      <c r="O221" s="198"/>
      <c r="P221" s="198"/>
      <c r="Q221" s="198"/>
      <c r="R221" s="198"/>
      <c r="S221" s="198"/>
      <c r="T221" s="199"/>
      <c r="AT221" s="200" t="s">
        <v>201</v>
      </c>
      <c r="AU221" s="200" t="s">
        <v>82</v>
      </c>
      <c r="AV221" s="11" t="s">
        <v>82</v>
      </c>
      <c r="AW221" s="11" t="s">
        <v>34</v>
      </c>
      <c r="AX221" s="11" t="s">
        <v>73</v>
      </c>
      <c r="AY221" s="200" t="s">
        <v>130</v>
      </c>
    </row>
    <row r="222" spans="2:51" s="12" customFormat="1" ht="11.25">
      <c r="B222" s="201"/>
      <c r="C222" s="202"/>
      <c r="D222" s="175" t="s">
        <v>201</v>
      </c>
      <c r="E222" s="203" t="s">
        <v>1</v>
      </c>
      <c r="F222" s="204" t="s">
        <v>203</v>
      </c>
      <c r="G222" s="202"/>
      <c r="H222" s="205">
        <v>1</v>
      </c>
      <c r="I222" s="206"/>
      <c r="J222" s="202"/>
      <c r="K222" s="202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201</v>
      </c>
      <c r="AU222" s="211" t="s">
        <v>82</v>
      </c>
      <c r="AV222" s="12" t="s">
        <v>129</v>
      </c>
      <c r="AW222" s="12" t="s">
        <v>34</v>
      </c>
      <c r="AX222" s="12" t="s">
        <v>80</v>
      </c>
      <c r="AY222" s="211" t="s">
        <v>130</v>
      </c>
    </row>
    <row r="223" spans="2:65" s="1" customFormat="1" ht="16.5" customHeight="1">
      <c r="B223" s="32"/>
      <c r="C223" s="225" t="s">
        <v>480</v>
      </c>
      <c r="D223" s="225" t="s">
        <v>333</v>
      </c>
      <c r="E223" s="226" t="s">
        <v>772</v>
      </c>
      <c r="F223" s="227" t="s">
        <v>773</v>
      </c>
      <c r="G223" s="228" t="s">
        <v>210</v>
      </c>
      <c r="H223" s="229">
        <v>1</v>
      </c>
      <c r="I223" s="230"/>
      <c r="J223" s="231">
        <f>ROUND(I223*H223,2)</f>
        <v>0</v>
      </c>
      <c r="K223" s="227" t="s">
        <v>176</v>
      </c>
      <c r="L223" s="232"/>
      <c r="M223" s="233" t="s">
        <v>1</v>
      </c>
      <c r="N223" s="234" t="s">
        <v>44</v>
      </c>
      <c r="O223" s="58"/>
      <c r="P223" s="172">
        <f>O223*H223</f>
        <v>0</v>
      </c>
      <c r="Q223" s="172">
        <v>0.064</v>
      </c>
      <c r="R223" s="172">
        <f>Q223*H223</f>
        <v>0.064</v>
      </c>
      <c r="S223" s="172">
        <v>0</v>
      </c>
      <c r="T223" s="173">
        <f>S223*H223</f>
        <v>0</v>
      </c>
      <c r="AR223" s="15" t="s">
        <v>168</v>
      </c>
      <c r="AT223" s="15" t="s">
        <v>333</v>
      </c>
      <c r="AU223" s="15" t="s">
        <v>82</v>
      </c>
      <c r="AY223" s="15" t="s">
        <v>130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5" t="s">
        <v>80</v>
      </c>
      <c r="BK223" s="174">
        <f>ROUND(I223*H223,2)</f>
        <v>0</v>
      </c>
      <c r="BL223" s="15" t="s">
        <v>129</v>
      </c>
      <c r="BM223" s="15" t="s">
        <v>774</v>
      </c>
    </row>
    <row r="224" spans="2:51" s="11" customFormat="1" ht="11.25">
      <c r="B224" s="190"/>
      <c r="C224" s="191"/>
      <c r="D224" s="175" t="s">
        <v>201</v>
      </c>
      <c r="E224" s="192" t="s">
        <v>1</v>
      </c>
      <c r="F224" s="193" t="s">
        <v>735</v>
      </c>
      <c r="G224" s="191"/>
      <c r="H224" s="194">
        <v>1</v>
      </c>
      <c r="I224" s="195"/>
      <c r="J224" s="191"/>
      <c r="K224" s="191"/>
      <c r="L224" s="196"/>
      <c r="M224" s="197"/>
      <c r="N224" s="198"/>
      <c r="O224" s="198"/>
      <c r="P224" s="198"/>
      <c r="Q224" s="198"/>
      <c r="R224" s="198"/>
      <c r="S224" s="198"/>
      <c r="T224" s="199"/>
      <c r="AT224" s="200" t="s">
        <v>201</v>
      </c>
      <c r="AU224" s="200" t="s">
        <v>82</v>
      </c>
      <c r="AV224" s="11" t="s">
        <v>82</v>
      </c>
      <c r="AW224" s="11" t="s">
        <v>34</v>
      </c>
      <c r="AX224" s="11" t="s">
        <v>73</v>
      </c>
      <c r="AY224" s="200" t="s">
        <v>130</v>
      </c>
    </row>
    <row r="225" spans="2:51" s="12" customFormat="1" ht="11.25">
      <c r="B225" s="201"/>
      <c r="C225" s="202"/>
      <c r="D225" s="175" t="s">
        <v>201</v>
      </c>
      <c r="E225" s="203" t="s">
        <v>1</v>
      </c>
      <c r="F225" s="204" t="s">
        <v>203</v>
      </c>
      <c r="G225" s="202"/>
      <c r="H225" s="205">
        <v>1</v>
      </c>
      <c r="I225" s="206"/>
      <c r="J225" s="202"/>
      <c r="K225" s="202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201</v>
      </c>
      <c r="AU225" s="211" t="s">
        <v>82</v>
      </c>
      <c r="AV225" s="12" t="s">
        <v>129</v>
      </c>
      <c r="AW225" s="12" t="s">
        <v>34</v>
      </c>
      <c r="AX225" s="12" t="s">
        <v>80</v>
      </c>
      <c r="AY225" s="211" t="s">
        <v>130</v>
      </c>
    </row>
    <row r="226" spans="2:63" s="9" customFormat="1" ht="22.9" customHeight="1">
      <c r="B226" s="149"/>
      <c r="C226" s="150"/>
      <c r="D226" s="151" t="s">
        <v>72</v>
      </c>
      <c r="E226" s="188" t="s">
        <v>173</v>
      </c>
      <c r="F226" s="188" t="s">
        <v>429</v>
      </c>
      <c r="G226" s="150"/>
      <c r="H226" s="150"/>
      <c r="I226" s="153"/>
      <c r="J226" s="189">
        <f>BK226</f>
        <v>0</v>
      </c>
      <c r="K226" s="150"/>
      <c r="L226" s="155"/>
      <c r="M226" s="156"/>
      <c r="N226" s="157"/>
      <c r="O226" s="157"/>
      <c r="P226" s="158">
        <f>SUM(P227:P271)</f>
        <v>0</v>
      </c>
      <c r="Q226" s="157"/>
      <c r="R226" s="158">
        <f>SUM(R227:R271)</f>
        <v>30.328711</v>
      </c>
      <c r="S226" s="157"/>
      <c r="T226" s="159">
        <f>SUM(T227:T271)</f>
        <v>0</v>
      </c>
      <c r="AR226" s="160" t="s">
        <v>80</v>
      </c>
      <c r="AT226" s="161" t="s">
        <v>72</v>
      </c>
      <c r="AU226" s="161" t="s">
        <v>80</v>
      </c>
      <c r="AY226" s="160" t="s">
        <v>130</v>
      </c>
      <c r="BK226" s="162">
        <f>SUM(BK227:BK271)</f>
        <v>0</v>
      </c>
    </row>
    <row r="227" spans="2:65" s="1" customFormat="1" ht="16.5" customHeight="1">
      <c r="B227" s="32"/>
      <c r="C227" s="163" t="s">
        <v>485</v>
      </c>
      <c r="D227" s="163" t="s">
        <v>131</v>
      </c>
      <c r="E227" s="164" t="s">
        <v>431</v>
      </c>
      <c r="F227" s="165" t="s">
        <v>432</v>
      </c>
      <c r="G227" s="166" t="s">
        <v>210</v>
      </c>
      <c r="H227" s="167">
        <v>4</v>
      </c>
      <c r="I227" s="168"/>
      <c r="J227" s="169">
        <f>ROUND(I227*H227,2)</f>
        <v>0</v>
      </c>
      <c r="K227" s="165" t="s">
        <v>135</v>
      </c>
      <c r="L227" s="36"/>
      <c r="M227" s="170" t="s">
        <v>1</v>
      </c>
      <c r="N227" s="171" t="s">
        <v>44</v>
      </c>
      <c r="O227" s="58"/>
      <c r="P227" s="172">
        <f>O227*H227</f>
        <v>0</v>
      </c>
      <c r="Q227" s="172">
        <v>0.0007</v>
      </c>
      <c r="R227" s="172">
        <f>Q227*H227</f>
        <v>0.0028</v>
      </c>
      <c r="S227" s="172">
        <v>0</v>
      </c>
      <c r="T227" s="173">
        <f>S227*H227</f>
        <v>0</v>
      </c>
      <c r="AR227" s="15" t="s">
        <v>129</v>
      </c>
      <c r="AT227" s="15" t="s">
        <v>131</v>
      </c>
      <c r="AU227" s="15" t="s">
        <v>82</v>
      </c>
      <c r="AY227" s="15" t="s">
        <v>130</v>
      </c>
      <c r="BE227" s="174">
        <f>IF(N227="základní",J227,0)</f>
        <v>0</v>
      </c>
      <c r="BF227" s="174">
        <f>IF(N227="snížená",J227,0)</f>
        <v>0</v>
      </c>
      <c r="BG227" s="174">
        <f>IF(N227="zákl. přenesená",J227,0)</f>
        <v>0</v>
      </c>
      <c r="BH227" s="174">
        <f>IF(N227="sníž. přenesená",J227,0)</f>
        <v>0</v>
      </c>
      <c r="BI227" s="174">
        <f>IF(N227="nulová",J227,0)</f>
        <v>0</v>
      </c>
      <c r="BJ227" s="15" t="s">
        <v>80</v>
      </c>
      <c r="BK227" s="174">
        <f>ROUND(I227*H227,2)</f>
        <v>0</v>
      </c>
      <c r="BL227" s="15" t="s">
        <v>129</v>
      </c>
      <c r="BM227" s="15" t="s">
        <v>775</v>
      </c>
    </row>
    <row r="228" spans="2:51" s="11" customFormat="1" ht="11.25">
      <c r="B228" s="190"/>
      <c r="C228" s="191"/>
      <c r="D228" s="175" t="s">
        <v>201</v>
      </c>
      <c r="E228" s="192" t="s">
        <v>1</v>
      </c>
      <c r="F228" s="193" t="s">
        <v>776</v>
      </c>
      <c r="G228" s="191"/>
      <c r="H228" s="194">
        <v>2</v>
      </c>
      <c r="I228" s="195"/>
      <c r="J228" s="191"/>
      <c r="K228" s="191"/>
      <c r="L228" s="196"/>
      <c r="M228" s="197"/>
      <c r="N228" s="198"/>
      <c r="O228" s="198"/>
      <c r="P228" s="198"/>
      <c r="Q228" s="198"/>
      <c r="R228" s="198"/>
      <c r="S228" s="198"/>
      <c r="T228" s="199"/>
      <c r="AT228" s="200" t="s">
        <v>201</v>
      </c>
      <c r="AU228" s="200" t="s">
        <v>82</v>
      </c>
      <c r="AV228" s="11" t="s">
        <v>82</v>
      </c>
      <c r="AW228" s="11" t="s">
        <v>34</v>
      </c>
      <c r="AX228" s="11" t="s">
        <v>73</v>
      </c>
      <c r="AY228" s="200" t="s">
        <v>130</v>
      </c>
    </row>
    <row r="229" spans="2:51" s="11" customFormat="1" ht="11.25">
      <c r="B229" s="190"/>
      <c r="C229" s="191"/>
      <c r="D229" s="175" t="s">
        <v>201</v>
      </c>
      <c r="E229" s="192" t="s">
        <v>1</v>
      </c>
      <c r="F229" s="193" t="s">
        <v>777</v>
      </c>
      <c r="G229" s="191"/>
      <c r="H229" s="194">
        <v>1</v>
      </c>
      <c r="I229" s="195"/>
      <c r="J229" s="191"/>
      <c r="K229" s="191"/>
      <c r="L229" s="196"/>
      <c r="M229" s="197"/>
      <c r="N229" s="198"/>
      <c r="O229" s="198"/>
      <c r="P229" s="198"/>
      <c r="Q229" s="198"/>
      <c r="R229" s="198"/>
      <c r="S229" s="198"/>
      <c r="T229" s="199"/>
      <c r="AT229" s="200" t="s">
        <v>201</v>
      </c>
      <c r="AU229" s="200" t="s">
        <v>82</v>
      </c>
      <c r="AV229" s="11" t="s">
        <v>82</v>
      </c>
      <c r="AW229" s="11" t="s">
        <v>34</v>
      </c>
      <c r="AX229" s="11" t="s">
        <v>73</v>
      </c>
      <c r="AY229" s="200" t="s">
        <v>130</v>
      </c>
    </row>
    <row r="230" spans="2:51" s="11" customFormat="1" ht="11.25">
      <c r="B230" s="190"/>
      <c r="C230" s="191"/>
      <c r="D230" s="175" t="s">
        <v>201</v>
      </c>
      <c r="E230" s="192" t="s">
        <v>1</v>
      </c>
      <c r="F230" s="193" t="s">
        <v>435</v>
      </c>
      <c r="G230" s="191"/>
      <c r="H230" s="194">
        <v>1</v>
      </c>
      <c r="I230" s="195"/>
      <c r="J230" s="191"/>
      <c r="K230" s="191"/>
      <c r="L230" s="196"/>
      <c r="M230" s="197"/>
      <c r="N230" s="198"/>
      <c r="O230" s="198"/>
      <c r="P230" s="198"/>
      <c r="Q230" s="198"/>
      <c r="R230" s="198"/>
      <c r="S230" s="198"/>
      <c r="T230" s="199"/>
      <c r="AT230" s="200" t="s">
        <v>201</v>
      </c>
      <c r="AU230" s="200" t="s">
        <v>82</v>
      </c>
      <c r="AV230" s="11" t="s">
        <v>82</v>
      </c>
      <c r="AW230" s="11" t="s">
        <v>34</v>
      </c>
      <c r="AX230" s="11" t="s">
        <v>73</v>
      </c>
      <c r="AY230" s="200" t="s">
        <v>130</v>
      </c>
    </row>
    <row r="231" spans="2:51" s="12" customFormat="1" ht="11.25">
      <c r="B231" s="201"/>
      <c r="C231" s="202"/>
      <c r="D231" s="175" t="s">
        <v>201</v>
      </c>
      <c r="E231" s="203" t="s">
        <v>1</v>
      </c>
      <c r="F231" s="204" t="s">
        <v>203</v>
      </c>
      <c r="G231" s="202"/>
      <c r="H231" s="205">
        <v>4</v>
      </c>
      <c r="I231" s="206"/>
      <c r="J231" s="202"/>
      <c r="K231" s="202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201</v>
      </c>
      <c r="AU231" s="211" t="s">
        <v>82</v>
      </c>
      <c r="AV231" s="12" t="s">
        <v>129</v>
      </c>
      <c r="AW231" s="12" t="s">
        <v>34</v>
      </c>
      <c r="AX231" s="12" t="s">
        <v>80</v>
      </c>
      <c r="AY231" s="211" t="s">
        <v>130</v>
      </c>
    </row>
    <row r="232" spans="2:65" s="1" customFormat="1" ht="16.5" customHeight="1">
      <c r="B232" s="32"/>
      <c r="C232" s="225" t="s">
        <v>490</v>
      </c>
      <c r="D232" s="225" t="s">
        <v>333</v>
      </c>
      <c r="E232" s="226" t="s">
        <v>437</v>
      </c>
      <c r="F232" s="227" t="s">
        <v>438</v>
      </c>
      <c r="G232" s="228" t="s">
        <v>210</v>
      </c>
      <c r="H232" s="229">
        <v>2</v>
      </c>
      <c r="I232" s="230"/>
      <c r="J232" s="231">
        <f>ROUND(I232*H232,2)</f>
        <v>0</v>
      </c>
      <c r="K232" s="227" t="s">
        <v>135</v>
      </c>
      <c r="L232" s="232"/>
      <c r="M232" s="233" t="s">
        <v>1</v>
      </c>
      <c r="N232" s="234" t="s">
        <v>44</v>
      </c>
      <c r="O232" s="58"/>
      <c r="P232" s="172">
        <f>O232*H232</f>
        <v>0</v>
      </c>
      <c r="Q232" s="172">
        <v>0.0015</v>
      </c>
      <c r="R232" s="172">
        <f>Q232*H232</f>
        <v>0.003</v>
      </c>
      <c r="S232" s="172">
        <v>0</v>
      </c>
      <c r="T232" s="173">
        <f>S232*H232</f>
        <v>0</v>
      </c>
      <c r="AR232" s="15" t="s">
        <v>168</v>
      </c>
      <c r="AT232" s="15" t="s">
        <v>333</v>
      </c>
      <c r="AU232" s="15" t="s">
        <v>82</v>
      </c>
      <c r="AY232" s="15" t="s">
        <v>130</v>
      </c>
      <c r="BE232" s="174">
        <f>IF(N232="základní",J232,0)</f>
        <v>0</v>
      </c>
      <c r="BF232" s="174">
        <f>IF(N232="snížená",J232,0)</f>
        <v>0</v>
      </c>
      <c r="BG232" s="174">
        <f>IF(N232="zákl. přenesená",J232,0)</f>
        <v>0</v>
      </c>
      <c r="BH232" s="174">
        <f>IF(N232="sníž. přenesená",J232,0)</f>
        <v>0</v>
      </c>
      <c r="BI232" s="174">
        <f>IF(N232="nulová",J232,0)</f>
        <v>0</v>
      </c>
      <c r="BJ232" s="15" t="s">
        <v>80</v>
      </c>
      <c r="BK232" s="174">
        <f>ROUND(I232*H232,2)</f>
        <v>0</v>
      </c>
      <c r="BL232" s="15" t="s">
        <v>129</v>
      </c>
      <c r="BM232" s="15" t="s">
        <v>778</v>
      </c>
    </row>
    <row r="233" spans="2:51" s="11" customFormat="1" ht="11.25">
      <c r="B233" s="190"/>
      <c r="C233" s="191"/>
      <c r="D233" s="175" t="s">
        <v>201</v>
      </c>
      <c r="E233" s="192" t="s">
        <v>1</v>
      </c>
      <c r="F233" s="193" t="s">
        <v>779</v>
      </c>
      <c r="G233" s="191"/>
      <c r="H233" s="194">
        <v>1</v>
      </c>
      <c r="I233" s="195"/>
      <c r="J233" s="191"/>
      <c r="K233" s="191"/>
      <c r="L233" s="196"/>
      <c r="M233" s="197"/>
      <c r="N233" s="198"/>
      <c r="O233" s="198"/>
      <c r="P233" s="198"/>
      <c r="Q233" s="198"/>
      <c r="R233" s="198"/>
      <c r="S233" s="198"/>
      <c r="T233" s="199"/>
      <c r="AT233" s="200" t="s">
        <v>201</v>
      </c>
      <c r="AU233" s="200" t="s">
        <v>82</v>
      </c>
      <c r="AV233" s="11" t="s">
        <v>82</v>
      </c>
      <c r="AW233" s="11" t="s">
        <v>34</v>
      </c>
      <c r="AX233" s="11" t="s">
        <v>73</v>
      </c>
      <c r="AY233" s="200" t="s">
        <v>130</v>
      </c>
    </row>
    <row r="234" spans="2:51" s="11" customFormat="1" ht="11.25">
      <c r="B234" s="190"/>
      <c r="C234" s="191"/>
      <c r="D234" s="175" t="s">
        <v>201</v>
      </c>
      <c r="E234" s="192" t="s">
        <v>1</v>
      </c>
      <c r="F234" s="193" t="s">
        <v>780</v>
      </c>
      <c r="G234" s="191"/>
      <c r="H234" s="194">
        <v>1</v>
      </c>
      <c r="I234" s="195"/>
      <c r="J234" s="191"/>
      <c r="K234" s="191"/>
      <c r="L234" s="196"/>
      <c r="M234" s="197"/>
      <c r="N234" s="198"/>
      <c r="O234" s="198"/>
      <c r="P234" s="198"/>
      <c r="Q234" s="198"/>
      <c r="R234" s="198"/>
      <c r="S234" s="198"/>
      <c r="T234" s="199"/>
      <c r="AT234" s="200" t="s">
        <v>201</v>
      </c>
      <c r="AU234" s="200" t="s">
        <v>82</v>
      </c>
      <c r="AV234" s="11" t="s">
        <v>82</v>
      </c>
      <c r="AW234" s="11" t="s">
        <v>34</v>
      </c>
      <c r="AX234" s="11" t="s">
        <v>73</v>
      </c>
      <c r="AY234" s="200" t="s">
        <v>130</v>
      </c>
    </row>
    <row r="235" spans="2:51" s="12" customFormat="1" ht="11.25">
      <c r="B235" s="201"/>
      <c r="C235" s="202"/>
      <c r="D235" s="175" t="s">
        <v>201</v>
      </c>
      <c r="E235" s="203" t="s">
        <v>1</v>
      </c>
      <c r="F235" s="204" t="s">
        <v>203</v>
      </c>
      <c r="G235" s="202"/>
      <c r="H235" s="205">
        <v>2</v>
      </c>
      <c r="I235" s="206"/>
      <c r="J235" s="202"/>
      <c r="K235" s="202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201</v>
      </c>
      <c r="AU235" s="211" t="s">
        <v>82</v>
      </c>
      <c r="AV235" s="12" t="s">
        <v>129</v>
      </c>
      <c r="AW235" s="12" t="s">
        <v>34</v>
      </c>
      <c r="AX235" s="12" t="s">
        <v>80</v>
      </c>
      <c r="AY235" s="211" t="s">
        <v>130</v>
      </c>
    </row>
    <row r="236" spans="2:65" s="1" customFormat="1" ht="16.5" customHeight="1">
      <c r="B236" s="32"/>
      <c r="C236" s="225" t="s">
        <v>495</v>
      </c>
      <c r="D236" s="225" t="s">
        <v>333</v>
      </c>
      <c r="E236" s="226" t="s">
        <v>442</v>
      </c>
      <c r="F236" s="227" t="s">
        <v>443</v>
      </c>
      <c r="G236" s="228" t="s">
        <v>210</v>
      </c>
      <c r="H236" s="229">
        <v>2</v>
      </c>
      <c r="I236" s="230"/>
      <c r="J236" s="231">
        <f>ROUND(I236*H236,2)</f>
        <v>0</v>
      </c>
      <c r="K236" s="227" t="s">
        <v>135</v>
      </c>
      <c r="L236" s="232"/>
      <c r="M236" s="233" t="s">
        <v>1</v>
      </c>
      <c r="N236" s="234" t="s">
        <v>44</v>
      </c>
      <c r="O236" s="58"/>
      <c r="P236" s="172">
        <f>O236*H236</f>
        <v>0</v>
      </c>
      <c r="Q236" s="172">
        <v>0.0035</v>
      </c>
      <c r="R236" s="172">
        <f>Q236*H236</f>
        <v>0.007</v>
      </c>
      <c r="S236" s="172">
        <v>0</v>
      </c>
      <c r="T236" s="173">
        <f>S236*H236</f>
        <v>0</v>
      </c>
      <c r="AR236" s="15" t="s">
        <v>168</v>
      </c>
      <c r="AT236" s="15" t="s">
        <v>333</v>
      </c>
      <c r="AU236" s="15" t="s">
        <v>82</v>
      </c>
      <c r="AY236" s="15" t="s">
        <v>130</v>
      </c>
      <c r="BE236" s="174">
        <f>IF(N236="základní",J236,0)</f>
        <v>0</v>
      </c>
      <c r="BF236" s="174">
        <f>IF(N236="snížená",J236,0)</f>
        <v>0</v>
      </c>
      <c r="BG236" s="174">
        <f>IF(N236="zákl. přenesená",J236,0)</f>
        <v>0</v>
      </c>
      <c r="BH236" s="174">
        <f>IF(N236="sníž. přenesená",J236,0)</f>
        <v>0</v>
      </c>
      <c r="BI236" s="174">
        <f>IF(N236="nulová",J236,0)</f>
        <v>0</v>
      </c>
      <c r="BJ236" s="15" t="s">
        <v>80</v>
      </c>
      <c r="BK236" s="174">
        <f>ROUND(I236*H236,2)</f>
        <v>0</v>
      </c>
      <c r="BL236" s="15" t="s">
        <v>129</v>
      </c>
      <c r="BM236" s="15" t="s">
        <v>781</v>
      </c>
    </row>
    <row r="237" spans="2:51" s="11" customFormat="1" ht="11.25">
      <c r="B237" s="190"/>
      <c r="C237" s="191"/>
      <c r="D237" s="175" t="s">
        <v>201</v>
      </c>
      <c r="E237" s="192" t="s">
        <v>1</v>
      </c>
      <c r="F237" s="193" t="s">
        <v>434</v>
      </c>
      <c r="G237" s="191"/>
      <c r="H237" s="194">
        <v>1</v>
      </c>
      <c r="I237" s="195"/>
      <c r="J237" s="191"/>
      <c r="K237" s="191"/>
      <c r="L237" s="196"/>
      <c r="M237" s="197"/>
      <c r="N237" s="198"/>
      <c r="O237" s="198"/>
      <c r="P237" s="198"/>
      <c r="Q237" s="198"/>
      <c r="R237" s="198"/>
      <c r="S237" s="198"/>
      <c r="T237" s="199"/>
      <c r="AT237" s="200" t="s">
        <v>201</v>
      </c>
      <c r="AU237" s="200" t="s">
        <v>82</v>
      </c>
      <c r="AV237" s="11" t="s">
        <v>82</v>
      </c>
      <c r="AW237" s="11" t="s">
        <v>34</v>
      </c>
      <c r="AX237" s="11" t="s">
        <v>73</v>
      </c>
      <c r="AY237" s="200" t="s">
        <v>130</v>
      </c>
    </row>
    <row r="238" spans="2:51" s="11" customFormat="1" ht="11.25">
      <c r="B238" s="190"/>
      <c r="C238" s="191"/>
      <c r="D238" s="175" t="s">
        <v>201</v>
      </c>
      <c r="E238" s="192" t="s">
        <v>1</v>
      </c>
      <c r="F238" s="193" t="s">
        <v>782</v>
      </c>
      <c r="G238" s="191"/>
      <c r="H238" s="194">
        <v>1</v>
      </c>
      <c r="I238" s="195"/>
      <c r="J238" s="191"/>
      <c r="K238" s="191"/>
      <c r="L238" s="196"/>
      <c r="M238" s="197"/>
      <c r="N238" s="198"/>
      <c r="O238" s="198"/>
      <c r="P238" s="198"/>
      <c r="Q238" s="198"/>
      <c r="R238" s="198"/>
      <c r="S238" s="198"/>
      <c r="T238" s="199"/>
      <c r="AT238" s="200" t="s">
        <v>201</v>
      </c>
      <c r="AU238" s="200" t="s">
        <v>82</v>
      </c>
      <c r="AV238" s="11" t="s">
        <v>82</v>
      </c>
      <c r="AW238" s="11" t="s">
        <v>34</v>
      </c>
      <c r="AX238" s="11" t="s">
        <v>73</v>
      </c>
      <c r="AY238" s="200" t="s">
        <v>130</v>
      </c>
    </row>
    <row r="239" spans="2:51" s="12" customFormat="1" ht="11.25">
      <c r="B239" s="201"/>
      <c r="C239" s="202"/>
      <c r="D239" s="175" t="s">
        <v>201</v>
      </c>
      <c r="E239" s="203" t="s">
        <v>1</v>
      </c>
      <c r="F239" s="204" t="s">
        <v>203</v>
      </c>
      <c r="G239" s="202"/>
      <c r="H239" s="205">
        <v>2</v>
      </c>
      <c r="I239" s="206"/>
      <c r="J239" s="202"/>
      <c r="K239" s="202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201</v>
      </c>
      <c r="AU239" s="211" t="s">
        <v>82</v>
      </c>
      <c r="AV239" s="12" t="s">
        <v>129</v>
      </c>
      <c r="AW239" s="12" t="s">
        <v>34</v>
      </c>
      <c r="AX239" s="12" t="s">
        <v>80</v>
      </c>
      <c r="AY239" s="211" t="s">
        <v>130</v>
      </c>
    </row>
    <row r="240" spans="2:65" s="1" customFormat="1" ht="16.5" customHeight="1">
      <c r="B240" s="32"/>
      <c r="C240" s="163" t="s">
        <v>502</v>
      </c>
      <c r="D240" s="163" t="s">
        <v>131</v>
      </c>
      <c r="E240" s="164" t="s">
        <v>783</v>
      </c>
      <c r="F240" s="165" t="s">
        <v>784</v>
      </c>
      <c r="G240" s="166" t="s">
        <v>210</v>
      </c>
      <c r="H240" s="167">
        <v>1</v>
      </c>
      <c r="I240" s="168"/>
      <c r="J240" s="169">
        <f>ROUND(I240*H240,2)</f>
        <v>0</v>
      </c>
      <c r="K240" s="165" t="s">
        <v>135</v>
      </c>
      <c r="L240" s="36"/>
      <c r="M240" s="170" t="s">
        <v>1</v>
      </c>
      <c r="N240" s="171" t="s">
        <v>44</v>
      </c>
      <c r="O240" s="58"/>
      <c r="P240" s="172">
        <f>O240*H240</f>
        <v>0</v>
      </c>
      <c r="Q240" s="172">
        <v>0</v>
      </c>
      <c r="R240" s="172">
        <f>Q240*H240</f>
        <v>0</v>
      </c>
      <c r="S240" s="172">
        <v>0</v>
      </c>
      <c r="T240" s="173">
        <f>S240*H240</f>
        <v>0</v>
      </c>
      <c r="AR240" s="15" t="s">
        <v>129</v>
      </c>
      <c r="AT240" s="15" t="s">
        <v>131</v>
      </c>
      <c r="AU240" s="15" t="s">
        <v>82</v>
      </c>
      <c r="AY240" s="15" t="s">
        <v>130</v>
      </c>
      <c r="BE240" s="174">
        <f>IF(N240="základní",J240,0)</f>
        <v>0</v>
      </c>
      <c r="BF240" s="174">
        <f>IF(N240="snížená",J240,0)</f>
        <v>0</v>
      </c>
      <c r="BG240" s="174">
        <f>IF(N240="zákl. přenesená",J240,0)</f>
        <v>0</v>
      </c>
      <c r="BH240" s="174">
        <f>IF(N240="sníž. přenesená",J240,0)</f>
        <v>0</v>
      </c>
      <c r="BI240" s="174">
        <f>IF(N240="nulová",J240,0)</f>
        <v>0</v>
      </c>
      <c r="BJ240" s="15" t="s">
        <v>80</v>
      </c>
      <c r="BK240" s="174">
        <f>ROUND(I240*H240,2)</f>
        <v>0</v>
      </c>
      <c r="BL240" s="15" t="s">
        <v>129</v>
      </c>
      <c r="BM240" s="15" t="s">
        <v>785</v>
      </c>
    </row>
    <row r="241" spans="2:51" s="11" customFormat="1" ht="11.25">
      <c r="B241" s="190"/>
      <c r="C241" s="191"/>
      <c r="D241" s="175" t="s">
        <v>201</v>
      </c>
      <c r="E241" s="192" t="s">
        <v>1</v>
      </c>
      <c r="F241" s="193" t="s">
        <v>786</v>
      </c>
      <c r="G241" s="191"/>
      <c r="H241" s="194">
        <v>1</v>
      </c>
      <c r="I241" s="195"/>
      <c r="J241" s="191"/>
      <c r="K241" s="191"/>
      <c r="L241" s="196"/>
      <c r="M241" s="197"/>
      <c r="N241" s="198"/>
      <c r="O241" s="198"/>
      <c r="P241" s="198"/>
      <c r="Q241" s="198"/>
      <c r="R241" s="198"/>
      <c r="S241" s="198"/>
      <c r="T241" s="199"/>
      <c r="AT241" s="200" t="s">
        <v>201</v>
      </c>
      <c r="AU241" s="200" t="s">
        <v>82</v>
      </c>
      <c r="AV241" s="11" t="s">
        <v>82</v>
      </c>
      <c r="AW241" s="11" t="s">
        <v>34</v>
      </c>
      <c r="AX241" s="11" t="s">
        <v>73</v>
      </c>
      <c r="AY241" s="200" t="s">
        <v>130</v>
      </c>
    </row>
    <row r="242" spans="2:51" s="12" customFormat="1" ht="11.25">
      <c r="B242" s="201"/>
      <c r="C242" s="202"/>
      <c r="D242" s="175" t="s">
        <v>201</v>
      </c>
      <c r="E242" s="203" t="s">
        <v>1</v>
      </c>
      <c r="F242" s="204" t="s">
        <v>203</v>
      </c>
      <c r="G242" s="202"/>
      <c r="H242" s="205">
        <v>1</v>
      </c>
      <c r="I242" s="206"/>
      <c r="J242" s="202"/>
      <c r="K242" s="202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201</v>
      </c>
      <c r="AU242" s="211" t="s">
        <v>82</v>
      </c>
      <c r="AV242" s="12" t="s">
        <v>129</v>
      </c>
      <c r="AW242" s="12" t="s">
        <v>34</v>
      </c>
      <c r="AX242" s="12" t="s">
        <v>80</v>
      </c>
      <c r="AY242" s="211" t="s">
        <v>130</v>
      </c>
    </row>
    <row r="243" spans="2:65" s="1" customFormat="1" ht="16.5" customHeight="1">
      <c r="B243" s="32"/>
      <c r="C243" s="225" t="s">
        <v>507</v>
      </c>
      <c r="D243" s="225" t="s">
        <v>333</v>
      </c>
      <c r="E243" s="226" t="s">
        <v>787</v>
      </c>
      <c r="F243" s="227" t="s">
        <v>788</v>
      </c>
      <c r="G243" s="228" t="s">
        <v>210</v>
      </c>
      <c r="H243" s="229">
        <v>1</v>
      </c>
      <c r="I243" s="230"/>
      <c r="J243" s="231">
        <f>ROUND(I243*H243,2)</f>
        <v>0</v>
      </c>
      <c r="K243" s="227" t="s">
        <v>135</v>
      </c>
      <c r="L243" s="232"/>
      <c r="M243" s="233" t="s">
        <v>1</v>
      </c>
      <c r="N243" s="234" t="s">
        <v>44</v>
      </c>
      <c r="O243" s="58"/>
      <c r="P243" s="172">
        <f>O243*H243</f>
        <v>0</v>
      </c>
      <c r="Q243" s="172">
        <v>0.009</v>
      </c>
      <c r="R243" s="172">
        <f>Q243*H243</f>
        <v>0.009</v>
      </c>
      <c r="S243" s="172">
        <v>0</v>
      </c>
      <c r="T243" s="173">
        <f>S243*H243</f>
        <v>0</v>
      </c>
      <c r="AR243" s="15" t="s">
        <v>168</v>
      </c>
      <c r="AT243" s="15" t="s">
        <v>333</v>
      </c>
      <c r="AU243" s="15" t="s">
        <v>82</v>
      </c>
      <c r="AY243" s="15" t="s">
        <v>130</v>
      </c>
      <c r="BE243" s="174">
        <f>IF(N243="základní",J243,0)</f>
        <v>0</v>
      </c>
      <c r="BF243" s="174">
        <f>IF(N243="snížená",J243,0)</f>
        <v>0</v>
      </c>
      <c r="BG243" s="174">
        <f>IF(N243="zákl. přenesená",J243,0)</f>
        <v>0</v>
      </c>
      <c r="BH243" s="174">
        <f>IF(N243="sníž. přenesená",J243,0)</f>
        <v>0</v>
      </c>
      <c r="BI243" s="174">
        <f>IF(N243="nulová",J243,0)</f>
        <v>0</v>
      </c>
      <c r="BJ243" s="15" t="s">
        <v>80</v>
      </c>
      <c r="BK243" s="174">
        <f>ROUND(I243*H243,2)</f>
        <v>0</v>
      </c>
      <c r="BL243" s="15" t="s">
        <v>129</v>
      </c>
      <c r="BM243" s="15" t="s">
        <v>789</v>
      </c>
    </row>
    <row r="244" spans="2:65" s="1" customFormat="1" ht="16.5" customHeight="1">
      <c r="B244" s="32"/>
      <c r="C244" s="163" t="s">
        <v>513</v>
      </c>
      <c r="D244" s="163" t="s">
        <v>131</v>
      </c>
      <c r="E244" s="164" t="s">
        <v>446</v>
      </c>
      <c r="F244" s="165" t="s">
        <v>447</v>
      </c>
      <c r="G244" s="166" t="s">
        <v>210</v>
      </c>
      <c r="H244" s="167">
        <v>3</v>
      </c>
      <c r="I244" s="168"/>
      <c r="J244" s="169">
        <f>ROUND(I244*H244,2)</f>
        <v>0</v>
      </c>
      <c r="K244" s="165" t="s">
        <v>135</v>
      </c>
      <c r="L244" s="36"/>
      <c r="M244" s="170" t="s">
        <v>1</v>
      </c>
      <c r="N244" s="171" t="s">
        <v>44</v>
      </c>
      <c r="O244" s="58"/>
      <c r="P244" s="172">
        <f>O244*H244</f>
        <v>0</v>
      </c>
      <c r="Q244" s="172">
        <v>0.11241</v>
      </c>
      <c r="R244" s="172">
        <f>Q244*H244</f>
        <v>0.33723</v>
      </c>
      <c r="S244" s="172">
        <v>0</v>
      </c>
      <c r="T244" s="173">
        <f>S244*H244</f>
        <v>0</v>
      </c>
      <c r="AR244" s="15" t="s">
        <v>129</v>
      </c>
      <c r="AT244" s="15" t="s">
        <v>131</v>
      </c>
      <c r="AU244" s="15" t="s">
        <v>82</v>
      </c>
      <c r="AY244" s="15" t="s">
        <v>130</v>
      </c>
      <c r="BE244" s="174">
        <f>IF(N244="základní",J244,0)</f>
        <v>0</v>
      </c>
      <c r="BF244" s="174">
        <f>IF(N244="snížená",J244,0)</f>
        <v>0</v>
      </c>
      <c r="BG244" s="174">
        <f>IF(N244="zákl. přenesená",J244,0)</f>
        <v>0</v>
      </c>
      <c r="BH244" s="174">
        <f>IF(N244="sníž. přenesená",J244,0)</f>
        <v>0</v>
      </c>
      <c r="BI244" s="174">
        <f>IF(N244="nulová",J244,0)</f>
        <v>0</v>
      </c>
      <c r="BJ244" s="15" t="s">
        <v>80</v>
      </c>
      <c r="BK244" s="174">
        <f>ROUND(I244*H244,2)</f>
        <v>0</v>
      </c>
      <c r="BL244" s="15" t="s">
        <v>129</v>
      </c>
      <c r="BM244" s="15" t="s">
        <v>790</v>
      </c>
    </row>
    <row r="245" spans="2:51" s="11" customFormat="1" ht="11.25">
      <c r="B245" s="190"/>
      <c r="C245" s="191"/>
      <c r="D245" s="175" t="s">
        <v>201</v>
      </c>
      <c r="E245" s="192" t="s">
        <v>1</v>
      </c>
      <c r="F245" s="193" t="s">
        <v>449</v>
      </c>
      <c r="G245" s="191"/>
      <c r="H245" s="194">
        <v>1</v>
      </c>
      <c r="I245" s="195"/>
      <c r="J245" s="191"/>
      <c r="K245" s="191"/>
      <c r="L245" s="196"/>
      <c r="M245" s="197"/>
      <c r="N245" s="198"/>
      <c r="O245" s="198"/>
      <c r="P245" s="198"/>
      <c r="Q245" s="198"/>
      <c r="R245" s="198"/>
      <c r="S245" s="198"/>
      <c r="T245" s="199"/>
      <c r="AT245" s="200" t="s">
        <v>201</v>
      </c>
      <c r="AU245" s="200" t="s">
        <v>82</v>
      </c>
      <c r="AV245" s="11" t="s">
        <v>82</v>
      </c>
      <c r="AW245" s="11" t="s">
        <v>34</v>
      </c>
      <c r="AX245" s="11" t="s">
        <v>73</v>
      </c>
      <c r="AY245" s="200" t="s">
        <v>130</v>
      </c>
    </row>
    <row r="246" spans="2:51" s="11" customFormat="1" ht="11.25">
      <c r="B246" s="190"/>
      <c r="C246" s="191"/>
      <c r="D246" s="175" t="s">
        <v>201</v>
      </c>
      <c r="E246" s="192" t="s">
        <v>1</v>
      </c>
      <c r="F246" s="193" t="s">
        <v>791</v>
      </c>
      <c r="G246" s="191"/>
      <c r="H246" s="194">
        <v>1</v>
      </c>
      <c r="I246" s="195"/>
      <c r="J246" s="191"/>
      <c r="K246" s="191"/>
      <c r="L246" s="196"/>
      <c r="M246" s="197"/>
      <c r="N246" s="198"/>
      <c r="O246" s="198"/>
      <c r="P246" s="198"/>
      <c r="Q246" s="198"/>
      <c r="R246" s="198"/>
      <c r="S246" s="198"/>
      <c r="T246" s="199"/>
      <c r="AT246" s="200" t="s">
        <v>201</v>
      </c>
      <c r="AU246" s="200" t="s">
        <v>82</v>
      </c>
      <c r="AV246" s="11" t="s">
        <v>82</v>
      </c>
      <c r="AW246" s="11" t="s">
        <v>34</v>
      </c>
      <c r="AX246" s="11" t="s">
        <v>73</v>
      </c>
      <c r="AY246" s="200" t="s">
        <v>130</v>
      </c>
    </row>
    <row r="247" spans="2:51" s="11" customFormat="1" ht="11.25">
      <c r="B247" s="190"/>
      <c r="C247" s="191"/>
      <c r="D247" s="175" t="s">
        <v>201</v>
      </c>
      <c r="E247" s="192" t="s">
        <v>1</v>
      </c>
      <c r="F247" s="193" t="s">
        <v>792</v>
      </c>
      <c r="G247" s="191"/>
      <c r="H247" s="194">
        <v>1</v>
      </c>
      <c r="I247" s="195"/>
      <c r="J247" s="191"/>
      <c r="K247" s="191"/>
      <c r="L247" s="196"/>
      <c r="M247" s="197"/>
      <c r="N247" s="198"/>
      <c r="O247" s="198"/>
      <c r="P247" s="198"/>
      <c r="Q247" s="198"/>
      <c r="R247" s="198"/>
      <c r="S247" s="198"/>
      <c r="T247" s="199"/>
      <c r="AT247" s="200" t="s">
        <v>201</v>
      </c>
      <c r="AU247" s="200" t="s">
        <v>82</v>
      </c>
      <c r="AV247" s="11" t="s">
        <v>82</v>
      </c>
      <c r="AW247" s="11" t="s">
        <v>34</v>
      </c>
      <c r="AX247" s="11" t="s">
        <v>73</v>
      </c>
      <c r="AY247" s="200" t="s">
        <v>130</v>
      </c>
    </row>
    <row r="248" spans="2:51" s="12" customFormat="1" ht="11.25">
      <c r="B248" s="201"/>
      <c r="C248" s="202"/>
      <c r="D248" s="175" t="s">
        <v>201</v>
      </c>
      <c r="E248" s="203" t="s">
        <v>1</v>
      </c>
      <c r="F248" s="204" t="s">
        <v>203</v>
      </c>
      <c r="G248" s="202"/>
      <c r="H248" s="205">
        <v>3</v>
      </c>
      <c r="I248" s="206"/>
      <c r="J248" s="202"/>
      <c r="K248" s="202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201</v>
      </c>
      <c r="AU248" s="211" t="s">
        <v>82</v>
      </c>
      <c r="AV248" s="12" t="s">
        <v>129</v>
      </c>
      <c r="AW248" s="12" t="s">
        <v>34</v>
      </c>
      <c r="AX248" s="12" t="s">
        <v>80</v>
      </c>
      <c r="AY248" s="211" t="s">
        <v>130</v>
      </c>
    </row>
    <row r="249" spans="2:65" s="1" customFormat="1" ht="16.5" customHeight="1">
      <c r="B249" s="32"/>
      <c r="C249" s="225" t="s">
        <v>518</v>
      </c>
      <c r="D249" s="225" t="s">
        <v>333</v>
      </c>
      <c r="E249" s="226" t="s">
        <v>451</v>
      </c>
      <c r="F249" s="227" t="s">
        <v>452</v>
      </c>
      <c r="G249" s="228" t="s">
        <v>210</v>
      </c>
      <c r="H249" s="229">
        <v>3</v>
      </c>
      <c r="I249" s="230"/>
      <c r="J249" s="231">
        <f>ROUND(I249*H249,2)</f>
        <v>0</v>
      </c>
      <c r="K249" s="227" t="s">
        <v>135</v>
      </c>
      <c r="L249" s="232"/>
      <c r="M249" s="233" t="s">
        <v>1</v>
      </c>
      <c r="N249" s="234" t="s">
        <v>44</v>
      </c>
      <c r="O249" s="58"/>
      <c r="P249" s="172">
        <f>O249*H249</f>
        <v>0</v>
      </c>
      <c r="Q249" s="172">
        <v>0.0061</v>
      </c>
      <c r="R249" s="172">
        <f>Q249*H249</f>
        <v>0.0183</v>
      </c>
      <c r="S249" s="172">
        <v>0</v>
      </c>
      <c r="T249" s="173">
        <f>S249*H249</f>
        <v>0</v>
      </c>
      <c r="AR249" s="15" t="s">
        <v>168</v>
      </c>
      <c r="AT249" s="15" t="s">
        <v>333</v>
      </c>
      <c r="AU249" s="15" t="s">
        <v>82</v>
      </c>
      <c r="AY249" s="15" t="s">
        <v>130</v>
      </c>
      <c r="BE249" s="174">
        <f>IF(N249="základní",J249,0)</f>
        <v>0</v>
      </c>
      <c r="BF249" s="174">
        <f>IF(N249="snížená",J249,0)</f>
        <v>0</v>
      </c>
      <c r="BG249" s="174">
        <f>IF(N249="zákl. přenesená",J249,0)</f>
        <v>0</v>
      </c>
      <c r="BH249" s="174">
        <f>IF(N249="sníž. přenesená",J249,0)</f>
        <v>0</v>
      </c>
      <c r="BI249" s="174">
        <f>IF(N249="nulová",J249,0)</f>
        <v>0</v>
      </c>
      <c r="BJ249" s="15" t="s">
        <v>80</v>
      </c>
      <c r="BK249" s="174">
        <f>ROUND(I249*H249,2)</f>
        <v>0</v>
      </c>
      <c r="BL249" s="15" t="s">
        <v>129</v>
      </c>
      <c r="BM249" s="15" t="s">
        <v>793</v>
      </c>
    </row>
    <row r="250" spans="2:65" s="1" customFormat="1" ht="16.5" customHeight="1">
      <c r="B250" s="32"/>
      <c r="C250" s="163" t="s">
        <v>523</v>
      </c>
      <c r="D250" s="163" t="s">
        <v>131</v>
      </c>
      <c r="E250" s="164" t="s">
        <v>794</v>
      </c>
      <c r="F250" s="165" t="s">
        <v>795</v>
      </c>
      <c r="G250" s="166" t="s">
        <v>199</v>
      </c>
      <c r="H250" s="167">
        <v>3</v>
      </c>
      <c r="I250" s="168"/>
      <c r="J250" s="169">
        <f>ROUND(I250*H250,2)</f>
        <v>0</v>
      </c>
      <c r="K250" s="165" t="s">
        <v>135</v>
      </c>
      <c r="L250" s="36"/>
      <c r="M250" s="170" t="s">
        <v>1</v>
      </c>
      <c r="N250" s="171" t="s">
        <v>44</v>
      </c>
      <c r="O250" s="58"/>
      <c r="P250" s="172">
        <f>O250*H250</f>
        <v>0</v>
      </c>
      <c r="Q250" s="172">
        <v>0.00085</v>
      </c>
      <c r="R250" s="172">
        <f>Q250*H250</f>
        <v>0.0025499999999999997</v>
      </c>
      <c r="S250" s="172">
        <v>0</v>
      </c>
      <c r="T250" s="173">
        <f>S250*H250</f>
        <v>0</v>
      </c>
      <c r="AR250" s="15" t="s">
        <v>129</v>
      </c>
      <c r="AT250" s="15" t="s">
        <v>131</v>
      </c>
      <c r="AU250" s="15" t="s">
        <v>82</v>
      </c>
      <c r="AY250" s="15" t="s">
        <v>130</v>
      </c>
      <c r="BE250" s="174">
        <f>IF(N250="základní",J250,0)</f>
        <v>0</v>
      </c>
      <c r="BF250" s="174">
        <f>IF(N250="snížená",J250,0)</f>
        <v>0</v>
      </c>
      <c r="BG250" s="174">
        <f>IF(N250="zákl. přenesená",J250,0)</f>
        <v>0</v>
      </c>
      <c r="BH250" s="174">
        <f>IF(N250="sníž. přenesená",J250,0)</f>
        <v>0</v>
      </c>
      <c r="BI250" s="174">
        <f>IF(N250="nulová",J250,0)</f>
        <v>0</v>
      </c>
      <c r="BJ250" s="15" t="s">
        <v>80</v>
      </c>
      <c r="BK250" s="174">
        <f>ROUND(I250*H250,2)</f>
        <v>0</v>
      </c>
      <c r="BL250" s="15" t="s">
        <v>129</v>
      </c>
      <c r="BM250" s="15" t="s">
        <v>796</v>
      </c>
    </row>
    <row r="251" spans="2:51" s="11" customFormat="1" ht="11.25">
      <c r="B251" s="190"/>
      <c r="C251" s="191"/>
      <c r="D251" s="175" t="s">
        <v>201</v>
      </c>
      <c r="E251" s="192" t="s">
        <v>1</v>
      </c>
      <c r="F251" s="193" t="s">
        <v>797</v>
      </c>
      <c r="G251" s="191"/>
      <c r="H251" s="194">
        <v>3</v>
      </c>
      <c r="I251" s="195"/>
      <c r="J251" s="191"/>
      <c r="K251" s="191"/>
      <c r="L251" s="196"/>
      <c r="M251" s="197"/>
      <c r="N251" s="198"/>
      <c r="O251" s="198"/>
      <c r="P251" s="198"/>
      <c r="Q251" s="198"/>
      <c r="R251" s="198"/>
      <c r="S251" s="198"/>
      <c r="T251" s="199"/>
      <c r="AT251" s="200" t="s">
        <v>201</v>
      </c>
      <c r="AU251" s="200" t="s">
        <v>82</v>
      </c>
      <c r="AV251" s="11" t="s">
        <v>82</v>
      </c>
      <c r="AW251" s="11" t="s">
        <v>34</v>
      </c>
      <c r="AX251" s="11" t="s">
        <v>73</v>
      </c>
      <c r="AY251" s="200" t="s">
        <v>130</v>
      </c>
    </row>
    <row r="252" spans="2:51" s="12" customFormat="1" ht="11.25">
      <c r="B252" s="201"/>
      <c r="C252" s="202"/>
      <c r="D252" s="175" t="s">
        <v>201</v>
      </c>
      <c r="E252" s="203" t="s">
        <v>1</v>
      </c>
      <c r="F252" s="204" t="s">
        <v>203</v>
      </c>
      <c r="G252" s="202"/>
      <c r="H252" s="205">
        <v>3</v>
      </c>
      <c r="I252" s="206"/>
      <c r="J252" s="202"/>
      <c r="K252" s="202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201</v>
      </c>
      <c r="AU252" s="211" t="s">
        <v>82</v>
      </c>
      <c r="AV252" s="12" t="s">
        <v>129</v>
      </c>
      <c r="AW252" s="12" t="s">
        <v>34</v>
      </c>
      <c r="AX252" s="12" t="s">
        <v>80</v>
      </c>
      <c r="AY252" s="211" t="s">
        <v>130</v>
      </c>
    </row>
    <row r="253" spans="2:65" s="1" customFormat="1" ht="16.5" customHeight="1">
      <c r="B253" s="32"/>
      <c r="C253" s="163" t="s">
        <v>528</v>
      </c>
      <c r="D253" s="163" t="s">
        <v>131</v>
      </c>
      <c r="E253" s="164" t="s">
        <v>798</v>
      </c>
      <c r="F253" s="165" t="s">
        <v>799</v>
      </c>
      <c r="G253" s="166" t="s">
        <v>199</v>
      </c>
      <c r="H253" s="167">
        <v>6</v>
      </c>
      <c r="I253" s="168"/>
      <c r="J253" s="169">
        <f>ROUND(I253*H253,2)</f>
        <v>0</v>
      </c>
      <c r="K253" s="165" t="s">
        <v>176</v>
      </c>
      <c r="L253" s="36"/>
      <c r="M253" s="170" t="s">
        <v>1</v>
      </c>
      <c r="N253" s="171" t="s">
        <v>44</v>
      </c>
      <c r="O253" s="58"/>
      <c r="P253" s="172">
        <f>O253*H253</f>
        <v>0</v>
      </c>
      <c r="Q253" s="172">
        <v>0.00145</v>
      </c>
      <c r="R253" s="172">
        <f>Q253*H253</f>
        <v>0.0087</v>
      </c>
      <c r="S253" s="172">
        <v>0</v>
      </c>
      <c r="T253" s="173">
        <f>S253*H253</f>
        <v>0</v>
      </c>
      <c r="AR253" s="15" t="s">
        <v>129</v>
      </c>
      <c r="AT253" s="15" t="s">
        <v>131</v>
      </c>
      <c r="AU253" s="15" t="s">
        <v>82</v>
      </c>
      <c r="AY253" s="15" t="s">
        <v>130</v>
      </c>
      <c r="BE253" s="174">
        <f>IF(N253="základní",J253,0)</f>
        <v>0</v>
      </c>
      <c r="BF253" s="174">
        <f>IF(N253="snížená",J253,0)</f>
        <v>0</v>
      </c>
      <c r="BG253" s="174">
        <f>IF(N253="zákl. přenesená",J253,0)</f>
        <v>0</v>
      </c>
      <c r="BH253" s="174">
        <f>IF(N253="sníž. přenesená",J253,0)</f>
        <v>0</v>
      </c>
      <c r="BI253" s="174">
        <f>IF(N253="nulová",J253,0)</f>
        <v>0</v>
      </c>
      <c r="BJ253" s="15" t="s">
        <v>80</v>
      </c>
      <c r="BK253" s="174">
        <f>ROUND(I253*H253,2)</f>
        <v>0</v>
      </c>
      <c r="BL253" s="15" t="s">
        <v>129</v>
      </c>
      <c r="BM253" s="15" t="s">
        <v>800</v>
      </c>
    </row>
    <row r="254" spans="2:51" s="11" customFormat="1" ht="11.25">
      <c r="B254" s="190"/>
      <c r="C254" s="191"/>
      <c r="D254" s="175" t="s">
        <v>201</v>
      </c>
      <c r="E254" s="192" t="s">
        <v>1</v>
      </c>
      <c r="F254" s="193" t="s">
        <v>801</v>
      </c>
      <c r="G254" s="191"/>
      <c r="H254" s="194">
        <v>6</v>
      </c>
      <c r="I254" s="195"/>
      <c r="J254" s="191"/>
      <c r="K254" s="191"/>
      <c r="L254" s="196"/>
      <c r="M254" s="197"/>
      <c r="N254" s="198"/>
      <c r="O254" s="198"/>
      <c r="P254" s="198"/>
      <c r="Q254" s="198"/>
      <c r="R254" s="198"/>
      <c r="S254" s="198"/>
      <c r="T254" s="199"/>
      <c r="AT254" s="200" t="s">
        <v>201</v>
      </c>
      <c r="AU254" s="200" t="s">
        <v>82</v>
      </c>
      <c r="AV254" s="11" t="s">
        <v>82</v>
      </c>
      <c r="AW254" s="11" t="s">
        <v>34</v>
      </c>
      <c r="AX254" s="11" t="s">
        <v>73</v>
      </c>
      <c r="AY254" s="200" t="s">
        <v>130</v>
      </c>
    </row>
    <row r="255" spans="2:51" s="12" customFormat="1" ht="11.25">
      <c r="B255" s="201"/>
      <c r="C255" s="202"/>
      <c r="D255" s="175" t="s">
        <v>201</v>
      </c>
      <c r="E255" s="203" t="s">
        <v>1</v>
      </c>
      <c r="F255" s="204" t="s">
        <v>203</v>
      </c>
      <c r="G255" s="202"/>
      <c r="H255" s="205">
        <v>6</v>
      </c>
      <c r="I255" s="206"/>
      <c r="J255" s="202"/>
      <c r="K255" s="202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201</v>
      </c>
      <c r="AU255" s="211" t="s">
        <v>82</v>
      </c>
      <c r="AV255" s="12" t="s">
        <v>129</v>
      </c>
      <c r="AW255" s="12" t="s">
        <v>34</v>
      </c>
      <c r="AX255" s="12" t="s">
        <v>80</v>
      </c>
      <c r="AY255" s="211" t="s">
        <v>130</v>
      </c>
    </row>
    <row r="256" spans="2:65" s="1" customFormat="1" ht="16.5" customHeight="1">
      <c r="B256" s="32"/>
      <c r="C256" s="163" t="s">
        <v>533</v>
      </c>
      <c r="D256" s="163" t="s">
        <v>131</v>
      </c>
      <c r="E256" s="164" t="s">
        <v>802</v>
      </c>
      <c r="F256" s="165" t="s">
        <v>803</v>
      </c>
      <c r="G256" s="166" t="s">
        <v>199</v>
      </c>
      <c r="H256" s="167">
        <v>9</v>
      </c>
      <c r="I256" s="168"/>
      <c r="J256" s="169">
        <f>ROUND(I256*H256,2)</f>
        <v>0</v>
      </c>
      <c r="K256" s="165" t="s">
        <v>135</v>
      </c>
      <c r="L256" s="36"/>
      <c r="M256" s="170" t="s">
        <v>1</v>
      </c>
      <c r="N256" s="171" t="s">
        <v>44</v>
      </c>
      <c r="O256" s="58"/>
      <c r="P256" s="172">
        <f>O256*H256</f>
        <v>0</v>
      </c>
      <c r="Q256" s="172">
        <v>1E-05</v>
      </c>
      <c r="R256" s="172">
        <f>Q256*H256</f>
        <v>9E-05</v>
      </c>
      <c r="S256" s="172">
        <v>0</v>
      </c>
      <c r="T256" s="173">
        <f>S256*H256</f>
        <v>0</v>
      </c>
      <c r="AR256" s="15" t="s">
        <v>129</v>
      </c>
      <c r="AT256" s="15" t="s">
        <v>131</v>
      </c>
      <c r="AU256" s="15" t="s">
        <v>82</v>
      </c>
      <c r="AY256" s="15" t="s">
        <v>130</v>
      </c>
      <c r="BE256" s="174">
        <f>IF(N256="základní",J256,0)</f>
        <v>0</v>
      </c>
      <c r="BF256" s="174">
        <f>IF(N256="snížená",J256,0)</f>
        <v>0</v>
      </c>
      <c r="BG256" s="174">
        <f>IF(N256="zákl. přenesená",J256,0)</f>
        <v>0</v>
      </c>
      <c r="BH256" s="174">
        <f>IF(N256="sníž. přenesená",J256,0)</f>
        <v>0</v>
      </c>
      <c r="BI256" s="174">
        <f>IF(N256="nulová",J256,0)</f>
        <v>0</v>
      </c>
      <c r="BJ256" s="15" t="s">
        <v>80</v>
      </c>
      <c r="BK256" s="174">
        <f>ROUND(I256*H256,2)</f>
        <v>0</v>
      </c>
      <c r="BL256" s="15" t="s">
        <v>129</v>
      </c>
      <c r="BM256" s="15" t="s">
        <v>804</v>
      </c>
    </row>
    <row r="257" spans="2:65" s="1" customFormat="1" ht="16.5" customHeight="1">
      <c r="B257" s="32"/>
      <c r="C257" s="163" t="s">
        <v>538</v>
      </c>
      <c r="D257" s="163" t="s">
        <v>131</v>
      </c>
      <c r="E257" s="164" t="s">
        <v>465</v>
      </c>
      <c r="F257" s="165" t="s">
        <v>466</v>
      </c>
      <c r="G257" s="166" t="s">
        <v>232</v>
      </c>
      <c r="H257" s="167">
        <v>108.5</v>
      </c>
      <c r="I257" s="168"/>
      <c r="J257" s="169">
        <f>ROUND(I257*H257,2)</f>
        <v>0</v>
      </c>
      <c r="K257" s="165" t="s">
        <v>176</v>
      </c>
      <c r="L257" s="36"/>
      <c r="M257" s="170" t="s">
        <v>1</v>
      </c>
      <c r="N257" s="171" t="s">
        <v>44</v>
      </c>
      <c r="O257" s="58"/>
      <c r="P257" s="172">
        <f>O257*H257</f>
        <v>0</v>
      </c>
      <c r="Q257" s="172">
        <v>0.1554</v>
      </c>
      <c r="R257" s="172">
        <f>Q257*H257</f>
        <v>16.8609</v>
      </c>
      <c r="S257" s="172">
        <v>0</v>
      </c>
      <c r="T257" s="173">
        <f>S257*H257</f>
        <v>0</v>
      </c>
      <c r="AR257" s="15" t="s">
        <v>129</v>
      </c>
      <c r="AT257" s="15" t="s">
        <v>131</v>
      </c>
      <c r="AU257" s="15" t="s">
        <v>82</v>
      </c>
      <c r="AY257" s="15" t="s">
        <v>130</v>
      </c>
      <c r="BE257" s="174">
        <f>IF(N257="základní",J257,0)</f>
        <v>0</v>
      </c>
      <c r="BF257" s="174">
        <f>IF(N257="snížená",J257,0)</f>
        <v>0</v>
      </c>
      <c r="BG257" s="174">
        <f>IF(N257="zákl. přenesená",J257,0)</f>
        <v>0</v>
      </c>
      <c r="BH257" s="174">
        <f>IF(N257="sníž. přenesená",J257,0)</f>
        <v>0</v>
      </c>
      <c r="BI257" s="174">
        <f>IF(N257="nulová",J257,0)</f>
        <v>0</v>
      </c>
      <c r="BJ257" s="15" t="s">
        <v>80</v>
      </c>
      <c r="BK257" s="174">
        <f>ROUND(I257*H257,2)</f>
        <v>0</v>
      </c>
      <c r="BL257" s="15" t="s">
        <v>129</v>
      </c>
      <c r="BM257" s="15" t="s">
        <v>805</v>
      </c>
    </row>
    <row r="258" spans="2:51" s="11" customFormat="1" ht="11.25">
      <c r="B258" s="190"/>
      <c r="C258" s="191"/>
      <c r="D258" s="175" t="s">
        <v>201</v>
      </c>
      <c r="E258" s="192" t="s">
        <v>1</v>
      </c>
      <c r="F258" s="193" t="s">
        <v>806</v>
      </c>
      <c r="G258" s="191"/>
      <c r="H258" s="194">
        <v>108.5</v>
      </c>
      <c r="I258" s="195"/>
      <c r="J258" s="191"/>
      <c r="K258" s="191"/>
      <c r="L258" s="196"/>
      <c r="M258" s="197"/>
      <c r="N258" s="198"/>
      <c r="O258" s="198"/>
      <c r="P258" s="198"/>
      <c r="Q258" s="198"/>
      <c r="R258" s="198"/>
      <c r="S258" s="198"/>
      <c r="T258" s="199"/>
      <c r="AT258" s="200" t="s">
        <v>201</v>
      </c>
      <c r="AU258" s="200" t="s">
        <v>82</v>
      </c>
      <c r="AV258" s="11" t="s">
        <v>82</v>
      </c>
      <c r="AW258" s="11" t="s">
        <v>34</v>
      </c>
      <c r="AX258" s="11" t="s">
        <v>73</v>
      </c>
      <c r="AY258" s="200" t="s">
        <v>130</v>
      </c>
    </row>
    <row r="259" spans="2:51" s="12" customFormat="1" ht="11.25">
      <c r="B259" s="201"/>
      <c r="C259" s="202"/>
      <c r="D259" s="175" t="s">
        <v>201</v>
      </c>
      <c r="E259" s="203" t="s">
        <v>1</v>
      </c>
      <c r="F259" s="204" t="s">
        <v>203</v>
      </c>
      <c r="G259" s="202"/>
      <c r="H259" s="205">
        <v>108.5</v>
      </c>
      <c r="I259" s="206"/>
      <c r="J259" s="202"/>
      <c r="K259" s="202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201</v>
      </c>
      <c r="AU259" s="211" t="s">
        <v>82</v>
      </c>
      <c r="AV259" s="12" t="s">
        <v>129</v>
      </c>
      <c r="AW259" s="12" t="s">
        <v>34</v>
      </c>
      <c r="AX259" s="12" t="s">
        <v>80</v>
      </c>
      <c r="AY259" s="211" t="s">
        <v>130</v>
      </c>
    </row>
    <row r="260" spans="2:65" s="1" customFormat="1" ht="16.5" customHeight="1">
      <c r="B260" s="32"/>
      <c r="C260" s="225" t="s">
        <v>543</v>
      </c>
      <c r="D260" s="225" t="s">
        <v>333</v>
      </c>
      <c r="E260" s="226" t="s">
        <v>471</v>
      </c>
      <c r="F260" s="227" t="s">
        <v>472</v>
      </c>
      <c r="G260" s="228" t="s">
        <v>232</v>
      </c>
      <c r="H260" s="229">
        <v>109.585</v>
      </c>
      <c r="I260" s="230"/>
      <c r="J260" s="231">
        <f>ROUND(I260*H260,2)</f>
        <v>0</v>
      </c>
      <c r="K260" s="227" t="s">
        <v>135</v>
      </c>
      <c r="L260" s="232"/>
      <c r="M260" s="233" t="s">
        <v>1</v>
      </c>
      <c r="N260" s="234" t="s">
        <v>44</v>
      </c>
      <c r="O260" s="58"/>
      <c r="P260" s="172">
        <f>O260*H260</f>
        <v>0</v>
      </c>
      <c r="Q260" s="172">
        <v>0.102</v>
      </c>
      <c r="R260" s="172">
        <f>Q260*H260</f>
        <v>11.177669999999999</v>
      </c>
      <c r="S260" s="172">
        <v>0</v>
      </c>
      <c r="T260" s="173">
        <f>S260*H260</f>
        <v>0</v>
      </c>
      <c r="AR260" s="15" t="s">
        <v>168</v>
      </c>
      <c r="AT260" s="15" t="s">
        <v>333</v>
      </c>
      <c r="AU260" s="15" t="s">
        <v>82</v>
      </c>
      <c r="AY260" s="15" t="s">
        <v>130</v>
      </c>
      <c r="BE260" s="174">
        <f>IF(N260="základní",J260,0)</f>
        <v>0</v>
      </c>
      <c r="BF260" s="174">
        <f>IF(N260="snížená",J260,0)</f>
        <v>0</v>
      </c>
      <c r="BG260" s="174">
        <f>IF(N260="zákl. přenesená",J260,0)</f>
        <v>0</v>
      </c>
      <c r="BH260" s="174">
        <f>IF(N260="sníž. přenesená",J260,0)</f>
        <v>0</v>
      </c>
      <c r="BI260" s="174">
        <f>IF(N260="nulová",J260,0)</f>
        <v>0</v>
      </c>
      <c r="BJ260" s="15" t="s">
        <v>80</v>
      </c>
      <c r="BK260" s="174">
        <f>ROUND(I260*H260,2)</f>
        <v>0</v>
      </c>
      <c r="BL260" s="15" t="s">
        <v>129</v>
      </c>
      <c r="BM260" s="15" t="s">
        <v>807</v>
      </c>
    </row>
    <row r="261" spans="2:51" s="11" customFormat="1" ht="11.25">
      <c r="B261" s="190"/>
      <c r="C261" s="191"/>
      <c r="D261" s="175" t="s">
        <v>201</v>
      </c>
      <c r="E261" s="192" t="s">
        <v>1</v>
      </c>
      <c r="F261" s="193" t="s">
        <v>808</v>
      </c>
      <c r="G261" s="191"/>
      <c r="H261" s="194">
        <v>109.585</v>
      </c>
      <c r="I261" s="195"/>
      <c r="J261" s="191"/>
      <c r="K261" s="191"/>
      <c r="L261" s="196"/>
      <c r="M261" s="197"/>
      <c r="N261" s="198"/>
      <c r="O261" s="198"/>
      <c r="P261" s="198"/>
      <c r="Q261" s="198"/>
      <c r="R261" s="198"/>
      <c r="S261" s="198"/>
      <c r="T261" s="199"/>
      <c r="AT261" s="200" t="s">
        <v>201</v>
      </c>
      <c r="AU261" s="200" t="s">
        <v>82</v>
      </c>
      <c r="AV261" s="11" t="s">
        <v>82</v>
      </c>
      <c r="AW261" s="11" t="s">
        <v>34</v>
      </c>
      <c r="AX261" s="11" t="s">
        <v>73</v>
      </c>
      <c r="AY261" s="200" t="s">
        <v>130</v>
      </c>
    </row>
    <row r="262" spans="2:51" s="12" customFormat="1" ht="11.25">
      <c r="B262" s="201"/>
      <c r="C262" s="202"/>
      <c r="D262" s="175" t="s">
        <v>201</v>
      </c>
      <c r="E262" s="203" t="s">
        <v>1</v>
      </c>
      <c r="F262" s="204" t="s">
        <v>203</v>
      </c>
      <c r="G262" s="202"/>
      <c r="H262" s="205">
        <v>109.585</v>
      </c>
      <c r="I262" s="206"/>
      <c r="J262" s="202"/>
      <c r="K262" s="202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201</v>
      </c>
      <c r="AU262" s="211" t="s">
        <v>82</v>
      </c>
      <c r="AV262" s="12" t="s">
        <v>129</v>
      </c>
      <c r="AW262" s="12" t="s">
        <v>34</v>
      </c>
      <c r="AX262" s="12" t="s">
        <v>80</v>
      </c>
      <c r="AY262" s="211" t="s">
        <v>130</v>
      </c>
    </row>
    <row r="263" spans="2:65" s="1" customFormat="1" ht="16.5" customHeight="1">
      <c r="B263" s="32"/>
      <c r="C263" s="163" t="s">
        <v>550</v>
      </c>
      <c r="D263" s="163" t="s">
        <v>131</v>
      </c>
      <c r="E263" s="164" t="s">
        <v>809</v>
      </c>
      <c r="F263" s="165" t="s">
        <v>810</v>
      </c>
      <c r="G263" s="166" t="s">
        <v>232</v>
      </c>
      <c r="H263" s="167">
        <v>55</v>
      </c>
      <c r="I263" s="168"/>
      <c r="J263" s="169">
        <f>ROUND(I263*H263,2)</f>
        <v>0</v>
      </c>
      <c r="K263" s="165" t="s">
        <v>176</v>
      </c>
      <c r="L263" s="36"/>
      <c r="M263" s="170" t="s">
        <v>1</v>
      </c>
      <c r="N263" s="171" t="s">
        <v>44</v>
      </c>
      <c r="O263" s="58"/>
      <c r="P263" s="172">
        <f>O263*H263</f>
        <v>0</v>
      </c>
      <c r="Q263" s="172">
        <v>0.02741</v>
      </c>
      <c r="R263" s="172">
        <f>Q263*H263</f>
        <v>1.50755</v>
      </c>
      <c r="S263" s="172">
        <v>0</v>
      </c>
      <c r="T263" s="173">
        <f>S263*H263</f>
        <v>0</v>
      </c>
      <c r="AR263" s="15" t="s">
        <v>129</v>
      </c>
      <c r="AT263" s="15" t="s">
        <v>131</v>
      </c>
      <c r="AU263" s="15" t="s">
        <v>82</v>
      </c>
      <c r="AY263" s="15" t="s">
        <v>130</v>
      </c>
      <c r="BE263" s="174">
        <f>IF(N263="základní",J263,0)</f>
        <v>0</v>
      </c>
      <c r="BF263" s="174">
        <f>IF(N263="snížená",J263,0)</f>
        <v>0</v>
      </c>
      <c r="BG263" s="174">
        <f>IF(N263="zákl. přenesená",J263,0)</f>
        <v>0</v>
      </c>
      <c r="BH263" s="174">
        <f>IF(N263="sníž. přenesená",J263,0)</f>
        <v>0</v>
      </c>
      <c r="BI263" s="174">
        <f>IF(N263="nulová",J263,0)</f>
        <v>0</v>
      </c>
      <c r="BJ263" s="15" t="s">
        <v>80</v>
      </c>
      <c r="BK263" s="174">
        <f>ROUND(I263*H263,2)</f>
        <v>0</v>
      </c>
      <c r="BL263" s="15" t="s">
        <v>129</v>
      </c>
      <c r="BM263" s="15" t="s">
        <v>811</v>
      </c>
    </row>
    <row r="264" spans="2:51" s="11" customFormat="1" ht="11.25">
      <c r="B264" s="190"/>
      <c r="C264" s="191"/>
      <c r="D264" s="175" t="s">
        <v>201</v>
      </c>
      <c r="E264" s="192" t="s">
        <v>1</v>
      </c>
      <c r="F264" s="193" t="s">
        <v>812</v>
      </c>
      <c r="G264" s="191"/>
      <c r="H264" s="194">
        <v>55</v>
      </c>
      <c r="I264" s="195"/>
      <c r="J264" s="191"/>
      <c r="K264" s="191"/>
      <c r="L264" s="196"/>
      <c r="M264" s="197"/>
      <c r="N264" s="198"/>
      <c r="O264" s="198"/>
      <c r="P264" s="198"/>
      <c r="Q264" s="198"/>
      <c r="R264" s="198"/>
      <c r="S264" s="198"/>
      <c r="T264" s="199"/>
      <c r="AT264" s="200" t="s">
        <v>201</v>
      </c>
      <c r="AU264" s="200" t="s">
        <v>82</v>
      </c>
      <c r="AV264" s="11" t="s">
        <v>82</v>
      </c>
      <c r="AW264" s="11" t="s">
        <v>34</v>
      </c>
      <c r="AX264" s="11" t="s">
        <v>73</v>
      </c>
      <c r="AY264" s="200" t="s">
        <v>130</v>
      </c>
    </row>
    <row r="265" spans="2:51" s="12" customFormat="1" ht="11.25">
      <c r="B265" s="201"/>
      <c r="C265" s="202"/>
      <c r="D265" s="175" t="s">
        <v>201</v>
      </c>
      <c r="E265" s="203" t="s">
        <v>1</v>
      </c>
      <c r="F265" s="204" t="s">
        <v>203</v>
      </c>
      <c r="G265" s="202"/>
      <c r="H265" s="205">
        <v>55</v>
      </c>
      <c r="I265" s="206"/>
      <c r="J265" s="202"/>
      <c r="K265" s="202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201</v>
      </c>
      <c r="AU265" s="211" t="s">
        <v>82</v>
      </c>
      <c r="AV265" s="12" t="s">
        <v>129</v>
      </c>
      <c r="AW265" s="12" t="s">
        <v>34</v>
      </c>
      <c r="AX265" s="12" t="s">
        <v>80</v>
      </c>
      <c r="AY265" s="211" t="s">
        <v>130</v>
      </c>
    </row>
    <row r="266" spans="2:65" s="1" customFormat="1" ht="16.5" customHeight="1">
      <c r="B266" s="32"/>
      <c r="C266" s="163" t="s">
        <v>813</v>
      </c>
      <c r="D266" s="163" t="s">
        <v>131</v>
      </c>
      <c r="E266" s="164" t="s">
        <v>481</v>
      </c>
      <c r="F266" s="165" t="s">
        <v>482</v>
      </c>
      <c r="G266" s="166" t="s">
        <v>199</v>
      </c>
      <c r="H266" s="167">
        <v>570.9</v>
      </c>
      <c r="I266" s="168"/>
      <c r="J266" s="169">
        <f>ROUND(I266*H266,2)</f>
        <v>0</v>
      </c>
      <c r="K266" s="165" t="s">
        <v>135</v>
      </c>
      <c r="L266" s="36"/>
      <c r="M266" s="170" t="s">
        <v>1</v>
      </c>
      <c r="N266" s="171" t="s">
        <v>44</v>
      </c>
      <c r="O266" s="58"/>
      <c r="P266" s="172">
        <f>O266*H266</f>
        <v>0</v>
      </c>
      <c r="Q266" s="172">
        <v>0.00069</v>
      </c>
      <c r="R266" s="172">
        <f>Q266*H266</f>
        <v>0.39392099999999997</v>
      </c>
      <c r="S266" s="172">
        <v>0</v>
      </c>
      <c r="T266" s="173">
        <f>S266*H266</f>
        <v>0</v>
      </c>
      <c r="AR266" s="15" t="s">
        <v>129</v>
      </c>
      <c r="AT266" s="15" t="s">
        <v>131</v>
      </c>
      <c r="AU266" s="15" t="s">
        <v>82</v>
      </c>
      <c r="AY266" s="15" t="s">
        <v>130</v>
      </c>
      <c r="BE266" s="174">
        <f>IF(N266="základní",J266,0)</f>
        <v>0</v>
      </c>
      <c r="BF266" s="174">
        <f>IF(N266="snížená",J266,0)</f>
        <v>0</v>
      </c>
      <c r="BG266" s="174">
        <f>IF(N266="zákl. přenesená",J266,0)</f>
        <v>0</v>
      </c>
      <c r="BH266" s="174">
        <f>IF(N266="sníž. přenesená",J266,0)</f>
        <v>0</v>
      </c>
      <c r="BI266" s="174">
        <f>IF(N266="nulová",J266,0)</f>
        <v>0</v>
      </c>
      <c r="BJ266" s="15" t="s">
        <v>80</v>
      </c>
      <c r="BK266" s="174">
        <f>ROUND(I266*H266,2)</f>
        <v>0</v>
      </c>
      <c r="BL266" s="15" t="s">
        <v>129</v>
      </c>
      <c r="BM266" s="15" t="s">
        <v>814</v>
      </c>
    </row>
    <row r="267" spans="2:51" s="11" customFormat="1" ht="11.25">
      <c r="B267" s="190"/>
      <c r="C267" s="191"/>
      <c r="D267" s="175" t="s">
        <v>201</v>
      </c>
      <c r="E267" s="192" t="s">
        <v>1</v>
      </c>
      <c r="F267" s="193" t="s">
        <v>815</v>
      </c>
      <c r="G267" s="191"/>
      <c r="H267" s="194">
        <v>570.9</v>
      </c>
      <c r="I267" s="195"/>
      <c r="J267" s="191"/>
      <c r="K267" s="191"/>
      <c r="L267" s="196"/>
      <c r="M267" s="197"/>
      <c r="N267" s="198"/>
      <c r="O267" s="198"/>
      <c r="P267" s="198"/>
      <c r="Q267" s="198"/>
      <c r="R267" s="198"/>
      <c r="S267" s="198"/>
      <c r="T267" s="199"/>
      <c r="AT267" s="200" t="s">
        <v>201</v>
      </c>
      <c r="AU267" s="200" t="s">
        <v>82</v>
      </c>
      <c r="AV267" s="11" t="s">
        <v>82</v>
      </c>
      <c r="AW267" s="11" t="s">
        <v>34</v>
      </c>
      <c r="AX267" s="11" t="s">
        <v>73</v>
      </c>
      <c r="AY267" s="200" t="s">
        <v>130</v>
      </c>
    </row>
    <row r="268" spans="2:51" s="12" customFormat="1" ht="11.25">
      <c r="B268" s="201"/>
      <c r="C268" s="202"/>
      <c r="D268" s="175" t="s">
        <v>201</v>
      </c>
      <c r="E268" s="203" t="s">
        <v>1</v>
      </c>
      <c r="F268" s="204" t="s">
        <v>203</v>
      </c>
      <c r="G268" s="202"/>
      <c r="H268" s="205">
        <v>570.9</v>
      </c>
      <c r="I268" s="206"/>
      <c r="J268" s="202"/>
      <c r="K268" s="202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201</v>
      </c>
      <c r="AU268" s="211" t="s">
        <v>82</v>
      </c>
      <c r="AV268" s="12" t="s">
        <v>129</v>
      </c>
      <c r="AW268" s="12" t="s">
        <v>34</v>
      </c>
      <c r="AX268" s="12" t="s">
        <v>80</v>
      </c>
      <c r="AY268" s="211" t="s">
        <v>130</v>
      </c>
    </row>
    <row r="269" spans="2:65" s="1" customFormat="1" ht="16.5" customHeight="1">
      <c r="B269" s="32"/>
      <c r="C269" s="163" t="s">
        <v>816</v>
      </c>
      <c r="D269" s="163" t="s">
        <v>131</v>
      </c>
      <c r="E269" s="164" t="s">
        <v>496</v>
      </c>
      <c r="F269" s="165" t="s">
        <v>497</v>
      </c>
      <c r="G269" s="166" t="s">
        <v>199</v>
      </c>
      <c r="H269" s="167">
        <v>30</v>
      </c>
      <c r="I269" s="168"/>
      <c r="J269" s="169">
        <f>ROUND(I269*H269,2)</f>
        <v>0</v>
      </c>
      <c r="K269" s="165" t="s">
        <v>135</v>
      </c>
      <c r="L269" s="36"/>
      <c r="M269" s="170" t="s">
        <v>1</v>
      </c>
      <c r="N269" s="171" t="s">
        <v>44</v>
      </c>
      <c r="O269" s="58"/>
      <c r="P269" s="172">
        <f>O269*H269</f>
        <v>0</v>
      </c>
      <c r="Q269" s="172">
        <v>0</v>
      </c>
      <c r="R269" s="172">
        <f>Q269*H269</f>
        <v>0</v>
      </c>
      <c r="S269" s="172">
        <v>0</v>
      </c>
      <c r="T269" s="173">
        <f>S269*H269</f>
        <v>0</v>
      </c>
      <c r="AR269" s="15" t="s">
        <v>129</v>
      </c>
      <c r="AT269" s="15" t="s">
        <v>131</v>
      </c>
      <c r="AU269" s="15" t="s">
        <v>82</v>
      </c>
      <c r="AY269" s="15" t="s">
        <v>130</v>
      </c>
      <c r="BE269" s="174">
        <f>IF(N269="základní",J269,0)</f>
        <v>0</v>
      </c>
      <c r="BF269" s="174">
        <f>IF(N269="snížená",J269,0)</f>
        <v>0</v>
      </c>
      <c r="BG269" s="174">
        <f>IF(N269="zákl. přenesená",J269,0)</f>
        <v>0</v>
      </c>
      <c r="BH269" s="174">
        <f>IF(N269="sníž. přenesená",J269,0)</f>
        <v>0</v>
      </c>
      <c r="BI269" s="174">
        <f>IF(N269="nulová",J269,0)</f>
        <v>0</v>
      </c>
      <c r="BJ269" s="15" t="s">
        <v>80</v>
      </c>
      <c r="BK269" s="174">
        <f>ROUND(I269*H269,2)</f>
        <v>0</v>
      </c>
      <c r="BL269" s="15" t="s">
        <v>129</v>
      </c>
      <c r="BM269" s="15" t="s">
        <v>817</v>
      </c>
    </row>
    <row r="270" spans="2:51" s="11" customFormat="1" ht="22.5">
      <c r="B270" s="190"/>
      <c r="C270" s="191"/>
      <c r="D270" s="175" t="s">
        <v>201</v>
      </c>
      <c r="E270" s="192" t="s">
        <v>1</v>
      </c>
      <c r="F270" s="193" t="s">
        <v>818</v>
      </c>
      <c r="G270" s="191"/>
      <c r="H270" s="194">
        <v>30</v>
      </c>
      <c r="I270" s="195"/>
      <c r="J270" s="191"/>
      <c r="K270" s="191"/>
      <c r="L270" s="196"/>
      <c r="M270" s="197"/>
      <c r="N270" s="198"/>
      <c r="O270" s="198"/>
      <c r="P270" s="198"/>
      <c r="Q270" s="198"/>
      <c r="R270" s="198"/>
      <c r="S270" s="198"/>
      <c r="T270" s="199"/>
      <c r="AT270" s="200" t="s">
        <v>201</v>
      </c>
      <c r="AU270" s="200" t="s">
        <v>82</v>
      </c>
      <c r="AV270" s="11" t="s">
        <v>82</v>
      </c>
      <c r="AW270" s="11" t="s">
        <v>34</v>
      </c>
      <c r="AX270" s="11" t="s">
        <v>73</v>
      </c>
      <c r="AY270" s="200" t="s">
        <v>130</v>
      </c>
    </row>
    <row r="271" spans="2:51" s="12" customFormat="1" ht="11.25">
      <c r="B271" s="201"/>
      <c r="C271" s="202"/>
      <c r="D271" s="175" t="s">
        <v>201</v>
      </c>
      <c r="E271" s="203" t="s">
        <v>1</v>
      </c>
      <c r="F271" s="204" t="s">
        <v>203</v>
      </c>
      <c r="G271" s="202"/>
      <c r="H271" s="205">
        <v>30</v>
      </c>
      <c r="I271" s="206"/>
      <c r="J271" s="202"/>
      <c r="K271" s="202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201</v>
      </c>
      <c r="AU271" s="211" t="s">
        <v>82</v>
      </c>
      <c r="AV271" s="12" t="s">
        <v>129</v>
      </c>
      <c r="AW271" s="12" t="s">
        <v>34</v>
      </c>
      <c r="AX271" s="12" t="s">
        <v>80</v>
      </c>
      <c r="AY271" s="211" t="s">
        <v>130</v>
      </c>
    </row>
    <row r="272" spans="2:63" s="9" customFormat="1" ht="22.9" customHeight="1">
      <c r="B272" s="149"/>
      <c r="C272" s="150"/>
      <c r="D272" s="151" t="s">
        <v>72</v>
      </c>
      <c r="E272" s="188" t="s">
        <v>500</v>
      </c>
      <c r="F272" s="188" t="s">
        <v>501</v>
      </c>
      <c r="G272" s="150"/>
      <c r="H272" s="150"/>
      <c r="I272" s="153"/>
      <c r="J272" s="189">
        <f>BK272</f>
        <v>0</v>
      </c>
      <c r="K272" s="150"/>
      <c r="L272" s="155"/>
      <c r="M272" s="156"/>
      <c r="N272" s="157"/>
      <c r="O272" s="157"/>
      <c r="P272" s="158">
        <f>SUM(P273:P283)</f>
        <v>0</v>
      </c>
      <c r="Q272" s="157"/>
      <c r="R272" s="158">
        <f>SUM(R273:R283)</f>
        <v>0</v>
      </c>
      <c r="S272" s="157"/>
      <c r="T272" s="159">
        <f>SUM(T273:T283)</f>
        <v>0</v>
      </c>
      <c r="AR272" s="160" t="s">
        <v>80</v>
      </c>
      <c r="AT272" s="161" t="s">
        <v>72</v>
      </c>
      <c r="AU272" s="161" t="s">
        <v>80</v>
      </c>
      <c r="AY272" s="160" t="s">
        <v>130</v>
      </c>
      <c r="BK272" s="162">
        <f>SUM(BK273:BK283)</f>
        <v>0</v>
      </c>
    </row>
    <row r="273" spans="2:65" s="1" customFormat="1" ht="16.5" customHeight="1">
      <c r="B273" s="32"/>
      <c r="C273" s="163" t="s">
        <v>819</v>
      </c>
      <c r="D273" s="163" t="s">
        <v>131</v>
      </c>
      <c r="E273" s="164" t="s">
        <v>524</v>
      </c>
      <c r="F273" s="165" t="s">
        <v>525</v>
      </c>
      <c r="G273" s="166" t="s">
        <v>325</v>
      </c>
      <c r="H273" s="167">
        <v>1.435</v>
      </c>
      <c r="I273" s="168"/>
      <c r="J273" s="169">
        <f>ROUND(I273*H273,2)</f>
        <v>0</v>
      </c>
      <c r="K273" s="165" t="s">
        <v>135</v>
      </c>
      <c r="L273" s="36"/>
      <c r="M273" s="170" t="s">
        <v>1</v>
      </c>
      <c r="N273" s="171" t="s">
        <v>44</v>
      </c>
      <c r="O273" s="58"/>
      <c r="P273" s="172">
        <f>O273*H273</f>
        <v>0</v>
      </c>
      <c r="Q273" s="172">
        <v>0</v>
      </c>
      <c r="R273" s="172">
        <f>Q273*H273</f>
        <v>0</v>
      </c>
      <c r="S273" s="172">
        <v>0</v>
      </c>
      <c r="T273" s="173">
        <f>S273*H273</f>
        <v>0</v>
      </c>
      <c r="AR273" s="15" t="s">
        <v>129</v>
      </c>
      <c r="AT273" s="15" t="s">
        <v>131</v>
      </c>
      <c r="AU273" s="15" t="s">
        <v>82</v>
      </c>
      <c r="AY273" s="15" t="s">
        <v>130</v>
      </c>
      <c r="BE273" s="174">
        <f>IF(N273="základní",J273,0)</f>
        <v>0</v>
      </c>
      <c r="BF273" s="174">
        <f>IF(N273="snížená",J273,0)</f>
        <v>0</v>
      </c>
      <c r="BG273" s="174">
        <f>IF(N273="zákl. přenesená",J273,0)</f>
        <v>0</v>
      </c>
      <c r="BH273" s="174">
        <f>IF(N273="sníž. přenesená",J273,0)</f>
        <v>0</v>
      </c>
      <c r="BI273" s="174">
        <f>IF(N273="nulová",J273,0)</f>
        <v>0</v>
      </c>
      <c r="BJ273" s="15" t="s">
        <v>80</v>
      </c>
      <c r="BK273" s="174">
        <f>ROUND(I273*H273,2)</f>
        <v>0</v>
      </c>
      <c r="BL273" s="15" t="s">
        <v>129</v>
      </c>
      <c r="BM273" s="15" t="s">
        <v>820</v>
      </c>
    </row>
    <row r="274" spans="2:51" s="11" customFormat="1" ht="11.25">
      <c r="B274" s="190"/>
      <c r="C274" s="191"/>
      <c r="D274" s="175" t="s">
        <v>201</v>
      </c>
      <c r="E274" s="192" t="s">
        <v>1</v>
      </c>
      <c r="F274" s="193" t="s">
        <v>821</v>
      </c>
      <c r="G274" s="191"/>
      <c r="H274" s="194">
        <v>1.435</v>
      </c>
      <c r="I274" s="195"/>
      <c r="J274" s="191"/>
      <c r="K274" s="191"/>
      <c r="L274" s="196"/>
      <c r="M274" s="197"/>
      <c r="N274" s="198"/>
      <c r="O274" s="198"/>
      <c r="P274" s="198"/>
      <c r="Q274" s="198"/>
      <c r="R274" s="198"/>
      <c r="S274" s="198"/>
      <c r="T274" s="199"/>
      <c r="AT274" s="200" t="s">
        <v>201</v>
      </c>
      <c r="AU274" s="200" t="s">
        <v>82</v>
      </c>
      <c r="AV274" s="11" t="s">
        <v>82</v>
      </c>
      <c r="AW274" s="11" t="s">
        <v>34</v>
      </c>
      <c r="AX274" s="11" t="s">
        <v>73</v>
      </c>
      <c r="AY274" s="200" t="s">
        <v>130</v>
      </c>
    </row>
    <row r="275" spans="2:51" s="12" customFormat="1" ht="11.25">
      <c r="B275" s="201"/>
      <c r="C275" s="202"/>
      <c r="D275" s="175" t="s">
        <v>201</v>
      </c>
      <c r="E275" s="203" t="s">
        <v>1</v>
      </c>
      <c r="F275" s="204" t="s">
        <v>203</v>
      </c>
      <c r="G275" s="202"/>
      <c r="H275" s="205">
        <v>1.435</v>
      </c>
      <c r="I275" s="206"/>
      <c r="J275" s="202"/>
      <c r="K275" s="202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201</v>
      </c>
      <c r="AU275" s="211" t="s">
        <v>82</v>
      </c>
      <c r="AV275" s="12" t="s">
        <v>129</v>
      </c>
      <c r="AW275" s="12" t="s">
        <v>34</v>
      </c>
      <c r="AX275" s="12" t="s">
        <v>80</v>
      </c>
      <c r="AY275" s="211" t="s">
        <v>130</v>
      </c>
    </row>
    <row r="276" spans="2:65" s="1" customFormat="1" ht="16.5" customHeight="1">
      <c r="B276" s="32"/>
      <c r="C276" s="163" t="s">
        <v>822</v>
      </c>
      <c r="D276" s="163" t="s">
        <v>131</v>
      </c>
      <c r="E276" s="164" t="s">
        <v>529</v>
      </c>
      <c r="F276" s="165" t="s">
        <v>530</v>
      </c>
      <c r="G276" s="166" t="s">
        <v>325</v>
      </c>
      <c r="H276" s="167">
        <v>12.915</v>
      </c>
      <c r="I276" s="168"/>
      <c r="J276" s="169">
        <f>ROUND(I276*H276,2)</f>
        <v>0</v>
      </c>
      <c r="K276" s="165" t="s">
        <v>135</v>
      </c>
      <c r="L276" s="36"/>
      <c r="M276" s="170" t="s">
        <v>1</v>
      </c>
      <c r="N276" s="171" t="s">
        <v>44</v>
      </c>
      <c r="O276" s="58"/>
      <c r="P276" s="172">
        <f>O276*H276</f>
        <v>0</v>
      </c>
      <c r="Q276" s="172">
        <v>0</v>
      </c>
      <c r="R276" s="172">
        <f>Q276*H276</f>
        <v>0</v>
      </c>
      <c r="S276" s="172">
        <v>0</v>
      </c>
      <c r="T276" s="173">
        <f>S276*H276</f>
        <v>0</v>
      </c>
      <c r="AR276" s="15" t="s">
        <v>129</v>
      </c>
      <c r="AT276" s="15" t="s">
        <v>131</v>
      </c>
      <c r="AU276" s="15" t="s">
        <v>82</v>
      </c>
      <c r="AY276" s="15" t="s">
        <v>130</v>
      </c>
      <c r="BE276" s="174">
        <f>IF(N276="základní",J276,0)</f>
        <v>0</v>
      </c>
      <c r="BF276" s="174">
        <f>IF(N276="snížená",J276,0)</f>
        <v>0</v>
      </c>
      <c r="BG276" s="174">
        <f>IF(N276="zákl. přenesená",J276,0)</f>
        <v>0</v>
      </c>
      <c r="BH276" s="174">
        <f>IF(N276="sníž. přenesená",J276,0)</f>
        <v>0</v>
      </c>
      <c r="BI276" s="174">
        <f>IF(N276="nulová",J276,0)</f>
        <v>0</v>
      </c>
      <c r="BJ276" s="15" t="s">
        <v>80</v>
      </c>
      <c r="BK276" s="174">
        <f>ROUND(I276*H276,2)</f>
        <v>0</v>
      </c>
      <c r="BL276" s="15" t="s">
        <v>129</v>
      </c>
      <c r="BM276" s="15" t="s">
        <v>823</v>
      </c>
    </row>
    <row r="277" spans="2:51" s="13" customFormat="1" ht="11.25">
      <c r="B277" s="212"/>
      <c r="C277" s="213"/>
      <c r="D277" s="175" t="s">
        <v>201</v>
      </c>
      <c r="E277" s="214" t="s">
        <v>1</v>
      </c>
      <c r="F277" s="215" t="s">
        <v>511</v>
      </c>
      <c r="G277" s="213"/>
      <c r="H277" s="214" t="s">
        <v>1</v>
      </c>
      <c r="I277" s="216"/>
      <c r="J277" s="213"/>
      <c r="K277" s="213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201</v>
      </c>
      <c r="AU277" s="221" t="s">
        <v>82</v>
      </c>
      <c r="AV277" s="13" t="s">
        <v>80</v>
      </c>
      <c r="AW277" s="13" t="s">
        <v>34</v>
      </c>
      <c r="AX277" s="13" t="s">
        <v>73</v>
      </c>
      <c r="AY277" s="221" t="s">
        <v>130</v>
      </c>
    </row>
    <row r="278" spans="2:51" s="11" customFormat="1" ht="11.25">
      <c r="B278" s="190"/>
      <c r="C278" s="191"/>
      <c r="D278" s="175" t="s">
        <v>201</v>
      </c>
      <c r="E278" s="192" t="s">
        <v>1</v>
      </c>
      <c r="F278" s="193" t="s">
        <v>824</v>
      </c>
      <c r="G278" s="191"/>
      <c r="H278" s="194">
        <v>12.915</v>
      </c>
      <c r="I278" s="195"/>
      <c r="J278" s="191"/>
      <c r="K278" s="191"/>
      <c r="L278" s="196"/>
      <c r="M278" s="197"/>
      <c r="N278" s="198"/>
      <c r="O278" s="198"/>
      <c r="P278" s="198"/>
      <c r="Q278" s="198"/>
      <c r="R278" s="198"/>
      <c r="S278" s="198"/>
      <c r="T278" s="199"/>
      <c r="AT278" s="200" t="s">
        <v>201</v>
      </c>
      <c r="AU278" s="200" t="s">
        <v>82</v>
      </c>
      <c r="AV278" s="11" t="s">
        <v>82</v>
      </c>
      <c r="AW278" s="11" t="s">
        <v>34</v>
      </c>
      <c r="AX278" s="11" t="s">
        <v>73</v>
      </c>
      <c r="AY278" s="200" t="s">
        <v>130</v>
      </c>
    </row>
    <row r="279" spans="2:51" s="12" customFormat="1" ht="11.25">
      <c r="B279" s="201"/>
      <c r="C279" s="202"/>
      <c r="D279" s="175" t="s">
        <v>201</v>
      </c>
      <c r="E279" s="203" t="s">
        <v>1</v>
      </c>
      <c r="F279" s="204" t="s">
        <v>203</v>
      </c>
      <c r="G279" s="202"/>
      <c r="H279" s="205">
        <v>12.915</v>
      </c>
      <c r="I279" s="206"/>
      <c r="J279" s="202"/>
      <c r="K279" s="202"/>
      <c r="L279" s="207"/>
      <c r="M279" s="208"/>
      <c r="N279" s="209"/>
      <c r="O279" s="209"/>
      <c r="P279" s="209"/>
      <c r="Q279" s="209"/>
      <c r="R279" s="209"/>
      <c r="S279" s="209"/>
      <c r="T279" s="210"/>
      <c r="AT279" s="211" t="s">
        <v>201</v>
      </c>
      <c r="AU279" s="211" t="s">
        <v>82</v>
      </c>
      <c r="AV279" s="12" t="s">
        <v>129</v>
      </c>
      <c r="AW279" s="12" t="s">
        <v>34</v>
      </c>
      <c r="AX279" s="12" t="s">
        <v>80</v>
      </c>
      <c r="AY279" s="211" t="s">
        <v>130</v>
      </c>
    </row>
    <row r="280" spans="2:65" s="1" customFormat="1" ht="16.5" customHeight="1">
      <c r="B280" s="32"/>
      <c r="C280" s="163" t="s">
        <v>825</v>
      </c>
      <c r="D280" s="163" t="s">
        <v>131</v>
      </c>
      <c r="E280" s="164" t="s">
        <v>534</v>
      </c>
      <c r="F280" s="165" t="s">
        <v>535</v>
      </c>
      <c r="G280" s="166" t="s">
        <v>325</v>
      </c>
      <c r="H280" s="167">
        <v>1.435</v>
      </c>
      <c r="I280" s="168"/>
      <c r="J280" s="169">
        <f>ROUND(I280*H280,2)</f>
        <v>0</v>
      </c>
      <c r="K280" s="165" t="s">
        <v>135</v>
      </c>
      <c r="L280" s="36"/>
      <c r="M280" s="170" t="s">
        <v>1</v>
      </c>
      <c r="N280" s="171" t="s">
        <v>44</v>
      </c>
      <c r="O280" s="58"/>
      <c r="P280" s="172">
        <f>O280*H280</f>
        <v>0</v>
      </c>
      <c r="Q280" s="172">
        <v>0</v>
      </c>
      <c r="R280" s="172">
        <f>Q280*H280</f>
        <v>0</v>
      </c>
      <c r="S280" s="172">
        <v>0</v>
      </c>
      <c r="T280" s="173">
        <f>S280*H280</f>
        <v>0</v>
      </c>
      <c r="AR280" s="15" t="s">
        <v>129</v>
      </c>
      <c r="AT280" s="15" t="s">
        <v>131</v>
      </c>
      <c r="AU280" s="15" t="s">
        <v>82</v>
      </c>
      <c r="AY280" s="15" t="s">
        <v>130</v>
      </c>
      <c r="BE280" s="174">
        <f>IF(N280="základní",J280,0)</f>
        <v>0</v>
      </c>
      <c r="BF280" s="174">
        <f>IF(N280="snížená",J280,0)</f>
        <v>0</v>
      </c>
      <c r="BG280" s="174">
        <f>IF(N280="zákl. přenesená",J280,0)</f>
        <v>0</v>
      </c>
      <c r="BH280" s="174">
        <f>IF(N280="sníž. přenesená",J280,0)</f>
        <v>0</v>
      </c>
      <c r="BI280" s="174">
        <f>IF(N280="nulová",J280,0)</f>
        <v>0</v>
      </c>
      <c r="BJ280" s="15" t="s">
        <v>80</v>
      </c>
      <c r="BK280" s="174">
        <f>ROUND(I280*H280,2)</f>
        <v>0</v>
      </c>
      <c r="BL280" s="15" t="s">
        <v>129</v>
      </c>
      <c r="BM280" s="15" t="s">
        <v>826</v>
      </c>
    </row>
    <row r="281" spans="2:47" s="1" customFormat="1" ht="19.5">
      <c r="B281" s="32"/>
      <c r="C281" s="33"/>
      <c r="D281" s="175" t="s">
        <v>138</v>
      </c>
      <c r="E281" s="33"/>
      <c r="F281" s="176" t="s">
        <v>327</v>
      </c>
      <c r="G281" s="33"/>
      <c r="H281" s="33"/>
      <c r="I281" s="101"/>
      <c r="J281" s="33"/>
      <c r="K281" s="33"/>
      <c r="L281" s="36"/>
      <c r="M281" s="177"/>
      <c r="N281" s="58"/>
      <c r="O281" s="58"/>
      <c r="P281" s="58"/>
      <c r="Q281" s="58"/>
      <c r="R281" s="58"/>
      <c r="S281" s="58"/>
      <c r="T281" s="59"/>
      <c r="AT281" s="15" t="s">
        <v>138</v>
      </c>
      <c r="AU281" s="15" t="s">
        <v>82</v>
      </c>
    </row>
    <row r="282" spans="2:51" s="11" customFormat="1" ht="11.25">
      <c r="B282" s="190"/>
      <c r="C282" s="191"/>
      <c r="D282" s="175" t="s">
        <v>201</v>
      </c>
      <c r="E282" s="192" t="s">
        <v>1</v>
      </c>
      <c r="F282" s="193" t="s">
        <v>827</v>
      </c>
      <c r="G282" s="191"/>
      <c r="H282" s="194">
        <v>1.435</v>
      </c>
      <c r="I282" s="195"/>
      <c r="J282" s="191"/>
      <c r="K282" s="191"/>
      <c r="L282" s="196"/>
      <c r="M282" s="197"/>
      <c r="N282" s="198"/>
      <c r="O282" s="198"/>
      <c r="P282" s="198"/>
      <c r="Q282" s="198"/>
      <c r="R282" s="198"/>
      <c r="S282" s="198"/>
      <c r="T282" s="199"/>
      <c r="AT282" s="200" t="s">
        <v>201</v>
      </c>
      <c r="AU282" s="200" t="s">
        <v>82</v>
      </c>
      <c r="AV282" s="11" t="s">
        <v>82</v>
      </c>
      <c r="AW282" s="11" t="s">
        <v>34</v>
      </c>
      <c r="AX282" s="11" t="s">
        <v>73</v>
      </c>
      <c r="AY282" s="200" t="s">
        <v>130</v>
      </c>
    </row>
    <row r="283" spans="2:51" s="12" customFormat="1" ht="11.25">
      <c r="B283" s="201"/>
      <c r="C283" s="202"/>
      <c r="D283" s="175" t="s">
        <v>201</v>
      </c>
      <c r="E283" s="203" t="s">
        <v>1</v>
      </c>
      <c r="F283" s="204" t="s">
        <v>203</v>
      </c>
      <c r="G283" s="202"/>
      <c r="H283" s="205">
        <v>1.435</v>
      </c>
      <c r="I283" s="206"/>
      <c r="J283" s="202"/>
      <c r="K283" s="202"/>
      <c r="L283" s="207"/>
      <c r="M283" s="208"/>
      <c r="N283" s="209"/>
      <c r="O283" s="209"/>
      <c r="P283" s="209"/>
      <c r="Q283" s="209"/>
      <c r="R283" s="209"/>
      <c r="S283" s="209"/>
      <c r="T283" s="210"/>
      <c r="AT283" s="211" t="s">
        <v>201</v>
      </c>
      <c r="AU283" s="211" t="s">
        <v>82</v>
      </c>
      <c r="AV283" s="12" t="s">
        <v>129</v>
      </c>
      <c r="AW283" s="12" t="s">
        <v>34</v>
      </c>
      <c r="AX283" s="12" t="s">
        <v>80</v>
      </c>
      <c r="AY283" s="211" t="s">
        <v>130</v>
      </c>
    </row>
    <row r="284" spans="2:63" s="9" customFormat="1" ht="22.9" customHeight="1">
      <c r="B284" s="149"/>
      <c r="C284" s="150"/>
      <c r="D284" s="151" t="s">
        <v>72</v>
      </c>
      <c r="E284" s="188" t="s">
        <v>548</v>
      </c>
      <c r="F284" s="188" t="s">
        <v>549</v>
      </c>
      <c r="G284" s="150"/>
      <c r="H284" s="150"/>
      <c r="I284" s="153"/>
      <c r="J284" s="189">
        <f>BK284</f>
        <v>0</v>
      </c>
      <c r="K284" s="150"/>
      <c r="L284" s="155"/>
      <c r="M284" s="156"/>
      <c r="N284" s="157"/>
      <c r="O284" s="157"/>
      <c r="P284" s="158">
        <f>P285</f>
        <v>0</v>
      </c>
      <c r="Q284" s="157"/>
      <c r="R284" s="158">
        <f>R285</f>
        <v>0</v>
      </c>
      <c r="S284" s="157"/>
      <c r="T284" s="159">
        <f>T285</f>
        <v>0</v>
      </c>
      <c r="AR284" s="160" t="s">
        <v>80</v>
      </c>
      <c r="AT284" s="161" t="s">
        <v>72</v>
      </c>
      <c r="AU284" s="161" t="s">
        <v>80</v>
      </c>
      <c r="AY284" s="160" t="s">
        <v>130</v>
      </c>
      <c r="BK284" s="162">
        <f>BK285</f>
        <v>0</v>
      </c>
    </row>
    <row r="285" spans="2:65" s="1" customFormat="1" ht="16.5" customHeight="1">
      <c r="B285" s="32"/>
      <c r="C285" s="163" t="s">
        <v>828</v>
      </c>
      <c r="D285" s="163" t="s">
        <v>131</v>
      </c>
      <c r="E285" s="164" t="s">
        <v>551</v>
      </c>
      <c r="F285" s="165" t="s">
        <v>552</v>
      </c>
      <c r="G285" s="166" t="s">
        <v>325</v>
      </c>
      <c r="H285" s="167">
        <v>182.095</v>
      </c>
      <c r="I285" s="168"/>
      <c r="J285" s="169">
        <f>ROUND(I285*H285,2)</f>
        <v>0</v>
      </c>
      <c r="K285" s="165" t="s">
        <v>135</v>
      </c>
      <c r="L285" s="36"/>
      <c r="M285" s="235" t="s">
        <v>1</v>
      </c>
      <c r="N285" s="236" t="s">
        <v>44</v>
      </c>
      <c r="O285" s="179"/>
      <c r="P285" s="237">
        <f>O285*H285</f>
        <v>0</v>
      </c>
      <c r="Q285" s="237">
        <v>0</v>
      </c>
      <c r="R285" s="237">
        <f>Q285*H285</f>
        <v>0</v>
      </c>
      <c r="S285" s="237">
        <v>0</v>
      </c>
      <c r="T285" s="238">
        <f>S285*H285</f>
        <v>0</v>
      </c>
      <c r="AR285" s="15" t="s">
        <v>129</v>
      </c>
      <c r="AT285" s="15" t="s">
        <v>131</v>
      </c>
      <c r="AU285" s="15" t="s">
        <v>82</v>
      </c>
      <c r="AY285" s="15" t="s">
        <v>130</v>
      </c>
      <c r="BE285" s="174">
        <f>IF(N285="základní",J285,0)</f>
        <v>0</v>
      </c>
      <c r="BF285" s="174">
        <f>IF(N285="snížená",J285,0)</f>
        <v>0</v>
      </c>
      <c r="BG285" s="174">
        <f>IF(N285="zákl. přenesená",J285,0)</f>
        <v>0</v>
      </c>
      <c r="BH285" s="174">
        <f>IF(N285="sníž. přenesená",J285,0)</f>
        <v>0</v>
      </c>
      <c r="BI285" s="174">
        <f>IF(N285="nulová",J285,0)</f>
        <v>0</v>
      </c>
      <c r="BJ285" s="15" t="s">
        <v>80</v>
      </c>
      <c r="BK285" s="174">
        <f>ROUND(I285*H285,2)</f>
        <v>0</v>
      </c>
      <c r="BL285" s="15" t="s">
        <v>129</v>
      </c>
      <c r="BM285" s="15" t="s">
        <v>829</v>
      </c>
    </row>
    <row r="286" spans="2:12" s="1" customFormat="1" ht="6.95" customHeight="1">
      <c r="B286" s="44"/>
      <c r="C286" s="45"/>
      <c r="D286" s="45"/>
      <c r="E286" s="45"/>
      <c r="F286" s="45"/>
      <c r="G286" s="45"/>
      <c r="H286" s="45"/>
      <c r="I286" s="123"/>
      <c r="J286" s="45"/>
      <c r="K286" s="45"/>
      <c r="L286" s="36"/>
    </row>
  </sheetData>
  <sheetProtection algorithmName="SHA-512" hashValue="NTnUw+LVde4fP6J7Eao3bnL4D16T5XFDEy4g2s47WHXWyV5Bt7NBzrF6noC86aE434HUNienaDjsqUleTPdQKA==" saltValue="x2Hk4RLvG08t3mzY2G64PJfvlxy9Ko1RvUMRUzqwYIwarmRM9vZEYsXrxCT1TMQXugN/3qh3lk3YT3o8FLYDSg==" spinCount="100000" sheet="1" objects="1" scenarios="1" formatColumns="0" formatRows="0" autoFilter="0"/>
  <autoFilter ref="C86:K285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0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5" t="s">
        <v>97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82</v>
      </c>
    </row>
    <row r="4" spans="2:46" ht="24.95" customHeight="1">
      <c r="B4" s="18"/>
      <c r="D4" s="99" t="s">
        <v>104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279" t="str">
        <f>'Rekapitulace stavby'!K6</f>
        <v>Parkoviště u budovy VEC I VŠB-TUO</v>
      </c>
      <c r="F7" s="280"/>
      <c r="G7" s="280"/>
      <c r="H7" s="280"/>
      <c r="L7" s="18"/>
    </row>
    <row r="8" spans="2:12" s="1" customFormat="1" ht="12" customHeight="1">
      <c r="B8" s="36"/>
      <c r="D8" s="100" t="s">
        <v>105</v>
      </c>
      <c r="I8" s="101"/>
      <c r="L8" s="36"/>
    </row>
    <row r="9" spans="2:12" s="1" customFormat="1" ht="36.95" customHeight="1">
      <c r="B9" s="36"/>
      <c r="E9" s="281" t="s">
        <v>830</v>
      </c>
      <c r="F9" s="282"/>
      <c r="G9" s="282"/>
      <c r="H9" s="282"/>
      <c r="I9" s="101"/>
      <c r="L9" s="36"/>
    </row>
    <row r="10" spans="2:12" s="1" customFormat="1" ht="11.25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</v>
      </c>
      <c r="I11" s="102" t="s">
        <v>19</v>
      </c>
      <c r="J11" s="15" t="s">
        <v>1</v>
      </c>
      <c r="L11" s="36"/>
    </row>
    <row r="12" spans="2:12" s="1" customFormat="1" ht="12" customHeight="1">
      <c r="B12" s="36"/>
      <c r="D12" s="100" t="s">
        <v>20</v>
      </c>
      <c r="F12" s="15" t="s">
        <v>21</v>
      </c>
      <c r="I12" s="102" t="s">
        <v>22</v>
      </c>
      <c r="J12" s="103" t="str">
        <f>'Rekapitulace stavby'!AN8</f>
        <v>11. 10. 2019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24</v>
      </c>
      <c r="I14" s="102" t="s">
        <v>25</v>
      </c>
      <c r="J14" s="15" t="s">
        <v>26</v>
      </c>
      <c r="L14" s="36"/>
    </row>
    <row r="15" spans="2:12" s="1" customFormat="1" ht="18" customHeight="1">
      <c r="B15" s="36"/>
      <c r="E15" s="15" t="s">
        <v>27</v>
      </c>
      <c r="I15" s="102" t="s">
        <v>28</v>
      </c>
      <c r="J15" s="15" t="s">
        <v>29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30</v>
      </c>
      <c r="I17" s="102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3" t="str">
        <f>'Rekapitulace stavby'!E14</f>
        <v>Vyplň údaj</v>
      </c>
      <c r="F18" s="284"/>
      <c r="G18" s="284"/>
      <c r="H18" s="284"/>
      <c r="I18" s="102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32</v>
      </c>
      <c r="I20" s="102" t="s">
        <v>25</v>
      </c>
      <c r="J20" s="15" t="s">
        <v>33</v>
      </c>
      <c r="L20" s="36"/>
    </row>
    <row r="21" spans="2:12" s="1" customFormat="1" ht="18" customHeight="1">
      <c r="B21" s="36"/>
      <c r="E21" s="15" t="s">
        <v>35</v>
      </c>
      <c r="I21" s="102" t="s">
        <v>28</v>
      </c>
      <c r="J21" s="15" t="s">
        <v>1</v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25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38</v>
      </c>
      <c r="I26" s="101"/>
      <c r="L26" s="36"/>
    </row>
    <row r="27" spans="2:12" s="6" customFormat="1" ht="16.5" customHeight="1">
      <c r="B27" s="104"/>
      <c r="E27" s="285" t="s">
        <v>1</v>
      </c>
      <c r="F27" s="285"/>
      <c r="G27" s="285"/>
      <c r="H27" s="285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39</v>
      </c>
      <c r="I30" s="101"/>
      <c r="J30" s="108">
        <f>ROUND(J80,2)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41</v>
      </c>
      <c r="I32" s="110" t="s">
        <v>40</v>
      </c>
      <c r="J32" s="109" t="s">
        <v>42</v>
      </c>
      <c r="L32" s="36"/>
    </row>
    <row r="33" spans="2:12" s="1" customFormat="1" ht="14.45" customHeight="1">
      <c r="B33" s="36"/>
      <c r="D33" s="100" t="s">
        <v>43</v>
      </c>
      <c r="E33" s="100" t="s">
        <v>44</v>
      </c>
      <c r="F33" s="111">
        <f>ROUND((SUM(BE80:BE94)),2)</f>
        <v>0</v>
      </c>
      <c r="I33" s="112">
        <v>0.21</v>
      </c>
      <c r="J33" s="111">
        <f>ROUND(((SUM(BE80:BE94))*I33),2)</f>
        <v>0</v>
      </c>
      <c r="L33" s="36"/>
    </row>
    <row r="34" spans="2:12" s="1" customFormat="1" ht="14.45" customHeight="1">
      <c r="B34" s="36"/>
      <c r="E34" s="100" t="s">
        <v>45</v>
      </c>
      <c r="F34" s="111">
        <f>ROUND((SUM(BF80:BF94)),2)</f>
        <v>0</v>
      </c>
      <c r="I34" s="112">
        <v>0.15</v>
      </c>
      <c r="J34" s="111">
        <f>ROUND(((SUM(BF80:BF94))*I34),2)</f>
        <v>0</v>
      </c>
      <c r="L34" s="36"/>
    </row>
    <row r="35" spans="2:12" s="1" customFormat="1" ht="14.45" customHeight="1" hidden="1">
      <c r="B35" s="36"/>
      <c r="E35" s="100" t="s">
        <v>46</v>
      </c>
      <c r="F35" s="111">
        <f>ROUND((SUM(BG80:BG94)),2)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47</v>
      </c>
      <c r="F36" s="111">
        <f>ROUND((SUM(BH80:BH94)),2)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48</v>
      </c>
      <c r="F37" s="111">
        <f>ROUND((SUM(BI80:BI94)),2)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49</v>
      </c>
      <c r="E39" s="115"/>
      <c r="F39" s="115"/>
      <c r="G39" s="116" t="s">
        <v>50</v>
      </c>
      <c r="H39" s="117" t="s">
        <v>51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107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86" t="str">
        <f>E7</f>
        <v>Parkoviště u budovy VEC I VŠB-TUO</v>
      </c>
      <c r="F48" s="287"/>
      <c r="G48" s="287"/>
      <c r="H48" s="287"/>
      <c r="I48" s="101"/>
      <c r="J48" s="33"/>
      <c r="K48" s="33"/>
      <c r="L48" s="36"/>
    </row>
    <row r="49" spans="2:12" s="1" customFormat="1" ht="12" customHeight="1">
      <c r="B49" s="32"/>
      <c r="C49" s="27" t="s">
        <v>105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58" t="str">
        <f>E9</f>
        <v>401 - Osvětlení</v>
      </c>
      <c r="F50" s="257"/>
      <c r="G50" s="257"/>
      <c r="H50" s="257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>Ostrava-Poruba</v>
      </c>
      <c r="G52" s="33"/>
      <c r="H52" s="33"/>
      <c r="I52" s="102" t="s">
        <v>22</v>
      </c>
      <c r="J52" s="53" t="str">
        <f>IF(J12="","",J12)</f>
        <v>11. 10. 2019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VŠB – TUO, Výzkumné energetické centrum</v>
      </c>
      <c r="G54" s="33"/>
      <c r="H54" s="33"/>
      <c r="I54" s="102" t="s">
        <v>32</v>
      </c>
      <c r="J54" s="30" t="str">
        <f>E21</f>
        <v>Bc. Martin Vavřínek</v>
      </c>
      <c r="K54" s="33"/>
      <c r="L54" s="36"/>
    </row>
    <row r="55" spans="2:12" s="1" customFormat="1" ht="13.7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108</v>
      </c>
      <c r="D57" s="128"/>
      <c r="E57" s="128"/>
      <c r="F57" s="128"/>
      <c r="G57" s="128"/>
      <c r="H57" s="128"/>
      <c r="I57" s="129"/>
      <c r="J57" s="130" t="s">
        <v>109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110</v>
      </c>
      <c r="D59" s="33"/>
      <c r="E59" s="33"/>
      <c r="F59" s="33"/>
      <c r="G59" s="33"/>
      <c r="H59" s="33"/>
      <c r="I59" s="101"/>
      <c r="J59" s="71">
        <f>J80</f>
        <v>0</v>
      </c>
      <c r="K59" s="33"/>
      <c r="L59" s="36"/>
      <c r="AU59" s="15" t="s">
        <v>111</v>
      </c>
    </row>
    <row r="60" spans="2:12" s="7" customFormat="1" ht="24.95" customHeight="1">
      <c r="B60" s="132"/>
      <c r="C60" s="133"/>
      <c r="D60" s="134" t="s">
        <v>555</v>
      </c>
      <c r="E60" s="135"/>
      <c r="F60" s="135"/>
      <c r="G60" s="135"/>
      <c r="H60" s="135"/>
      <c r="I60" s="136"/>
      <c r="J60" s="137">
        <f>J81</f>
        <v>0</v>
      </c>
      <c r="K60" s="133"/>
      <c r="L60" s="138"/>
    </row>
    <row r="61" spans="2:12" s="1" customFormat="1" ht="21.75" customHeight="1">
      <c r="B61" s="32"/>
      <c r="C61" s="33"/>
      <c r="D61" s="33"/>
      <c r="E61" s="33"/>
      <c r="F61" s="33"/>
      <c r="G61" s="33"/>
      <c r="H61" s="33"/>
      <c r="I61" s="101"/>
      <c r="J61" s="33"/>
      <c r="K61" s="33"/>
      <c r="L61" s="36"/>
    </row>
    <row r="62" spans="2:12" s="1" customFormat="1" ht="6.95" customHeight="1">
      <c r="B62" s="44"/>
      <c r="C62" s="45"/>
      <c r="D62" s="45"/>
      <c r="E62" s="45"/>
      <c r="F62" s="45"/>
      <c r="G62" s="45"/>
      <c r="H62" s="45"/>
      <c r="I62" s="123"/>
      <c r="J62" s="45"/>
      <c r="K62" s="45"/>
      <c r="L62" s="36"/>
    </row>
    <row r="66" spans="2:12" s="1" customFormat="1" ht="6.95" customHeight="1">
      <c r="B66" s="46"/>
      <c r="C66" s="47"/>
      <c r="D66" s="47"/>
      <c r="E66" s="47"/>
      <c r="F66" s="47"/>
      <c r="G66" s="47"/>
      <c r="H66" s="47"/>
      <c r="I66" s="126"/>
      <c r="J66" s="47"/>
      <c r="K66" s="47"/>
      <c r="L66" s="36"/>
    </row>
    <row r="67" spans="2:12" s="1" customFormat="1" ht="24.95" customHeight="1">
      <c r="B67" s="32"/>
      <c r="C67" s="21" t="s">
        <v>114</v>
      </c>
      <c r="D67" s="33"/>
      <c r="E67" s="33"/>
      <c r="F67" s="33"/>
      <c r="G67" s="33"/>
      <c r="H67" s="33"/>
      <c r="I67" s="101"/>
      <c r="J67" s="33"/>
      <c r="K67" s="33"/>
      <c r="L67" s="36"/>
    </row>
    <row r="68" spans="2:12" s="1" customFormat="1" ht="6.95" customHeight="1">
      <c r="B68" s="32"/>
      <c r="C68" s="33"/>
      <c r="D68" s="33"/>
      <c r="E68" s="33"/>
      <c r="F68" s="33"/>
      <c r="G68" s="33"/>
      <c r="H68" s="33"/>
      <c r="I68" s="101"/>
      <c r="J68" s="33"/>
      <c r="K68" s="33"/>
      <c r="L68" s="36"/>
    </row>
    <row r="69" spans="2:12" s="1" customFormat="1" ht="12" customHeight="1">
      <c r="B69" s="32"/>
      <c r="C69" s="27" t="s">
        <v>16</v>
      </c>
      <c r="D69" s="33"/>
      <c r="E69" s="33"/>
      <c r="F69" s="33"/>
      <c r="G69" s="33"/>
      <c r="H69" s="33"/>
      <c r="I69" s="101"/>
      <c r="J69" s="33"/>
      <c r="K69" s="33"/>
      <c r="L69" s="36"/>
    </row>
    <row r="70" spans="2:12" s="1" customFormat="1" ht="16.5" customHeight="1">
      <c r="B70" s="32"/>
      <c r="C70" s="33"/>
      <c r="D70" s="33"/>
      <c r="E70" s="286" t="str">
        <f>E7</f>
        <v>Parkoviště u budovy VEC I VŠB-TUO</v>
      </c>
      <c r="F70" s="287"/>
      <c r="G70" s="287"/>
      <c r="H70" s="287"/>
      <c r="I70" s="101"/>
      <c r="J70" s="33"/>
      <c r="K70" s="33"/>
      <c r="L70" s="36"/>
    </row>
    <row r="71" spans="2:12" s="1" customFormat="1" ht="12" customHeight="1">
      <c r="B71" s="32"/>
      <c r="C71" s="27" t="s">
        <v>105</v>
      </c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16.5" customHeight="1">
      <c r="B72" s="32"/>
      <c r="C72" s="33"/>
      <c r="D72" s="33"/>
      <c r="E72" s="258" t="str">
        <f>E9</f>
        <v>401 - Osvětlení</v>
      </c>
      <c r="F72" s="257"/>
      <c r="G72" s="257"/>
      <c r="H72" s="257"/>
      <c r="I72" s="101"/>
      <c r="J72" s="33"/>
      <c r="K72" s="33"/>
      <c r="L72" s="36"/>
    </row>
    <row r="73" spans="2:12" s="1" customFormat="1" ht="6.95" customHeight="1">
      <c r="B73" s="32"/>
      <c r="C73" s="33"/>
      <c r="D73" s="33"/>
      <c r="E73" s="33"/>
      <c r="F73" s="33"/>
      <c r="G73" s="33"/>
      <c r="H73" s="33"/>
      <c r="I73" s="101"/>
      <c r="J73" s="33"/>
      <c r="K73" s="33"/>
      <c r="L73" s="36"/>
    </row>
    <row r="74" spans="2:12" s="1" customFormat="1" ht="12" customHeight="1">
      <c r="B74" s="32"/>
      <c r="C74" s="27" t="s">
        <v>20</v>
      </c>
      <c r="D74" s="33"/>
      <c r="E74" s="33"/>
      <c r="F74" s="25" t="str">
        <f>F12</f>
        <v>Ostrava-Poruba</v>
      </c>
      <c r="G74" s="33"/>
      <c r="H74" s="33"/>
      <c r="I74" s="102" t="s">
        <v>22</v>
      </c>
      <c r="J74" s="53" t="str">
        <f>IF(J12="","",J12)</f>
        <v>11. 10. 2019</v>
      </c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01"/>
      <c r="J75" s="33"/>
      <c r="K75" s="33"/>
      <c r="L75" s="36"/>
    </row>
    <row r="76" spans="2:12" s="1" customFormat="1" ht="13.7" customHeight="1">
      <c r="B76" s="32"/>
      <c r="C76" s="27" t="s">
        <v>24</v>
      </c>
      <c r="D76" s="33"/>
      <c r="E76" s="33"/>
      <c r="F76" s="25" t="str">
        <f>E15</f>
        <v>VŠB – TUO, Výzkumné energetické centrum</v>
      </c>
      <c r="G76" s="33"/>
      <c r="H76" s="33"/>
      <c r="I76" s="102" t="s">
        <v>32</v>
      </c>
      <c r="J76" s="30" t="str">
        <f>E21</f>
        <v>Bc. Martin Vavřínek</v>
      </c>
      <c r="K76" s="33"/>
      <c r="L76" s="36"/>
    </row>
    <row r="77" spans="2:12" s="1" customFormat="1" ht="13.7" customHeight="1">
      <c r="B77" s="32"/>
      <c r="C77" s="27" t="s">
        <v>30</v>
      </c>
      <c r="D77" s="33"/>
      <c r="E77" s="33"/>
      <c r="F77" s="25" t="str">
        <f>IF(E18="","",E18)</f>
        <v>Vyplň údaj</v>
      </c>
      <c r="G77" s="33"/>
      <c r="H77" s="33"/>
      <c r="I77" s="102" t="s">
        <v>36</v>
      </c>
      <c r="J77" s="30" t="str">
        <f>E24</f>
        <v xml:space="preserve"> </v>
      </c>
      <c r="K77" s="33"/>
      <c r="L77" s="36"/>
    </row>
    <row r="78" spans="2:12" s="1" customFormat="1" ht="10.35" customHeight="1">
      <c r="B78" s="32"/>
      <c r="C78" s="33"/>
      <c r="D78" s="33"/>
      <c r="E78" s="33"/>
      <c r="F78" s="33"/>
      <c r="G78" s="33"/>
      <c r="H78" s="33"/>
      <c r="I78" s="101"/>
      <c r="J78" s="33"/>
      <c r="K78" s="33"/>
      <c r="L78" s="36"/>
    </row>
    <row r="79" spans="2:20" s="8" customFormat="1" ht="29.25" customHeight="1">
      <c r="B79" s="139"/>
      <c r="C79" s="140" t="s">
        <v>115</v>
      </c>
      <c r="D79" s="141" t="s">
        <v>58</v>
      </c>
      <c r="E79" s="141" t="s">
        <v>54</v>
      </c>
      <c r="F79" s="141" t="s">
        <v>55</v>
      </c>
      <c r="G79" s="141" t="s">
        <v>116</v>
      </c>
      <c r="H79" s="141" t="s">
        <v>117</v>
      </c>
      <c r="I79" s="142" t="s">
        <v>118</v>
      </c>
      <c r="J79" s="141" t="s">
        <v>109</v>
      </c>
      <c r="K79" s="143" t="s">
        <v>119</v>
      </c>
      <c r="L79" s="144"/>
      <c r="M79" s="62" t="s">
        <v>1</v>
      </c>
      <c r="N79" s="63" t="s">
        <v>43</v>
      </c>
      <c r="O79" s="63" t="s">
        <v>120</v>
      </c>
      <c r="P79" s="63" t="s">
        <v>121</v>
      </c>
      <c r="Q79" s="63" t="s">
        <v>122</v>
      </c>
      <c r="R79" s="63" t="s">
        <v>123</v>
      </c>
      <c r="S79" s="63" t="s">
        <v>124</v>
      </c>
      <c r="T79" s="64" t="s">
        <v>125</v>
      </c>
    </row>
    <row r="80" spans="2:63" s="1" customFormat="1" ht="22.9" customHeight="1">
      <c r="B80" s="32"/>
      <c r="C80" s="69" t="s">
        <v>126</v>
      </c>
      <c r="D80" s="33"/>
      <c r="E80" s="33"/>
      <c r="F80" s="33"/>
      <c r="G80" s="33"/>
      <c r="H80" s="33"/>
      <c r="I80" s="101"/>
      <c r="J80" s="145">
        <f>BK80</f>
        <v>0</v>
      </c>
      <c r="K80" s="33"/>
      <c r="L80" s="36"/>
      <c r="M80" s="65"/>
      <c r="N80" s="66"/>
      <c r="O80" s="66"/>
      <c r="P80" s="146">
        <f>P81</f>
        <v>0</v>
      </c>
      <c r="Q80" s="66"/>
      <c r="R80" s="146">
        <f>R81</f>
        <v>0</v>
      </c>
      <c r="S80" s="66"/>
      <c r="T80" s="147">
        <f>T81</f>
        <v>0</v>
      </c>
      <c r="AT80" s="15" t="s">
        <v>72</v>
      </c>
      <c r="AU80" s="15" t="s">
        <v>111</v>
      </c>
      <c r="BK80" s="148">
        <f>BK81</f>
        <v>0</v>
      </c>
    </row>
    <row r="81" spans="2:63" s="9" customFormat="1" ht="25.9" customHeight="1">
      <c r="B81" s="149"/>
      <c r="C81" s="150"/>
      <c r="D81" s="151" t="s">
        <v>72</v>
      </c>
      <c r="E81" s="152" t="s">
        <v>631</v>
      </c>
      <c r="F81" s="152" t="s">
        <v>632</v>
      </c>
      <c r="G81" s="150"/>
      <c r="H81" s="150"/>
      <c r="I81" s="153"/>
      <c r="J81" s="154">
        <f>BK81</f>
        <v>0</v>
      </c>
      <c r="K81" s="150"/>
      <c r="L81" s="155"/>
      <c r="M81" s="156"/>
      <c r="N81" s="157"/>
      <c r="O81" s="157"/>
      <c r="P81" s="158">
        <f>SUM(P82:P94)</f>
        <v>0</v>
      </c>
      <c r="Q81" s="157"/>
      <c r="R81" s="158">
        <f>SUM(R82:R94)</f>
        <v>0</v>
      </c>
      <c r="S81" s="157"/>
      <c r="T81" s="159">
        <f>SUM(T82:T94)</f>
        <v>0</v>
      </c>
      <c r="AR81" s="160" t="s">
        <v>82</v>
      </c>
      <c r="AT81" s="161" t="s">
        <v>72</v>
      </c>
      <c r="AU81" s="161" t="s">
        <v>73</v>
      </c>
      <c r="AY81" s="160" t="s">
        <v>130</v>
      </c>
      <c r="BK81" s="162">
        <f>SUM(BK82:BK94)</f>
        <v>0</v>
      </c>
    </row>
    <row r="82" spans="2:65" s="1" customFormat="1" ht="16.5" customHeight="1">
      <c r="B82" s="32"/>
      <c r="C82" s="163" t="s">
        <v>80</v>
      </c>
      <c r="D82" s="163" t="s">
        <v>131</v>
      </c>
      <c r="E82" s="164" t="s">
        <v>831</v>
      </c>
      <c r="F82" s="165" t="s">
        <v>832</v>
      </c>
      <c r="G82" s="166" t="s">
        <v>756</v>
      </c>
      <c r="H82" s="167">
        <v>1</v>
      </c>
      <c r="I82" s="168"/>
      <c r="J82" s="169">
        <f>ROUND(I82*H82,2)</f>
        <v>0</v>
      </c>
      <c r="K82" s="165" t="s">
        <v>176</v>
      </c>
      <c r="L82" s="36"/>
      <c r="M82" s="170" t="s">
        <v>1</v>
      </c>
      <c r="N82" s="171" t="s">
        <v>44</v>
      </c>
      <c r="O82" s="58"/>
      <c r="P82" s="172">
        <f>O82*H82</f>
        <v>0</v>
      </c>
      <c r="Q82" s="172">
        <v>0</v>
      </c>
      <c r="R82" s="172">
        <f>Q82*H82</f>
        <v>0</v>
      </c>
      <c r="S82" s="172">
        <v>0</v>
      </c>
      <c r="T82" s="173">
        <f>S82*H82</f>
        <v>0</v>
      </c>
      <c r="AR82" s="15" t="s">
        <v>129</v>
      </c>
      <c r="AT82" s="15" t="s">
        <v>131</v>
      </c>
      <c r="AU82" s="15" t="s">
        <v>80</v>
      </c>
      <c r="AY82" s="15" t="s">
        <v>130</v>
      </c>
      <c r="BE82" s="174">
        <f>IF(N82="základní",J82,0)</f>
        <v>0</v>
      </c>
      <c r="BF82" s="174">
        <f>IF(N82="snížená",J82,0)</f>
        <v>0</v>
      </c>
      <c r="BG82" s="174">
        <f>IF(N82="zákl. přenesená",J82,0)</f>
        <v>0</v>
      </c>
      <c r="BH82" s="174">
        <f>IF(N82="sníž. přenesená",J82,0)</f>
        <v>0</v>
      </c>
      <c r="BI82" s="174">
        <f>IF(N82="nulová",J82,0)</f>
        <v>0</v>
      </c>
      <c r="BJ82" s="15" t="s">
        <v>80</v>
      </c>
      <c r="BK82" s="174">
        <f>ROUND(I82*H82,2)</f>
        <v>0</v>
      </c>
      <c r="BL82" s="15" t="s">
        <v>129</v>
      </c>
      <c r="BM82" s="15" t="s">
        <v>82</v>
      </c>
    </row>
    <row r="83" spans="2:51" s="11" customFormat="1" ht="11.25">
      <c r="B83" s="190"/>
      <c r="C83" s="191"/>
      <c r="D83" s="175" t="s">
        <v>201</v>
      </c>
      <c r="E83" s="192" t="s">
        <v>1</v>
      </c>
      <c r="F83" s="193" t="s">
        <v>833</v>
      </c>
      <c r="G83" s="191"/>
      <c r="H83" s="194">
        <v>1</v>
      </c>
      <c r="I83" s="195"/>
      <c r="J83" s="191"/>
      <c r="K83" s="191"/>
      <c r="L83" s="196"/>
      <c r="M83" s="197"/>
      <c r="N83" s="198"/>
      <c r="O83" s="198"/>
      <c r="P83" s="198"/>
      <c r="Q83" s="198"/>
      <c r="R83" s="198"/>
      <c r="S83" s="198"/>
      <c r="T83" s="199"/>
      <c r="AT83" s="200" t="s">
        <v>201</v>
      </c>
      <c r="AU83" s="200" t="s">
        <v>80</v>
      </c>
      <c r="AV83" s="11" t="s">
        <v>82</v>
      </c>
      <c r="AW83" s="11" t="s">
        <v>34</v>
      </c>
      <c r="AX83" s="11" t="s">
        <v>73</v>
      </c>
      <c r="AY83" s="200" t="s">
        <v>130</v>
      </c>
    </row>
    <row r="84" spans="2:51" s="12" customFormat="1" ht="11.25">
      <c r="B84" s="201"/>
      <c r="C84" s="202"/>
      <c r="D84" s="175" t="s">
        <v>201</v>
      </c>
      <c r="E84" s="203" t="s">
        <v>1</v>
      </c>
      <c r="F84" s="204" t="s">
        <v>203</v>
      </c>
      <c r="G84" s="202"/>
      <c r="H84" s="205">
        <v>1</v>
      </c>
      <c r="I84" s="206"/>
      <c r="J84" s="202"/>
      <c r="K84" s="202"/>
      <c r="L84" s="207"/>
      <c r="M84" s="208"/>
      <c r="N84" s="209"/>
      <c r="O84" s="209"/>
      <c r="P84" s="209"/>
      <c r="Q84" s="209"/>
      <c r="R84" s="209"/>
      <c r="S84" s="209"/>
      <c r="T84" s="210"/>
      <c r="AT84" s="211" t="s">
        <v>201</v>
      </c>
      <c r="AU84" s="211" t="s">
        <v>80</v>
      </c>
      <c r="AV84" s="12" t="s">
        <v>129</v>
      </c>
      <c r="AW84" s="12" t="s">
        <v>34</v>
      </c>
      <c r="AX84" s="12" t="s">
        <v>80</v>
      </c>
      <c r="AY84" s="211" t="s">
        <v>130</v>
      </c>
    </row>
    <row r="85" spans="2:65" s="1" customFormat="1" ht="16.5" customHeight="1">
      <c r="B85" s="32"/>
      <c r="C85" s="163" t="s">
        <v>82</v>
      </c>
      <c r="D85" s="163" t="s">
        <v>131</v>
      </c>
      <c r="E85" s="164" t="s">
        <v>834</v>
      </c>
      <c r="F85" s="165" t="s">
        <v>835</v>
      </c>
      <c r="G85" s="166" t="s">
        <v>210</v>
      </c>
      <c r="H85" s="167">
        <v>3</v>
      </c>
      <c r="I85" s="168"/>
      <c r="J85" s="169">
        <f>ROUND(I85*H85,2)</f>
        <v>0</v>
      </c>
      <c r="K85" s="165" t="s">
        <v>176</v>
      </c>
      <c r="L85" s="36"/>
      <c r="M85" s="170" t="s">
        <v>1</v>
      </c>
      <c r="N85" s="171" t="s">
        <v>44</v>
      </c>
      <c r="O85" s="58"/>
      <c r="P85" s="172">
        <f>O85*H85</f>
        <v>0</v>
      </c>
      <c r="Q85" s="172">
        <v>0</v>
      </c>
      <c r="R85" s="172">
        <f>Q85*H85</f>
        <v>0</v>
      </c>
      <c r="S85" s="172">
        <v>0</v>
      </c>
      <c r="T85" s="173">
        <f>S85*H85</f>
        <v>0</v>
      </c>
      <c r="AR85" s="15" t="s">
        <v>129</v>
      </c>
      <c r="AT85" s="15" t="s">
        <v>131</v>
      </c>
      <c r="AU85" s="15" t="s">
        <v>80</v>
      </c>
      <c r="AY85" s="15" t="s">
        <v>130</v>
      </c>
      <c r="BE85" s="174">
        <f>IF(N85="základní",J85,0)</f>
        <v>0</v>
      </c>
      <c r="BF85" s="174">
        <f>IF(N85="snížená",J85,0)</f>
        <v>0</v>
      </c>
      <c r="BG85" s="174">
        <f>IF(N85="zákl. přenesená",J85,0)</f>
        <v>0</v>
      </c>
      <c r="BH85" s="174">
        <f>IF(N85="sníž. přenesená",J85,0)</f>
        <v>0</v>
      </c>
      <c r="BI85" s="174">
        <f>IF(N85="nulová",J85,0)</f>
        <v>0</v>
      </c>
      <c r="BJ85" s="15" t="s">
        <v>80</v>
      </c>
      <c r="BK85" s="174">
        <f>ROUND(I85*H85,2)</f>
        <v>0</v>
      </c>
      <c r="BL85" s="15" t="s">
        <v>129</v>
      </c>
      <c r="BM85" s="15" t="s">
        <v>158</v>
      </c>
    </row>
    <row r="86" spans="2:51" s="11" customFormat="1" ht="11.25">
      <c r="B86" s="190"/>
      <c r="C86" s="191"/>
      <c r="D86" s="175" t="s">
        <v>201</v>
      </c>
      <c r="E86" s="192" t="s">
        <v>1</v>
      </c>
      <c r="F86" s="193" t="s">
        <v>836</v>
      </c>
      <c r="G86" s="191"/>
      <c r="H86" s="194">
        <v>3</v>
      </c>
      <c r="I86" s="195"/>
      <c r="J86" s="191"/>
      <c r="K86" s="191"/>
      <c r="L86" s="196"/>
      <c r="M86" s="197"/>
      <c r="N86" s="198"/>
      <c r="O86" s="198"/>
      <c r="P86" s="198"/>
      <c r="Q86" s="198"/>
      <c r="R86" s="198"/>
      <c r="S86" s="198"/>
      <c r="T86" s="199"/>
      <c r="AT86" s="200" t="s">
        <v>201</v>
      </c>
      <c r="AU86" s="200" t="s">
        <v>80</v>
      </c>
      <c r="AV86" s="11" t="s">
        <v>82</v>
      </c>
      <c r="AW86" s="11" t="s">
        <v>34</v>
      </c>
      <c r="AX86" s="11" t="s">
        <v>73</v>
      </c>
      <c r="AY86" s="200" t="s">
        <v>130</v>
      </c>
    </row>
    <row r="87" spans="2:51" s="12" customFormat="1" ht="11.25">
      <c r="B87" s="201"/>
      <c r="C87" s="202"/>
      <c r="D87" s="175" t="s">
        <v>201</v>
      </c>
      <c r="E87" s="203" t="s">
        <v>1</v>
      </c>
      <c r="F87" s="204" t="s">
        <v>203</v>
      </c>
      <c r="G87" s="202"/>
      <c r="H87" s="205">
        <v>3</v>
      </c>
      <c r="I87" s="206"/>
      <c r="J87" s="202"/>
      <c r="K87" s="202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201</v>
      </c>
      <c r="AU87" s="211" t="s">
        <v>80</v>
      </c>
      <c r="AV87" s="12" t="s">
        <v>129</v>
      </c>
      <c r="AW87" s="12" t="s">
        <v>34</v>
      </c>
      <c r="AX87" s="12" t="s">
        <v>80</v>
      </c>
      <c r="AY87" s="211" t="s">
        <v>130</v>
      </c>
    </row>
    <row r="88" spans="2:65" s="1" customFormat="1" ht="16.5" customHeight="1">
      <c r="B88" s="32"/>
      <c r="C88" s="163" t="s">
        <v>144</v>
      </c>
      <c r="D88" s="163" t="s">
        <v>131</v>
      </c>
      <c r="E88" s="164" t="s">
        <v>837</v>
      </c>
      <c r="F88" s="165" t="s">
        <v>838</v>
      </c>
      <c r="G88" s="166" t="s">
        <v>756</v>
      </c>
      <c r="H88" s="167">
        <v>1</v>
      </c>
      <c r="I88" s="168"/>
      <c r="J88" s="169">
        <f>ROUND(I88*H88,2)</f>
        <v>0</v>
      </c>
      <c r="K88" s="165" t="s">
        <v>176</v>
      </c>
      <c r="L88" s="36"/>
      <c r="M88" s="170" t="s">
        <v>1</v>
      </c>
      <c r="N88" s="171" t="s">
        <v>44</v>
      </c>
      <c r="O88" s="58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AR88" s="15" t="s">
        <v>129</v>
      </c>
      <c r="AT88" s="15" t="s">
        <v>131</v>
      </c>
      <c r="AU88" s="15" t="s">
        <v>80</v>
      </c>
      <c r="AY88" s="15" t="s">
        <v>130</v>
      </c>
      <c r="BE88" s="174">
        <f>IF(N88="základní",J88,0)</f>
        <v>0</v>
      </c>
      <c r="BF88" s="174">
        <f>IF(N88="snížená",J88,0)</f>
        <v>0</v>
      </c>
      <c r="BG88" s="174">
        <f>IF(N88="zákl. přenesená",J88,0)</f>
        <v>0</v>
      </c>
      <c r="BH88" s="174">
        <f>IF(N88="sníž. přenesená",J88,0)</f>
        <v>0</v>
      </c>
      <c r="BI88" s="174">
        <f>IF(N88="nulová",J88,0)</f>
        <v>0</v>
      </c>
      <c r="BJ88" s="15" t="s">
        <v>80</v>
      </c>
      <c r="BK88" s="174">
        <f>ROUND(I88*H88,2)</f>
        <v>0</v>
      </c>
      <c r="BL88" s="15" t="s">
        <v>129</v>
      </c>
      <c r="BM88" s="15" t="s">
        <v>387</v>
      </c>
    </row>
    <row r="89" spans="2:65" s="1" customFormat="1" ht="16.5" customHeight="1">
      <c r="B89" s="32"/>
      <c r="C89" s="163" t="s">
        <v>129</v>
      </c>
      <c r="D89" s="163" t="s">
        <v>131</v>
      </c>
      <c r="E89" s="164" t="s">
        <v>839</v>
      </c>
      <c r="F89" s="165" t="s">
        <v>840</v>
      </c>
      <c r="G89" s="166" t="s">
        <v>210</v>
      </c>
      <c r="H89" s="167">
        <v>1</v>
      </c>
      <c r="I89" s="168"/>
      <c r="J89" s="169">
        <f>ROUND(I89*H89,2)</f>
        <v>0</v>
      </c>
      <c r="K89" s="165" t="s">
        <v>176</v>
      </c>
      <c r="L89" s="36"/>
      <c r="M89" s="170" t="s">
        <v>1</v>
      </c>
      <c r="N89" s="171" t="s">
        <v>44</v>
      </c>
      <c r="O89" s="58"/>
      <c r="P89" s="172">
        <f>O89*H89</f>
        <v>0</v>
      </c>
      <c r="Q89" s="172">
        <v>0</v>
      </c>
      <c r="R89" s="172">
        <f>Q89*H89</f>
        <v>0</v>
      </c>
      <c r="S89" s="172">
        <v>0</v>
      </c>
      <c r="T89" s="173">
        <f>S89*H89</f>
        <v>0</v>
      </c>
      <c r="AR89" s="15" t="s">
        <v>129</v>
      </c>
      <c r="AT89" s="15" t="s">
        <v>131</v>
      </c>
      <c r="AU89" s="15" t="s">
        <v>80</v>
      </c>
      <c r="AY89" s="15" t="s">
        <v>130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5" t="s">
        <v>80</v>
      </c>
      <c r="BK89" s="174">
        <f>ROUND(I89*H89,2)</f>
        <v>0</v>
      </c>
      <c r="BL89" s="15" t="s">
        <v>129</v>
      </c>
      <c r="BM89" s="15" t="s">
        <v>410</v>
      </c>
    </row>
    <row r="90" spans="2:51" s="11" customFormat="1" ht="11.25">
      <c r="B90" s="190"/>
      <c r="C90" s="191"/>
      <c r="D90" s="175" t="s">
        <v>201</v>
      </c>
      <c r="E90" s="192" t="s">
        <v>1</v>
      </c>
      <c r="F90" s="193" t="s">
        <v>841</v>
      </c>
      <c r="G90" s="191"/>
      <c r="H90" s="194">
        <v>1</v>
      </c>
      <c r="I90" s="195"/>
      <c r="J90" s="191"/>
      <c r="K90" s="191"/>
      <c r="L90" s="196"/>
      <c r="M90" s="197"/>
      <c r="N90" s="198"/>
      <c r="O90" s="198"/>
      <c r="P90" s="198"/>
      <c r="Q90" s="198"/>
      <c r="R90" s="198"/>
      <c r="S90" s="198"/>
      <c r="T90" s="199"/>
      <c r="AT90" s="200" t="s">
        <v>201</v>
      </c>
      <c r="AU90" s="200" t="s">
        <v>80</v>
      </c>
      <c r="AV90" s="11" t="s">
        <v>82</v>
      </c>
      <c r="AW90" s="11" t="s">
        <v>34</v>
      </c>
      <c r="AX90" s="11" t="s">
        <v>73</v>
      </c>
      <c r="AY90" s="200" t="s">
        <v>130</v>
      </c>
    </row>
    <row r="91" spans="2:51" s="12" customFormat="1" ht="11.25">
      <c r="B91" s="201"/>
      <c r="C91" s="202"/>
      <c r="D91" s="175" t="s">
        <v>201</v>
      </c>
      <c r="E91" s="203" t="s">
        <v>1</v>
      </c>
      <c r="F91" s="204" t="s">
        <v>203</v>
      </c>
      <c r="G91" s="202"/>
      <c r="H91" s="205">
        <v>1</v>
      </c>
      <c r="I91" s="206"/>
      <c r="J91" s="202"/>
      <c r="K91" s="202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201</v>
      </c>
      <c r="AU91" s="211" t="s">
        <v>80</v>
      </c>
      <c r="AV91" s="12" t="s">
        <v>129</v>
      </c>
      <c r="AW91" s="12" t="s">
        <v>34</v>
      </c>
      <c r="AX91" s="12" t="s">
        <v>80</v>
      </c>
      <c r="AY91" s="211" t="s">
        <v>130</v>
      </c>
    </row>
    <row r="92" spans="2:65" s="1" customFormat="1" ht="16.5" customHeight="1">
      <c r="B92" s="32"/>
      <c r="C92" s="163" t="s">
        <v>153</v>
      </c>
      <c r="D92" s="163" t="s">
        <v>131</v>
      </c>
      <c r="E92" s="164" t="s">
        <v>842</v>
      </c>
      <c r="F92" s="165" t="s">
        <v>843</v>
      </c>
      <c r="G92" s="166" t="s">
        <v>210</v>
      </c>
      <c r="H92" s="167">
        <v>1</v>
      </c>
      <c r="I92" s="168"/>
      <c r="J92" s="169">
        <f>ROUND(I92*H92,2)</f>
        <v>0</v>
      </c>
      <c r="K92" s="165" t="s">
        <v>176</v>
      </c>
      <c r="L92" s="36"/>
      <c r="M92" s="170" t="s">
        <v>1</v>
      </c>
      <c r="N92" s="171" t="s">
        <v>44</v>
      </c>
      <c r="O92" s="58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AR92" s="15" t="s">
        <v>129</v>
      </c>
      <c r="AT92" s="15" t="s">
        <v>131</v>
      </c>
      <c r="AU92" s="15" t="s">
        <v>80</v>
      </c>
      <c r="AY92" s="15" t="s">
        <v>130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5" t="s">
        <v>80</v>
      </c>
      <c r="BK92" s="174">
        <f>ROUND(I92*H92,2)</f>
        <v>0</v>
      </c>
      <c r="BL92" s="15" t="s">
        <v>129</v>
      </c>
      <c r="BM92" s="15" t="s">
        <v>420</v>
      </c>
    </row>
    <row r="93" spans="2:51" s="11" customFormat="1" ht="11.25">
      <c r="B93" s="190"/>
      <c r="C93" s="191"/>
      <c r="D93" s="175" t="s">
        <v>201</v>
      </c>
      <c r="E93" s="192" t="s">
        <v>1</v>
      </c>
      <c r="F93" s="193" t="s">
        <v>841</v>
      </c>
      <c r="G93" s="191"/>
      <c r="H93" s="194">
        <v>1</v>
      </c>
      <c r="I93" s="195"/>
      <c r="J93" s="191"/>
      <c r="K93" s="191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201</v>
      </c>
      <c r="AU93" s="200" t="s">
        <v>80</v>
      </c>
      <c r="AV93" s="11" t="s">
        <v>82</v>
      </c>
      <c r="AW93" s="11" t="s">
        <v>34</v>
      </c>
      <c r="AX93" s="11" t="s">
        <v>73</v>
      </c>
      <c r="AY93" s="200" t="s">
        <v>130</v>
      </c>
    </row>
    <row r="94" spans="2:51" s="12" customFormat="1" ht="11.25">
      <c r="B94" s="201"/>
      <c r="C94" s="202"/>
      <c r="D94" s="175" t="s">
        <v>201</v>
      </c>
      <c r="E94" s="203" t="s">
        <v>1</v>
      </c>
      <c r="F94" s="204" t="s">
        <v>203</v>
      </c>
      <c r="G94" s="202"/>
      <c r="H94" s="205">
        <v>1</v>
      </c>
      <c r="I94" s="206"/>
      <c r="J94" s="202"/>
      <c r="K94" s="202"/>
      <c r="L94" s="207"/>
      <c r="M94" s="222"/>
      <c r="N94" s="223"/>
      <c r="O94" s="223"/>
      <c r="P94" s="223"/>
      <c r="Q94" s="223"/>
      <c r="R94" s="223"/>
      <c r="S94" s="223"/>
      <c r="T94" s="224"/>
      <c r="AT94" s="211" t="s">
        <v>201</v>
      </c>
      <c r="AU94" s="211" t="s">
        <v>80</v>
      </c>
      <c r="AV94" s="12" t="s">
        <v>129</v>
      </c>
      <c r="AW94" s="12" t="s">
        <v>34</v>
      </c>
      <c r="AX94" s="12" t="s">
        <v>80</v>
      </c>
      <c r="AY94" s="211" t="s">
        <v>130</v>
      </c>
    </row>
    <row r="95" spans="2:12" s="1" customFormat="1" ht="6.95" customHeight="1">
      <c r="B95" s="44"/>
      <c r="C95" s="45"/>
      <c r="D95" s="45"/>
      <c r="E95" s="45"/>
      <c r="F95" s="45"/>
      <c r="G95" s="45"/>
      <c r="H95" s="45"/>
      <c r="I95" s="123"/>
      <c r="J95" s="45"/>
      <c r="K95" s="45"/>
      <c r="L95" s="36"/>
    </row>
  </sheetData>
  <sheetProtection algorithmName="SHA-512" hashValue="FpQMz9JS857pzLyMRDvL8w2hw789r6fLfSMliynkHCZA3cPQHUqB43sHiZsByGRvclK2qTyalM+7nLjd2gb+1w==" saltValue="HmufVQg9SknAJYaBQSLGrPP9Phj/Ln4BQz3S2yWB8dnL9jndIzbgC+kPZVEid/Dq+VnVspv4ZslwnLIFxlcGEQ==" spinCount="100000" sheet="1" objects="1" scenarios="1" formatColumns="0" formatRows="0" autoFilter="0"/>
  <autoFilter ref="C79:K94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0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5" t="s">
        <v>100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82</v>
      </c>
    </row>
    <row r="4" spans="2:46" ht="24.95" customHeight="1">
      <c r="B4" s="18"/>
      <c r="D4" s="99" t="s">
        <v>104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279" t="str">
        <f>'Rekapitulace stavby'!K6</f>
        <v>Parkoviště u budovy VEC I VŠB-TUO</v>
      </c>
      <c r="F7" s="280"/>
      <c r="G7" s="280"/>
      <c r="H7" s="280"/>
      <c r="L7" s="18"/>
    </row>
    <row r="8" spans="2:12" s="1" customFormat="1" ht="12" customHeight="1">
      <c r="B8" s="36"/>
      <c r="D8" s="100" t="s">
        <v>105</v>
      </c>
      <c r="I8" s="101"/>
      <c r="L8" s="36"/>
    </row>
    <row r="9" spans="2:12" s="1" customFormat="1" ht="36.95" customHeight="1">
      <c r="B9" s="36"/>
      <c r="E9" s="281" t="s">
        <v>844</v>
      </c>
      <c r="F9" s="282"/>
      <c r="G9" s="282"/>
      <c r="H9" s="282"/>
      <c r="I9" s="101"/>
      <c r="L9" s="36"/>
    </row>
    <row r="10" spans="2:12" s="1" customFormat="1" ht="11.25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</v>
      </c>
      <c r="I11" s="102" t="s">
        <v>19</v>
      </c>
      <c r="J11" s="15" t="s">
        <v>1</v>
      </c>
      <c r="L11" s="36"/>
    </row>
    <row r="12" spans="2:12" s="1" customFormat="1" ht="12" customHeight="1">
      <c r="B12" s="36"/>
      <c r="D12" s="100" t="s">
        <v>20</v>
      </c>
      <c r="F12" s="15" t="s">
        <v>21</v>
      </c>
      <c r="I12" s="102" t="s">
        <v>22</v>
      </c>
      <c r="J12" s="103" t="str">
        <f>'Rekapitulace stavby'!AN8</f>
        <v>11. 10. 2019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24</v>
      </c>
      <c r="I14" s="102" t="s">
        <v>25</v>
      </c>
      <c r="J14" s="15" t="s">
        <v>26</v>
      </c>
      <c r="L14" s="36"/>
    </row>
    <row r="15" spans="2:12" s="1" customFormat="1" ht="18" customHeight="1">
      <c r="B15" s="36"/>
      <c r="E15" s="15" t="s">
        <v>27</v>
      </c>
      <c r="I15" s="102" t="s">
        <v>28</v>
      </c>
      <c r="J15" s="15" t="s">
        <v>29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30</v>
      </c>
      <c r="I17" s="102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3" t="str">
        <f>'Rekapitulace stavby'!E14</f>
        <v>Vyplň údaj</v>
      </c>
      <c r="F18" s="284"/>
      <c r="G18" s="284"/>
      <c r="H18" s="284"/>
      <c r="I18" s="102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32</v>
      </c>
      <c r="I20" s="102" t="s">
        <v>25</v>
      </c>
      <c r="J20" s="15" t="s">
        <v>33</v>
      </c>
      <c r="L20" s="36"/>
    </row>
    <row r="21" spans="2:12" s="1" customFormat="1" ht="18" customHeight="1">
      <c r="B21" s="36"/>
      <c r="E21" s="15" t="s">
        <v>35</v>
      </c>
      <c r="I21" s="102" t="s">
        <v>28</v>
      </c>
      <c r="J21" s="15" t="s">
        <v>1</v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25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38</v>
      </c>
      <c r="I26" s="101"/>
      <c r="L26" s="36"/>
    </row>
    <row r="27" spans="2:12" s="6" customFormat="1" ht="16.5" customHeight="1">
      <c r="B27" s="104"/>
      <c r="E27" s="285" t="s">
        <v>1</v>
      </c>
      <c r="F27" s="285"/>
      <c r="G27" s="285"/>
      <c r="H27" s="285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39</v>
      </c>
      <c r="I30" s="101"/>
      <c r="J30" s="108">
        <f>ROUND(J80,2)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41</v>
      </c>
      <c r="I32" s="110" t="s">
        <v>40</v>
      </c>
      <c r="J32" s="109" t="s">
        <v>42</v>
      </c>
      <c r="L32" s="36"/>
    </row>
    <row r="33" spans="2:12" s="1" customFormat="1" ht="14.45" customHeight="1">
      <c r="B33" s="36"/>
      <c r="D33" s="100" t="s">
        <v>43</v>
      </c>
      <c r="E33" s="100" t="s">
        <v>44</v>
      </c>
      <c r="F33" s="111">
        <f>ROUND((SUM(BE80:BE122)),2)</f>
        <v>0</v>
      </c>
      <c r="I33" s="112">
        <v>0.21</v>
      </c>
      <c r="J33" s="111">
        <f>ROUND(((SUM(BE80:BE122))*I33),2)</f>
        <v>0</v>
      </c>
      <c r="L33" s="36"/>
    </row>
    <row r="34" spans="2:12" s="1" customFormat="1" ht="14.45" customHeight="1">
      <c r="B34" s="36"/>
      <c r="E34" s="100" t="s">
        <v>45</v>
      </c>
      <c r="F34" s="111">
        <f>ROUND((SUM(BF80:BF122)),2)</f>
        <v>0</v>
      </c>
      <c r="I34" s="112">
        <v>0.15</v>
      </c>
      <c r="J34" s="111">
        <f>ROUND(((SUM(BF80:BF122))*I34),2)</f>
        <v>0</v>
      </c>
      <c r="L34" s="36"/>
    </row>
    <row r="35" spans="2:12" s="1" customFormat="1" ht="14.45" customHeight="1" hidden="1">
      <c r="B35" s="36"/>
      <c r="E35" s="100" t="s">
        <v>46</v>
      </c>
      <c r="F35" s="111">
        <f>ROUND((SUM(BG80:BG122)),2)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47</v>
      </c>
      <c r="F36" s="111">
        <f>ROUND((SUM(BH80:BH122)),2)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48</v>
      </c>
      <c r="F37" s="111">
        <f>ROUND((SUM(BI80:BI122)),2)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49</v>
      </c>
      <c r="E39" s="115"/>
      <c r="F39" s="115"/>
      <c r="G39" s="116" t="s">
        <v>50</v>
      </c>
      <c r="H39" s="117" t="s">
        <v>51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107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86" t="str">
        <f>E7</f>
        <v>Parkoviště u budovy VEC I VŠB-TUO</v>
      </c>
      <c r="F48" s="287"/>
      <c r="G48" s="287"/>
      <c r="H48" s="287"/>
      <c r="I48" s="101"/>
      <c r="J48" s="33"/>
      <c r="K48" s="33"/>
      <c r="L48" s="36"/>
    </row>
    <row r="49" spans="2:12" s="1" customFormat="1" ht="12" customHeight="1">
      <c r="B49" s="32"/>
      <c r="C49" s="27" t="s">
        <v>105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58" t="str">
        <f>E9</f>
        <v>471 - Kamerový systém</v>
      </c>
      <c r="F50" s="257"/>
      <c r="G50" s="257"/>
      <c r="H50" s="257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>Ostrava-Poruba</v>
      </c>
      <c r="G52" s="33"/>
      <c r="H52" s="33"/>
      <c r="I52" s="102" t="s">
        <v>22</v>
      </c>
      <c r="J52" s="53" t="str">
        <f>IF(J12="","",J12)</f>
        <v>11. 10. 2019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VŠB – TUO, Výzkumné energetické centrum</v>
      </c>
      <c r="G54" s="33"/>
      <c r="H54" s="33"/>
      <c r="I54" s="102" t="s">
        <v>32</v>
      </c>
      <c r="J54" s="30" t="str">
        <f>E21</f>
        <v>Bc. Martin Vavřínek</v>
      </c>
      <c r="K54" s="33"/>
      <c r="L54" s="36"/>
    </row>
    <row r="55" spans="2:12" s="1" customFormat="1" ht="13.7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108</v>
      </c>
      <c r="D57" s="128"/>
      <c r="E57" s="128"/>
      <c r="F57" s="128"/>
      <c r="G57" s="128"/>
      <c r="H57" s="128"/>
      <c r="I57" s="129"/>
      <c r="J57" s="130" t="s">
        <v>109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110</v>
      </c>
      <c r="D59" s="33"/>
      <c r="E59" s="33"/>
      <c r="F59" s="33"/>
      <c r="G59" s="33"/>
      <c r="H59" s="33"/>
      <c r="I59" s="101"/>
      <c r="J59" s="71">
        <f>J80</f>
        <v>0</v>
      </c>
      <c r="K59" s="33"/>
      <c r="L59" s="36"/>
      <c r="AU59" s="15" t="s">
        <v>111</v>
      </c>
    </row>
    <row r="60" spans="2:12" s="7" customFormat="1" ht="24.95" customHeight="1">
      <c r="B60" s="132"/>
      <c r="C60" s="133"/>
      <c r="D60" s="134" t="s">
        <v>555</v>
      </c>
      <c r="E60" s="135"/>
      <c r="F60" s="135"/>
      <c r="G60" s="135"/>
      <c r="H60" s="135"/>
      <c r="I60" s="136"/>
      <c r="J60" s="137">
        <f>J81</f>
        <v>0</v>
      </c>
      <c r="K60" s="133"/>
      <c r="L60" s="138"/>
    </row>
    <row r="61" spans="2:12" s="1" customFormat="1" ht="21.75" customHeight="1">
      <c r="B61" s="32"/>
      <c r="C61" s="33"/>
      <c r="D61" s="33"/>
      <c r="E61" s="33"/>
      <c r="F61" s="33"/>
      <c r="G61" s="33"/>
      <c r="H61" s="33"/>
      <c r="I61" s="101"/>
      <c r="J61" s="33"/>
      <c r="K61" s="33"/>
      <c r="L61" s="36"/>
    </row>
    <row r="62" spans="2:12" s="1" customFormat="1" ht="6.95" customHeight="1">
      <c r="B62" s="44"/>
      <c r="C62" s="45"/>
      <c r="D62" s="45"/>
      <c r="E62" s="45"/>
      <c r="F62" s="45"/>
      <c r="G62" s="45"/>
      <c r="H62" s="45"/>
      <c r="I62" s="123"/>
      <c r="J62" s="45"/>
      <c r="K62" s="45"/>
      <c r="L62" s="36"/>
    </row>
    <row r="66" spans="2:12" s="1" customFormat="1" ht="6.95" customHeight="1">
      <c r="B66" s="46"/>
      <c r="C66" s="47"/>
      <c r="D66" s="47"/>
      <c r="E66" s="47"/>
      <c r="F66" s="47"/>
      <c r="G66" s="47"/>
      <c r="H66" s="47"/>
      <c r="I66" s="126"/>
      <c r="J66" s="47"/>
      <c r="K66" s="47"/>
      <c r="L66" s="36"/>
    </row>
    <row r="67" spans="2:12" s="1" customFormat="1" ht="24.95" customHeight="1">
      <c r="B67" s="32"/>
      <c r="C67" s="21" t="s">
        <v>114</v>
      </c>
      <c r="D67" s="33"/>
      <c r="E67" s="33"/>
      <c r="F67" s="33"/>
      <c r="G67" s="33"/>
      <c r="H67" s="33"/>
      <c r="I67" s="101"/>
      <c r="J67" s="33"/>
      <c r="K67" s="33"/>
      <c r="L67" s="36"/>
    </row>
    <row r="68" spans="2:12" s="1" customFormat="1" ht="6.95" customHeight="1">
      <c r="B68" s="32"/>
      <c r="C68" s="33"/>
      <c r="D68" s="33"/>
      <c r="E68" s="33"/>
      <c r="F68" s="33"/>
      <c r="G68" s="33"/>
      <c r="H68" s="33"/>
      <c r="I68" s="101"/>
      <c r="J68" s="33"/>
      <c r="K68" s="33"/>
      <c r="L68" s="36"/>
    </row>
    <row r="69" spans="2:12" s="1" customFormat="1" ht="12" customHeight="1">
      <c r="B69" s="32"/>
      <c r="C69" s="27" t="s">
        <v>16</v>
      </c>
      <c r="D69" s="33"/>
      <c r="E69" s="33"/>
      <c r="F69" s="33"/>
      <c r="G69" s="33"/>
      <c r="H69" s="33"/>
      <c r="I69" s="101"/>
      <c r="J69" s="33"/>
      <c r="K69" s="33"/>
      <c r="L69" s="36"/>
    </row>
    <row r="70" spans="2:12" s="1" customFormat="1" ht="16.5" customHeight="1">
      <c r="B70" s="32"/>
      <c r="C70" s="33"/>
      <c r="D70" s="33"/>
      <c r="E70" s="286" t="str">
        <f>E7</f>
        <v>Parkoviště u budovy VEC I VŠB-TUO</v>
      </c>
      <c r="F70" s="287"/>
      <c r="G70" s="287"/>
      <c r="H70" s="287"/>
      <c r="I70" s="101"/>
      <c r="J70" s="33"/>
      <c r="K70" s="33"/>
      <c r="L70" s="36"/>
    </row>
    <row r="71" spans="2:12" s="1" customFormat="1" ht="12" customHeight="1">
      <c r="B71" s="32"/>
      <c r="C71" s="27" t="s">
        <v>105</v>
      </c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16.5" customHeight="1">
      <c r="B72" s="32"/>
      <c r="C72" s="33"/>
      <c r="D72" s="33"/>
      <c r="E72" s="258" t="str">
        <f>E9</f>
        <v>471 - Kamerový systém</v>
      </c>
      <c r="F72" s="257"/>
      <c r="G72" s="257"/>
      <c r="H72" s="257"/>
      <c r="I72" s="101"/>
      <c r="J72" s="33"/>
      <c r="K72" s="33"/>
      <c r="L72" s="36"/>
    </row>
    <row r="73" spans="2:12" s="1" customFormat="1" ht="6.95" customHeight="1">
      <c r="B73" s="32"/>
      <c r="C73" s="33"/>
      <c r="D73" s="33"/>
      <c r="E73" s="33"/>
      <c r="F73" s="33"/>
      <c r="G73" s="33"/>
      <c r="H73" s="33"/>
      <c r="I73" s="101"/>
      <c r="J73" s="33"/>
      <c r="K73" s="33"/>
      <c r="L73" s="36"/>
    </row>
    <row r="74" spans="2:12" s="1" customFormat="1" ht="12" customHeight="1">
      <c r="B74" s="32"/>
      <c r="C74" s="27" t="s">
        <v>20</v>
      </c>
      <c r="D74" s="33"/>
      <c r="E74" s="33"/>
      <c r="F74" s="25" t="str">
        <f>F12</f>
        <v>Ostrava-Poruba</v>
      </c>
      <c r="G74" s="33"/>
      <c r="H74" s="33"/>
      <c r="I74" s="102" t="s">
        <v>22</v>
      </c>
      <c r="J74" s="53" t="str">
        <f>IF(J12="","",J12)</f>
        <v>11. 10. 2019</v>
      </c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01"/>
      <c r="J75" s="33"/>
      <c r="K75" s="33"/>
      <c r="L75" s="36"/>
    </row>
    <row r="76" spans="2:12" s="1" customFormat="1" ht="13.7" customHeight="1">
      <c r="B76" s="32"/>
      <c r="C76" s="27" t="s">
        <v>24</v>
      </c>
      <c r="D76" s="33"/>
      <c r="E76" s="33"/>
      <c r="F76" s="25" t="str">
        <f>E15</f>
        <v>VŠB – TUO, Výzkumné energetické centrum</v>
      </c>
      <c r="G76" s="33"/>
      <c r="H76" s="33"/>
      <c r="I76" s="102" t="s">
        <v>32</v>
      </c>
      <c r="J76" s="30" t="str">
        <f>E21</f>
        <v>Bc. Martin Vavřínek</v>
      </c>
      <c r="K76" s="33"/>
      <c r="L76" s="36"/>
    </row>
    <row r="77" spans="2:12" s="1" customFormat="1" ht="13.7" customHeight="1">
      <c r="B77" s="32"/>
      <c r="C77" s="27" t="s">
        <v>30</v>
      </c>
      <c r="D77" s="33"/>
      <c r="E77" s="33"/>
      <c r="F77" s="25" t="str">
        <f>IF(E18="","",E18)</f>
        <v>Vyplň údaj</v>
      </c>
      <c r="G77" s="33"/>
      <c r="H77" s="33"/>
      <c r="I77" s="102" t="s">
        <v>36</v>
      </c>
      <c r="J77" s="30" t="str">
        <f>E24</f>
        <v xml:space="preserve"> </v>
      </c>
      <c r="K77" s="33"/>
      <c r="L77" s="36"/>
    </row>
    <row r="78" spans="2:12" s="1" customFormat="1" ht="10.35" customHeight="1">
      <c r="B78" s="32"/>
      <c r="C78" s="33"/>
      <c r="D78" s="33"/>
      <c r="E78" s="33"/>
      <c r="F78" s="33"/>
      <c r="G78" s="33"/>
      <c r="H78" s="33"/>
      <c r="I78" s="101"/>
      <c r="J78" s="33"/>
      <c r="K78" s="33"/>
      <c r="L78" s="36"/>
    </row>
    <row r="79" spans="2:20" s="8" customFormat="1" ht="29.25" customHeight="1">
      <c r="B79" s="139"/>
      <c r="C79" s="140" t="s">
        <v>115</v>
      </c>
      <c r="D79" s="141" t="s">
        <v>58</v>
      </c>
      <c r="E79" s="141" t="s">
        <v>54</v>
      </c>
      <c r="F79" s="141" t="s">
        <v>55</v>
      </c>
      <c r="G79" s="141" t="s">
        <v>116</v>
      </c>
      <c r="H79" s="141" t="s">
        <v>117</v>
      </c>
      <c r="I79" s="142" t="s">
        <v>118</v>
      </c>
      <c r="J79" s="141" t="s">
        <v>109</v>
      </c>
      <c r="K79" s="143" t="s">
        <v>119</v>
      </c>
      <c r="L79" s="144"/>
      <c r="M79" s="62" t="s">
        <v>1</v>
      </c>
      <c r="N79" s="63" t="s">
        <v>43</v>
      </c>
      <c r="O79" s="63" t="s">
        <v>120</v>
      </c>
      <c r="P79" s="63" t="s">
        <v>121</v>
      </c>
      <c r="Q79" s="63" t="s">
        <v>122</v>
      </c>
      <c r="R79" s="63" t="s">
        <v>123</v>
      </c>
      <c r="S79" s="63" t="s">
        <v>124</v>
      </c>
      <c r="T79" s="64" t="s">
        <v>125</v>
      </c>
    </row>
    <row r="80" spans="2:63" s="1" customFormat="1" ht="22.9" customHeight="1">
      <c r="B80" s="32"/>
      <c r="C80" s="69" t="s">
        <v>126</v>
      </c>
      <c r="D80" s="33"/>
      <c r="E80" s="33"/>
      <c r="F80" s="33"/>
      <c r="G80" s="33"/>
      <c r="H80" s="33"/>
      <c r="I80" s="101"/>
      <c r="J80" s="145">
        <f>BK80</f>
        <v>0</v>
      </c>
      <c r="K80" s="33"/>
      <c r="L80" s="36"/>
      <c r="M80" s="65"/>
      <c r="N80" s="66"/>
      <c r="O80" s="66"/>
      <c r="P80" s="146">
        <f>P81</f>
        <v>0</v>
      </c>
      <c r="Q80" s="66"/>
      <c r="R80" s="146">
        <f>R81</f>
        <v>0</v>
      </c>
      <c r="S80" s="66"/>
      <c r="T80" s="147">
        <f>T81</f>
        <v>0</v>
      </c>
      <c r="AT80" s="15" t="s">
        <v>72</v>
      </c>
      <c r="AU80" s="15" t="s">
        <v>111</v>
      </c>
      <c r="BK80" s="148">
        <f>BK81</f>
        <v>0</v>
      </c>
    </row>
    <row r="81" spans="2:63" s="9" customFormat="1" ht="25.9" customHeight="1">
      <c r="B81" s="149"/>
      <c r="C81" s="150"/>
      <c r="D81" s="151" t="s">
        <v>72</v>
      </c>
      <c r="E81" s="152" t="s">
        <v>631</v>
      </c>
      <c r="F81" s="152" t="s">
        <v>632</v>
      </c>
      <c r="G81" s="150"/>
      <c r="H81" s="150"/>
      <c r="I81" s="153"/>
      <c r="J81" s="154">
        <f>BK81</f>
        <v>0</v>
      </c>
      <c r="K81" s="150"/>
      <c r="L81" s="155"/>
      <c r="M81" s="156"/>
      <c r="N81" s="157"/>
      <c r="O81" s="157"/>
      <c r="P81" s="158">
        <f>SUM(P82:P122)</f>
        <v>0</v>
      </c>
      <c r="Q81" s="157"/>
      <c r="R81" s="158">
        <f>SUM(R82:R122)</f>
        <v>0</v>
      </c>
      <c r="S81" s="157"/>
      <c r="T81" s="159">
        <f>SUM(T82:T122)</f>
        <v>0</v>
      </c>
      <c r="AR81" s="160" t="s">
        <v>82</v>
      </c>
      <c r="AT81" s="161" t="s">
        <v>72</v>
      </c>
      <c r="AU81" s="161" t="s">
        <v>73</v>
      </c>
      <c r="AY81" s="160" t="s">
        <v>130</v>
      </c>
      <c r="BK81" s="162">
        <f>SUM(BK82:BK122)</f>
        <v>0</v>
      </c>
    </row>
    <row r="82" spans="2:65" s="1" customFormat="1" ht="16.5" customHeight="1">
      <c r="B82" s="32"/>
      <c r="C82" s="163" t="s">
        <v>80</v>
      </c>
      <c r="D82" s="163" t="s">
        <v>131</v>
      </c>
      <c r="E82" s="164" t="s">
        <v>845</v>
      </c>
      <c r="F82" s="165" t="s">
        <v>832</v>
      </c>
      <c r="G82" s="166" t="s">
        <v>756</v>
      </c>
      <c r="H82" s="167">
        <v>1</v>
      </c>
      <c r="I82" s="168"/>
      <c r="J82" s="169">
        <f>ROUND(I82*H82,2)</f>
        <v>0</v>
      </c>
      <c r="K82" s="165" t="s">
        <v>176</v>
      </c>
      <c r="L82" s="36"/>
      <c r="M82" s="170" t="s">
        <v>1</v>
      </c>
      <c r="N82" s="171" t="s">
        <v>44</v>
      </c>
      <c r="O82" s="58"/>
      <c r="P82" s="172">
        <f>O82*H82</f>
        <v>0</v>
      </c>
      <c r="Q82" s="172">
        <v>0</v>
      </c>
      <c r="R82" s="172">
        <f>Q82*H82</f>
        <v>0</v>
      </c>
      <c r="S82" s="172">
        <v>0</v>
      </c>
      <c r="T82" s="173">
        <f>S82*H82</f>
        <v>0</v>
      </c>
      <c r="AR82" s="15" t="s">
        <v>129</v>
      </c>
      <c r="AT82" s="15" t="s">
        <v>131</v>
      </c>
      <c r="AU82" s="15" t="s">
        <v>80</v>
      </c>
      <c r="AY82" s="15" t="s">
        <v>130</v>
      </c>
      <c r="BE82" s="174">
        <f>IF(N82="základní",J82,0)</f>
        <v>0</v>
      </c>
      <c r="BF82" s="174">
        <f>IF(N82="snížená",J82,0)</f>
        <v>0</v>
      </c>
      <c r="BG82" s="174">
        <f>IF(N82="zákl. přenesená",J82,0)</f>
        <v>0</v>
      </c>
      <c r="BH82" s="174">
        <f>IF(N82="sníž. přenesená",J82,0)</f>
        <v>0</v>
      </c>
      <c r="BI82" s="174">
        <f>IF(N82="nulová",J82,0)</f>
        <v>0</v>
      </c>
      <c r="BJ82" s="15" t="s">
        <v>80</v>
      </c>
      <c r="BK82" s="174">
        <f>ROUND(I82*H82,2)</f>
        <v>0</v>
      </c>
      <c r="BL82" s="15" t="s">
        <v>129</v>
      </c>
      <c r="BM82" s="15" t="s">
        <v>82</v>
      </c>
    </row>
    <row r="83" spans="2:51" s="11" customFormat="1" ht="11.25">
      <c r="B83" s="190"/>
      <c r="C83" s="191"/>
      <c r="D83" s="175" t="s">
        <v>201</v>
      </c>
      <c r="E83" s="192" t="s">
        <v>1</v>
      </c>
      <c r="F83" s="193" t="s">
        <v>833</v>
      </c>
      <c r="G83" s="191"/>
      <c r="H83" s="194">
        <v>1</v>
      </c>
      <c r="I83" s="195"/>
      <c r="J83" s="191"/>
      <c r="K83" s="191"/>
      <c r="L83" s="196"/>
      <c r="M83" s="197"/>
      <c r="N83" s="198"/>
      <c r="O83" s="198"/>
      <c r="P83" s="198"/>
      <c r="Q83" s="198"/>
      <c r="R83" s="198"/>
      <c r="S83" s="198"/>
      <c r="T83" s="199"/>
      <c r="AT83" s="200" t="s">
        <v>201</v>
      </c>
      <c r="AU83" s="200" t="s">
        <v>80</v>
      </c>
      <c r="AV83" s="11" t="s">
        <v>82</v>
      </c>
      <c r="AW83" s="11" t="s">
        <v>34</v>
      </c>
      <c r="AX83" s="11" t="s">
        <v>73</v>
      </c>
      <c r="AY83" s="200" t="s">
        <v>130</v>
      </c>
    </row>
    <row r="84" spans="2:51" s="12" customFormat="1" ht="11.25">
      <c r="B84" s="201"/>
      <c r="C84" s="202"/>
      <c r="D84" s="175" t="s">
        <v>201</v>
      </c>
      <c r="E84" s="203" t="s">
        <v>1</v>
      </c>
      <c r="F84" s="204" t="s">
        <v>203</v>
      </c>
      <c r="G84" s="202"/>
      <c r="H84" s="205">
        <v>1</v>
      </c>
      <c r="I84" s="206"/>
      <c r="J84" s="202"/>
      <c r="K84" s="202"/>
      <c r="L84" s="207"/>
      <c r="M84" s="208"/>
      <c r="N84" s="209"/>
      <c r="O84" s="209"/>
      <c r="P84" s="209"/>
      <c r="Q84" s="209"/>
      <c r="R84" s="209"/>
      <c r="S84" s="209"/>
      <c r="T84" s="210"/>
      <c r="AT84" s="211" t="s">
        <v>201</v>
      </c>
      <c r="AU84" s="211" t="s">
        <v>80</v>
      </c>
      <c r="AV84" s="12" t="s">
        <v>129</v>
      </c>
      <c r="AW84" s="12" t="s">
        <v>34</v>
      </c>
      <c r="AX84" s="12" t="s">
        <v>80</v>
      </c>
      <c r="AY84" s="211" t="s">
        <v>130</v>
      </c>
    </row>
    <row r="85" spans="2:65" s="1" customFormat="1" ht="16.5" customHeight="1">
      <c r="B85" s="32"/>
      <c r="C85" s="163" t="s">
        <v>82</v>
      </c>
      <c r="D85" s="163" t="s">
        <v>131</v>
      </c>
      <c r="E85" s="164" t="s">
        <v>846</v>
      </c>
      <c r="F85" s="165" t="s">
        <v>847</v>
      </c>
      <c r="G85" s="166" t="s">
        <v>210</v>
      </c>
      <c r="H85" s="167">
        <v>2</v>
      </c>
      <c r="I85" s="168"/>
      <c r="J85" s="169">
        <f>ROUND(I85*H85,2)</f>
        <v>0</v>
      </c>
      <c r="K85" s="165" t="s">
        <v>176</v>
      </c>
      <c r="L85" s="36"/>
      <c r="M85" s="170" t="s">
        <v>1</v>
      </c>
      <c r="N85" s="171" t="s">
        <v>44</v>
      </c>
      <c r="O85" s="58"/>
      <c r="P85" s="172">
        <f>O85*H85</f>
        <v>0</v>
      </c>
      <c r="Q85" s="172">
        <v>0</v>
      </c>
      <c r="R85" s="172">
        <f>Q85*H85</f>
        <v>0</v>
      </c>
      <c r="S85" s="172">
        <v>0</v>
      </c>
      <c r="T85" s="173">
        <f>S85*H85</f>
        <v>0</v>
      </c>
      <c r="AR85" s="15" t="s">
        <v>129</v>
      </c>
      <c r="AT85" s="15" t="s">
        <v>131</v>
      </c>
      <c r="AU85" s="15" t="s">
        <v>80</v>
      </c>
      <c r="AY85" s="15" t="s">
        <v>130</v>
      </c>
      <c r="BE85" s="174">
        <f>IF(N85="základní",J85,0)</f>
        <v>0</v>
      </c>
      <c r="BF85" s="174">
        <f>IF(N85="snížená",J85,0)</f>
        <v>0</v>
      </c>
      <c r="BG85" s="174">
        <f>IF(N85="zákl. přenesená",J85,0)</f>
        <v>0</v>
      </c>
      <c r="BH85" s="174">
        <f>IF(N85="sníž. přenesená",J85,0)</f>
        <v>0</v>
      </c>
      <c r="BI85" s="174">
        <f>IF(N85="nulová",J85,0)</f>
        <v>0</v>
      </c>
      <c r="BJ85" s="15" t="s">
        <v>80</v>
      </c>
      <c r="BK85" s="174">
        <f>ROUND(I85*H85,2)</f>
        <v>0</v>
      </c>
      <c r="BL85" s="15" t="s">
        <v>129</v>
      </c>
      <c r="BM85" s="15" t="s">
        <v>129</v>
      </c>
    </row>
    <row r="86" spans="2:51" s="11" customFormat="1" ht="11.25">
      <c r="B86" s="190"/>
      <c r="C86" s="191"/>
      <c r="D86" s="175" t="s">
        <v>201</v>
      </c>
      <c r="E86" s="192" t="s">
        <v>1</v>
      </c>
      <c r="F86" s="193" t="s">
        <v>848</v>
      </c>
      <c r="G86" s="191"/>
      <c r="H86" s="194">
        <v>2</v>
      </c>
      <c r="I86" s="195"/>
      <c r="J86" s="191"/>
      <c r="K86" s="191"/>
      <c r="L86" s="196"/>
      <c r="M86" s="197"/>
      <c r="N86" s="198"/>
      <c r="O86" s="198"/>
      <c r="P86" s="198"/>
      <c r="Q86" s="198"/>
      <c r="R86" s="198"/>
      <c r="S86" s="198"/>
      <c r="T86" s="199"/>
      <c r="AT86" s="200" t="s">
        <v>201</v>
      </c>
      <c r="AU86" s="200" t="s">
        <v>80</v>
      </c>
      <c r="AV86" s="11" t="s">
        <v>82</v>
      </c>
      <c r="AW86" s="11" t="s">
        <v>34</v>
      </c>
      <c r="AX86" s="11" t="s">
        <v>73</v>
      </c>
      <c r="AY86" s="200" t="s">
        <v>130</v>
      </c>
    </row>
    <row r="87" spans="2:51" s="12" customFormat="1" ht="11.25">
      <c r="B87" s="201"/>
      <c r="C87" s="202"/>
      <c r="D87" s="175" t="s">
        <v>201</v>
      </c>
      <c r="E87" s="203" t="s">
        <v>1</v>
      </c>
      <c r="F87" s="204" t="s">
        <v>203</v>
      </c>
      <c r="G87" s="202"/>
      <c r="H87" s="205">
        <v>2</v>
      </c>
      <c r="I87" s="206"/>
      <c r="J87" s="202"/>
      <c r="K87" s="202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201</v>
      </c>
      <c r="AU87" s="211" t="s">
        <v>80</v>
      </c>
      <c r="AV87" s="12" t="s">
        <v>129</v>
      </c>
      <c r="AW87" s="12" t="s">
        <v>34</v>
      </c>
      <c r="AX87" s="12" t="s">
        <v>80</v>
      </c>
      <c r="AY87" s="211" t="s">
        <v>130</v>
      </c>
    </row>
    <row r="88" spans="2:65" s="1" customFormat="1" ht="16.5" customHeight="1">
      <c r="B88" s="32"/>
      <c r="C88" s="163" t="s">
        <v>144</v>
      </c>
      <c r="D88" s="163" t="s">
        <v>131</v>
      </c>
      <c r="E88" s="164" t="s">
        <v>849</v>
      </c>
      <c r="F88" s="165" t="s">
        <v>850</v>
      </c>
      <c r="G88" s="166" t="s">
        <v>210</v>
      </c>
      <c r="H88" s="167">
        <v>2</v>
      </c>
      <c r="I88" s="168"/>
      <c r="J88" s="169">
        <f>ROUND(I88*H88,2)</f>
        <v>0</v>
      </c>
      <c r="K88" s="165" t="s">
        <v>176</v>
      </c>
      <c r="L88" s="36"/>
      <c r="M88" s="170" t="s">
        <v>1</v>
      </c>
      <c r="N88" s="171" t="s">
        <v>44</v>
      </c>
      <c r="O88" s="58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AR88" s="15" t="s">
        <v>129</v>
      </c>
      <c r="AT88" s="15" t="s">
        <v>131</v>
      </c>
      <c r="AU88" s="15" t="s">
        <v>80</v>
      </c>
      <c r="AY88" s="15" t="s">
        <v>130</v>
      </c>
      <c r="BE88" s="174">
        <f>IF(N88="základní",J88,0)</f>
        <v>0</v>
      </c>
      <c r="BF88" s="174">
        <f>IF(N88="snížená",J88,0)</f>
        <v>0</v>
      </c>
      <c r="BG88" s="174">
        <f>IF(N88="zákl. přenesená",J88,0)</f>
        <v>0</v>
      </c>
      <c r="BH88" s="174">
        <f>IF(N88="sníž. přenesená",J88,0)</f>
        <v>0</v>
      </c>
      <c r="BI88" s="174">
        <f>IF(N88="nulová",J88,0)</f>
        <v>0</v>
      </c>
      <c r="BJ88" s="15" t="s">
        <v>80</v>
      </c>
      <c r="BK88" s="174">
        <f>ROUND(I88*H88,2)</f>
        <v>0</v>
      </c>
      <c r="BL88" s="15" t="s">
        <v>129</v>
      </c>
      <c r="BM88" s="15" t="s">
        <v>158</v>
      </c>
    </row>
    <row r="89" spans="2:51" s="13" customFormat="1" ht="11.25">
      <c r="B89" s="212"/>
      <c r="C89" s="213"/>
      <c r="D89" s="175" t="s">
        <v>201</v>
      </c>
      <c r="E89" s="214" t="s">
        <v>1</v>
      </c>
      <c r="F89" s="215" t="s">
        <v>851</v>
      </c>
      <c r="G89" s="213"/>
      <c r="H89" s="214" t="s">
        <v>1</v>
      </c>
      <c r="I89" s="216"/>
      <c r="J89" s="213"/>
      <c r="K89" s="213"/>
      <c r="L89" s="217"/>
      <c r="M89" s="218"/>
      <c r="N89" s="219"/>
      <c r="O89" s="219"/>
      <c r="P89" s="219"/>
      <c r="Q89" s="219"/>
      <c r="R89" s="219"/>
      <c r="S89" s="219"/>
      <c r="T89" s="220"/>
      <c r="AT89" s="221" t="s">
        <v>201</v>
      </c>
      <c r="AU89" s="221" t="s">
        <v>80</v>
      </c>
      <c r="AV89" s="13" t="s">
        <v>80</v>
      </c>
      <c r="AW89" s="13" t="s">
        <v>34</v>
      </c>
      <c r="AX89" s="13" t="s">
        <v>73</v>
      </c>
      <c r="AY89" s="221" t="s">
        <v>130</v>
      </c>
    </row>
    <row r="90" spans="2:51" s="11" customFormat="1" ht="11.25">
      <c r="B90" s="190"/>
      <c r="C90" s="191"/>
      <c r="D90" s="175" t="s">
        <v>201</v>
      </c>
      <c r="E90" s="192" t="s">
        <v>1</v>
      </c>
      <c r="F90" s="193" t="s">
        <v>852</v>
      </c>
      <c r="G90" s="191"/>
      <c r="H90" s="194">
        <v>2</v>
      </c>
      <c r="I90" s="195"/>
      <c r="J90" s="191"/>
      <c r="K90" s="191"/>
      <c r="L90" s="196"/>
      <c r="M90" s="197"/>
      <c r="N90" s="198"/>
      <c r="O90" s="198"/>
      <c r="P90" s="198"/>
      <c r="Q90" s="198"/>
      <c r="R90" s="198"/>
      <c r="S90" s="198"/>
      <c r="T90" s="199"/>
      <c r="AT90" s="200" t="s">
        <v>201</v>
      </c>
      <c r="AU90" s="200" t="s">
        <v>80</v>
      </c>
      <c r="AV90" s="11" t="s">
        <v>82</v>
      </c>
      <c r="AW90" s="11" t="s">
        <v>34</v>
      </c>
      <c r="AX90" s="11" t="s">
        <v>73</v>
      </c>
      <c r="AY90" s="200" t="s">
        <v>130</v>
      </c>
    </row>
    <row r="91" spans="2:51" s="12" customFormat="1" ht="11.25">
      <c r="B91" s="201"/>
      <c r="C91" s="202"/>
      <c r="D91" s="175" t="s">
        <v>201</v>
      </c>
      <c r="E91" s="203" t="s">
        <v>1</v>
      </c>
      <c r="F91" s="204" t="s">
        <v>203</v>
      </c>
      <c r="G91" s="202"/>
      <c r="H91" s="205">
        <v>2</v>
      </c>
      <c r="I91" s="206"/>
      <c r="J91" s="202"/>
      <c r="K91" s="202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201</v>
      </c>
      <c r="AU91" s="211" t="s">
        <v>80</v>
      </c>
      <c r="AV91" s="12" t="s">
        <v>129</v>
      </c>
      <c r="AW91" s="12" t="s">
        <v>34</v>
      </c>
      <c r="AX91" s="12" t="s">
        <v>80</v>
      </c>
      <c r="AY91" s="211" t="s">
        <v>130</v>
      </c>
    </row>
    <row r="92" spans="2:65" s="1" customFormat="1" ht="16.5" customHeight="1">
      <c r="B92" s="32"/>
      <c r="C92" s="163" t="s">
        <v>129</v>
      </c>
      <c r="D92" s="163" t="s">
        <v>131</v>
      </c>
      <c r="E92" s="164" t="s">
        <v>853</v>
      </c>
      <c r="F92" s="165" t="s">
        <v>854</v>
      </c>
      <c r="G92" s="166" t="s">
        <v>232</v>
      </c>
      <c r="H92" s="167">
        <v>90</v>
      </c>
      <c r="I92" s="168"/>
      <c r="J92" s="169">
        <f>ROUND(I92*H92,2)</f>
        <v>0</v>
      </c>
      <c r="K92" s="165" t="s">
        <v>176</v>
      </c>
      <c r="L92" s="36"/>
      <c r="M92" s="170" t="s">
        <v>1</v>
      </c>
      <c r="N92" s="171" t="s">
        <v>44</v>
      </c>
      <c r="O92" s="58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AR92" s="15" t="s">
        <v>129</v>
      </c>
      <c r="AT92" s="15" t="s">
        <v>131</v>
      </c>
      <c r="AU92" s="15" t="s">
        <v>80</v>
      </c>
      <c r="AY92" s="15" t="s">
        <v>130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5" t="s">
        <v>80</v>
      </c>
      <c r="BK92" s="174">
        <f>ROUND(I92*H92,2)</f>
        <v>0</v>
      </c>
      <c r="BL92" s="15" t="s">
        <v>129</v>
      </c>
      <c r="BM92" s="15" t="s">
        <v>168</v>
      </c>
    </row>
    <row r="93" spans="2:51" s="11" customFormat="1" ht="11.25">
      <c r="B93" s="190"/>
      <c r="C93" s="191"/>
      <c r="D93" s="175" t="s">
        <v>201</v>
      </c>
      <c r="E93" s="192" t="s">
        <v>1</v>
      </c>
      <c r="F93" s="193" t="s">
        <v>855</v>
      </c>
      <c r="G93" s="191"/>
      <c r="H93" s="194">
        <v>90</v>
      </c>
      <c r="I93" s="195"/>
      <c r="J93" s="191"/>
      <c r="K93" s="191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201</v>
      </c>
      <c r="AU93" s="200" t="s">
        <v>80</v>
      </c>
      <c r="AV93" s="11" t="s">
        <v>82</v>
      </c>
      <c r="AW93" s="11" t="s">
        <v>34</v>
      </c>
      <c r="AX93" s="11" t="s">
        <v>73</v>
      </c>
      <c r="AY93" s="200" t="s">
        <v>130</v>
      </c>
    </row>
    <row r="94" spans="2:51" s="12" customFormat="1" ht="11.25">
      <c r="B94" s="201"/>
      <c r="C94" s="202"/>
      <c r="D94" s="175" t="s">
        <v>201</v>
      </c>
      <c r="E94" s="203" t="s">
        <v>1</v>
      </c>
      <c r="F94" s="204" t="s">
        <v>203</v>
      </c>
      <c r="G94" s="202"/>
      <c r="H94" s="205">
        <v>90</v>
      </c>
      <c r="I94" s="206"/>
      <c r="J94" s="202"/>
      <c r="K94" s="202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201</v>
      </c>
      <c r="AU94" s="211" t="s">
        <v>80</v>
      </c>
      <c r="AV94" s="12" t="s">
        <v>129</v>
      </c>
      <c r="AW94" s="12" t="s">
        <v>34</v>
      </c>
      <c r="AX94" s="12" t="s">
        <v>80</v>
      </c>
      <c r="AY94" s="211" t="s">
        <v>130</v>
      </c>
    </row>
    <row r="95" spans="2:65" s="1" customFormat="1" ht="16.5" customHeight="1">
      <c r="B95" s="32"/>
      <c r="C95" s="163" t="s">
        <v>153</v>
      </c>
      <c r="D95" s="163" t="s">
        <v>131</v>
      </c>
      <c r="E95" s="164" t="s">
        <v>856</v>
      </c>
      <c r="F95" s="165" t="s">
        <v>857</v>
      </c>
      <c r="G95" s="166" t="s">
        <v>232</v>
      </c>
      <c r="H95" s="167">
        <v>60</v>
      </c>
      <c r="I95" s="168"/>
      <c r="J95" s="169">
        <f>ROUND(I95*H95,2)</f>
        <v>0</v>
      </c>
      <c r="K95" s="165" t="s">
        <v>176</v>
      </c>
      <c r="L95" s="36"/>
      <c r="M95" s="170" t="s">
        <v>1</v>
      </c>
      <c r="N95" s="171" t="s">
        <v>44</v>
      </c>
      <c r="O95" s="58"/>
      <c r="P95" s="172">
        <f>O95*H95</f>
        <v>0</v>
      </c>
      <c r="Q95" s="172">
        <v>0</v>
      </c>
      <c r="R95" s="172">
        <f>Q95*H95</f>
        <v>0</v>
      </c>
      <c r="S95" s="172">
        <v>0</v>
      </c>
      <c r="T95" s="173">
        <f>S95*H95</f>
        <v>0</v>
      </c>
      <c r="AR95" s="15" t="s">
        <v>129</v>
      </c>
      <c r="AT95" s="15" t="s">
        <v>131</v>
      </c>
      <c r="AU95" s="15" t="s">
        <v>80</v>
      </c>
      <c r="AY95" s="15" t="s">
        <v>130</v>
      </c>
      <c r="BE95" s="174">
        <f>IF(N95="základní",J95,0)</f>
        <v>0</v>
      </c>
      <c r="BF95" s="174">
        <f>IF(N95="snížená",J95,0)</f>
        <v>0</v>
      </c>
      <c r="BG95" s="174">
        <f>IF(N95="zákl. přenesená",J95,0)</f>
        <v>0</v>
      </c>
      <c r="BH95" s="174">
        <f>IF(N95="sníž. přenesená",J95,0)</f>
        <v>0</v>
      </c>
      <c r="BI95" s="174">
        <f>IF(N95="nulová",J95,0)</f>
        <v>0</v>
      </c>
      <c r="BJ95" s="15" t="s">
        <v>80</v>
      </c>
      <c r="BK95" s="174">
        <f>ROUND(I95*H95,2)</f>
        <v>0</v>
      </c>
      <c r="BL95" s="15" t="s">
        <v>129</v>
      </c>
      <c r="BM95" s="15" t="s">
        <v>181</v>
      </c>
    </row>
    <row r="96" spans="2:51" s="11" customFormat="1" ht="11.25">
      <c r="B96" s="190"/>
      <c r="C96" s="191"/>
      <c r="D96" s="175" t="s">
        <v>201</v>
      </c>
      <c r="E96" s="192" t="s">
        <v>1</v>
      </c>
      <c r="F96" s="193" t="s">
        <v>858</v>
      </c>
      <c r="G96" s="191"/>
      <c r="H96" s="194">
        <v>60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201</v>
      </c>
      <c r="AU96" s="200" t="s">
        <v>80</v>
      </c>
      <c r="AV96" s="11" t="s">
        <v>82</v>
      </c>
      <c r="AW96" s="11" t="s">
        <v>34</v>
      </c>
      <c r="AX96" s="11" t="s">
        <v>73</v>
      </c>
      <c r="AY96" s="200" t="s">
        <v>130</v>
      </c>
    </row>
    <row r="97" spans="2:51" s="12" customFormat="1" ht="11.25">
      <c r="B97" s="201"/>
      <c r="C97" s="202"/>
      <c r="D97" s="175" t="s">
        <v>201</v>
      </c>
      <c r="E97" s="203" t="s">
        <v>1</v>
      </c>
      <c r="F97" s="204" t="s">
        <v>203</v>
      </c>
      <c r="G97" s="202"/>
      <c r="H97" s="205">
        <v>60</v>
      </c>
      <c r="I97" s="206"/>
      <c r="J97" s="202"/>
      <c r="K97" s="202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201</v>
      </c>
      <c r="AU97" s="211" t="s">
        <v>80</v>
      </c>
      <c r="AV97" s="12" t="s">
        <v>129</v>
      </c>
      <c r="AW97" s="12" t="s">
        <v>34</v>
      </c>
      <c r="AX97" s="12" t="s">
        <v>80</v>
      </c>
      <c r="AY97" s="211" t="s">
        <v>130</v>
      </c>
    </row>
    <row r="98" spans="2:65" s="1" customFormat="1" ht="16.5" customHeight="1">
      <c r="B98" s="32"/>
      <c r="C98" s="163" t="s">
        <v>158</v>
      </c>
      <c r="D98" s="163" t="s">
        <v>131</v>
      </c>
      <c r="E98" s="164" t="s">
        <v>859</v>
      </c>
      <c r="F98" s="165" t="s">
        <v>860</v>
      </c>
      <c r="G98" s="166" t="s">
        <v>232</v>
      </c>
      <c r="H98" s="167">
        <v>20</v>
      </c>
      <c r="I98" s="168"/>
      <c r="J98" s="169">
        <f>ROUND(I98*H98,2)</f>
        <v>0</v>
      </c>
      <c r="K98" s="165" t="s">
        <v>176</v>
      </c>
      <c r="L98" s="36"/>
      <c r="M98" s="170" t="s">
        <v>1</v>
      </c>
      <c r="N98" s="171" t="s">
        <v>44</v>
      </c>
      <c r="O98" s="58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5" t="s">
        <v>129</v>
      </c>
      <c r="AT98" s="15" t="s">
        <v>131</v>
      </c>
      <c r="AU98" s="15" t="s">
        <v>80</v>
      </c>
      <c r="AY98" s="15" t="s">
        <v>130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5" t="s">
        <v>80</v>
      </c>
      <c r="BK98" s="174">
        <f>ROUND(I98*H98,2)</f>
        <v>0</v>
      </c>
      <c r="BL98" s="15" t="s">
        <v>129</v>
      </c>
      <c r="BM98" s="15" t="s">
        <v>244</v>
      </c>
    </row>
    <row r="99" spans="2:51" s="11" customFormat="1" ht="11.25">
      <c r="B99" s="190"/>
      <c r="C99" s="191"/>
      <c r="D99" s="175" t="s">
        <v>201</v>
      </c>
      <c r="E99" s="192" t="s">
        <v>1</v>
      </c>
      <c r="F99" s="193" t="s">
        <v>861</v>
      </c>
      <c r="G99" s="191"/>
      <c r="H99" s="194">
        <v>20</v>
      </c>
      <c r="I99" s="195"/>
      <c r="J99" s="191"/>
      <c r="K99" s="191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201</v>
      </c>
      <c r="AU99" s="200" t="s">
        <v>80</v>
      </c>
      <c r="AV99" s="11" t="s">
        <v>82</v>
      </c>
      <c r="AW99" s="11" t="s">
        <v>34</v>
      </c>
      <c r="AX99" s="11" t="s">
        <v>73</v>
      </c>
      <c r="AY99" s="200" t="s">
        <v>130</v>
      </c>
    </row>
    <row r="100" spans="2:51" s="12" customFormat="1" ht="11.25">
      <c r="B100" s="201"/>
      <c r="C100" s="202"/>
      <c r="D100" s="175" t="s">
        <v>201</v>
      </c>
      <c r="E100" s="203" t="s">
        <v>1</v>
      </c>
      <c r="F100" s="204" t="s">
        <v>203</v>
      </c>
      <c r="G100" s="202"/>
      <c r="H100" s="205">
        <v>20</v>
      </c>
      <c r="I100" s="206"/>
      <c r="J100" s="202"/>
      <c r="K100" s="202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201</v>
      </c>
      <c r="AU100" s="211" t="s">
        <v>80</v>
      </c>
      <c r="AV100" s="12" t="s">
        <v>129</v>
      </c>
      <c r="AW100" s="12" t="s">
        <v>34</v>
      </c>
      <c r="AX100" s="12" t="s">
        <v>80</v>
      </c>
      <c r="AY100" s="211" t="s">
        <v>130</v>
      </c>
    </row>
    <row r="101" spans="2:65" s="1" customFormat="1" ht="16.5" customHeight="1">
      <c r="B101" s="32"/>
      <c r="C101" s="163" t="s">
        <v>163</v>
      </c>
      <c r="D101" s="163" t="s">
        <v>131</v>
      </c>
      <c r="E101" s="164" t="s">
        <v>862</v>
      </c>
      <c r="F101" s="165" t="s">
        <v>863</v>
      </c>
      <c r="G101" s="166" t="s">
        <v>210</v>
      </c>
      <c r="H101" s="167">
        <v>2</v>
      </c>
      <c r="I101" s="168"/>
      <c r="J101" s="169">
        <f>ROUND(I101*H101,2)</f>
        <v>0</v>
      </c>
      <c r="K101" s="165" t="s">
        <v>176</v>
      </c>
      <c r="L101" s="36"/>
      <c r="M101" s="170" t="s">
        <v>1</v>
      </c>
      <c r="N101" s="171" t="s">
        <v>44</v>
      </c>
      <c r="O101" s="58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5" t="s">
        <v>129</v>
      </c>
      <c r="AT101" s="15" t="s">
        <v>131</v>
      </c>
      <c r="AU101" s="15" t="s">
        <v>80</v>
      </c>
      <c r="AY101" s="15" t="s">
        <v>130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5" t="s">
        <v>80</v>
      </c>
      <c r="BK101" s="174">
        <f>ROUND(I101*H101,2)</f>
        <v>0</v>
      </c>
      <c r="BL101" s="15" t="s">
        <v>129</v>
      </c>
      <c r="BM101" s="15" t="s">
        <v>252</v>
      </c>
    </row>
    <row r="102" spans="2:51" s="11" customFormat="1" ht="11.25">
      <c r="B102" s="190"/>
      <c r="C102" s="191"/>
      <c r="D102" s="175" t="s">
        <v>201</v>
      </c>
      <c r="E102" s="192" t="s">
        <v>1</v>
      </c>
      <c r="F102" s="193" t="s">
        <v>864</v>
      </c>
      <c r="G102" s="191"/>
      <c r="H102" s="194">
        <v>2</v>
      </c>
      <c r="I102" s="195"/>
      <c r="J102" s="191"/>
      <c r="K102" s="191"/>
      <c r="L102" s="196"/>
      <c r="M102" s="197"/>
      <c r="N102" s="198"/>
      <c r="O102" s="198"/>
      <c r="P102" s="198"/>
      <c r="Q102" s="198"/>
      <c r="R102" s="198"/>
      <c r="S102" s="198"/>
      <c r="T102" s="199"/>
      <c r="AT102" s="200" t="s">
        <v>201</v>
      </c>
      <c r="AU102" s="200" t="s">
        <v>80</v>
      </c>
      <c r="AV102" s="11" t="s">
        <v>82</v>
      </c>
      <c r="AW102" s="11" t="s">
        <v>34</v>
      </c>
      <c r="AX102" s="11" t="s">
        <v>73</v>
      </c>
      <c r="AY102" s="200" t="s">
        <v>130</v>
      </c>
    </row>
    <row r="103" spans="2:51" s="12" customFormat="1" ht="11.25">
      <c r="B103" s="201"/>
      <c r="C103" s="202"/>
      <c r="D103" s="175" t="s">
        <v>201</v>
      </c>
      <c r="E103" s="203" t="s">
        <v>1</v>
      </c>
      <c r="F103" s="204" t="s">
        <v>203</v>
      </c>
      <c r="G103" s="202"/>
      <c r="H103" s="205">
        <v>2</v>
      </c>
      <c r="I103" s="206"/>
      <c r="J103" s="202"/>
      <c r="K103" s="202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201</v>
      </c>
      <c r="AU103" s="211" t="s">
        <v>80</v>
      </c>
      <c r="AV103" s="12" t="s">
        <v>129</v>
      </c>
      <c r="AW103" s="12" t="s">
        <v>34</v>
      </c>
      <c r="AX103" s="12" t="s">
        <v>80</v>
      </c>
      <c r="AY103" s="211" t="s">
        <v>130</v>
      </c>
    </row>
    <row r="104" spans="2:65" s="1" customFormat="1" ht="16.5" customHeight="1">
      <c r="B104" s="32"/>
      <c r="C104" s="163" t="s">
        <v>168</v>
      </c>
      <c r="D104" s="163" t="s">
        <v>131</v>
      </c>
      <c r="E104" s="164" t="s">
        <v>865</v>
      </c>
      <c r="F104" s="165" t="s">
        <v>866</v>
      </c>
      <c r="G104" s="166" t="s">
        <v>210</v>
      </c>
      <c r="H104" s="167">
        <v>2</v>
      </c>
      <c r="I104" s="168"/>
      <c r="J104" s="169">
        <f>ROUND(I104*H104,2)</f>
        <v>0</v>
      </c>
      <c r="K104" s="165" t="s">
        <v>176</v>
      </c>
      <c r="L104" s="36"/>
      <c r="M104" s="170" t="s">
        <v>1</v>
      </c>
      <c r="N104" s="171" t="s">
        <v>44</v>
      </c>
      <c r="O104" s="58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5" t="s">
        <v>129</v>
      </c>
      <c r="AT104" s="15" t="s">
        <v>131</v>
      </c>
      <c r="AU104" s="15" t="s">
        <v>80</v>
      </c>
      <c r="AY104" s="15" t="s">
        <v>130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5" t="s">
        <v>80</v>
      </c>
      <c r="BK104" s="174">
        <f>ROUND(I104*H104,2)</f>
        <v>0</v>
      </c>
      <c r="BL104" s="15" t="s">
        <v>129</v>
      </c>
      <c r="BM104" s="15" t="s">
        <v>259</v>
      </c>
    </row>
    <row r="105" spans="2:51" s="11" customFormat="1" ht="11.25">
      <c r="B105" s="190"/>
      <c r="C105" s="191"/>
      <c r="D105" s="175" t="s">
        <v>201</v>
      </c>
      <c r="E105" s="192" t="s">
        <v>1</v>
      </c>
      <c r="F105" s="193" t="s">
        <v>867</v>
      </c>
      <c r="G105" s="191"/>
      <c r="H105" s="194">
        <v>2</v>
      </c>
      <c r="I105" s="195"/>
      <c r="J105" s="191"/>
      <c r="K105" s="191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201</v>
      </c>
      <c r="AU105" s="200" t="s">
        <v>80</v>
      </c>
      <c r="AV105" s="11" t="s">
        <v>82</v>
      </c>
      <c r="AW105" s="11" t="s">
        <v>34</v>
      </c>
      <c r="AX105" s="11" t="s">
        <v>73</v>
      </c>
      <c r="AY105" s="200" t="s">
        <v>130</v>
      </c>
    </row>
    <row r="106" spans="2:51" s="12" customFormat="1" ht="11.25">
      <c r="B106" s="201"/>
      <c r="C106" s="202"/>
      <c r="D106" s="175" t="s">
        <v>201</v>
      </c>
      <c r="E106" s="203" t="s">
        <v>1</v>
      </c>
      <c r="F106" s="204" t="s">
        <v>203</v>
      </c>
      <c r="G106" s="202"/>
      <c r="H106" s="205">
        <v>2</v>
      </c>
      <c r="I106" s="206"/>
      <c r="J106" s="202"/>
      <c r="K106" s="202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201</v>
      </c>
      <c r="AU106" s="211" t="s">
        <v>80</v>
      </c>
      <c r="AV106" s="12" t="s">
        <v>129</v>
      </c>
      <c r="AW106" s="12" t="s">
        <v>34</v>
      </c>
      <c r="AX106" s="12" t="s">
        <v>80</v>
      </c>
      <c r="AY106" s="211" t="s">
        <v>130</v>
      </c>
    </row>
    <row r="107" spans="2:65" s="1" customFormat="1" ht="16.5" customHeight="1">
      <c r="B107" s="32"/>
      <c r="C107" s="163" t="s">
        <v>173</v>
      </c>
      <c r="D107" s="163" t="s">
        <v>131</v>
      </c>
      <c r="E107" s="164" t="s">
        <v>868</v>
      </c>
      <c r="F107" s="165" t="s">
        <v>869</v>
      </c>
      <c r="G107" s="166" t="s">
        <v>210</v>
      </c>
      <c r="H107" s="167">
        <v>1</v>
      </c>
      <c r="I107" s="168"/>
      <c r="J107" s="169">
        <f>ROUND(I107*H107,2)</f>
        <v>0</v>
      </c>
      <c r="K107" s="165" t="s">
        <v>176</v>
      </c>
      <c r="L107" s="36"/>
      <c r="M107" s="170" t="s">
        <v>1</v>
      </c>
      <c r="N107" s="171" t="s">
        <v>44</v>
      </c>
      <c r="O107" s="58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5" t="s">
        <v>129</v>
      </c>
      <c r="AT107" s="15" t="s">
        <v>131</v>
      </c>
      <c r="AU107" s="15" t="s">
        <v>80</v>
      </c>
      <c r="AY107" s="15" t="s">
        <v>130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5" t="s">
        <v>80</v>
      </c>
      <c r="BK107" s="174">
        <f>ROUND(I107*H107,2)</f>
        <v>0</v>
      </c>
      <c r="BL107" s="15" t="s">
        <v>129</v>
      </c>
      <c r="BM107" s="15" t="s">
        <v>269</v>
      </c>
    </row>
    <row r="108" spans="2:51" s="11" customFormat="1" ht="11.25">
      <c r="B108" s="190"/>
      <c r="C108" s="191"/>
      <c r="D108" s="175" t="s">
        <v>201</v>
      </c>
      <c r="E108" s="192" t="s">
        <v>1</v>
      </c>
      <c r="F108" s="193" t="s">
        <v>870</v>
      </c>
      <c r="G108" s="191"/>
      <c r="H108" s="194">
        <v>1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201</v>
      </c>
      <c r="AU108" s="200" t="s">
        <v>80</v>
      </c>
      <c r="AV108" s="11" t="s">
        <v>82</v>
      </c>
      <c r="AW108" s="11" t="s">
        <v>34</v>
      </c>
      <c r="AX108" s="11" t="s">
        <v>73</v>
      </c>
      <c r="AY108" s="200" t="s">
        <v>130</v>
      </c>
    </row>
    <row r="109" spans="2:51" s="12" customFormat="1" ht="11.25">
      <c r="B109" s="201"/>
      <c r="C109" s="202"/>
      <c r="D109" s="175" t="s">
        <v>201</v>
      </c>
      <c r="E109" s="203" t="s">
        <v>1</v>
      </c>
      <c r="F109" s="204" t="s">
        <v>203</v>
      </c>
      <c r="G109" s="202"/>
      <c r="H109" s="205">
        <v>1</v>
      </c>
      <c r="I109" s="206"/>
      <c r="J109" s="202"/>
      <c r="K109" s="202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201</v>
      </c>
      <c r="AU109" s="211" t="s">
        <v>80</v>
      </c>
      <c r="AV109" s="12" t="s">
        <v>129</v>
      </c>
      <c r="AW109" s="12" t="s">
        <v>34</v>
      </c>
      <c r="AX109" s="12" t="s">
        <v>80</v>
      </c>
      <c r="AY109" s="211" t="s">
        <v>130</v>
      </c>
    </row>
    <row r="110" spans="2:65" s="1" customFormat="1" ht="16.5" customHeight="1">
      <c r="B110" s="32"/>
      <c r="C110" s="163" t="s">
        <v>181</v>
      </c>
      <c r="D110" s="163" t="s">
        <v>131</v>
      </c>
      <c r="E110" s="164" t="s">
        <v>871</v>
      </c>
      <c r="F110" s="165" t="s">
        <v>872</v>
      </c>
      <c r="G110" s="166" t="s">
        <v>873</v>
      </c>
      <c r="H110" s="167">
        <v>1</v>
      </c>
      <c r="I110" s="168"/>
      <c r="J110" s="169">
        <f>ROUND(I110*H110,2)</f>
        <v>0</v>
      </c>
      <c r="K110" s="165" t="s">
        <v>176</v>
      </c>
      <c r="L110" s="36"/>
      <c r="M110" s="170" t="s">
        <v>1</v>
      </c>
      <c r="N110" s="171" t="s">
        <v>44</v>
      </c>
      <c r="O110" s="58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AR110" s="15" t="s">
        <v>129</v>
      </c>
      <c r="AT110" s="15" t="s">
        <v>131</v>
      </c>
      <c r="AU110" s="15" t="s">
        <v>80</v>
      </c>
      <c r="AY110" s="15" t="s">
        <v>130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5" t="s">
        <v>80</v>
      </c>
      <c r="BK110" s="174">
        <f>ROUND(I110*H110,2)</f>
        <v>0</v>
      </c>
      <c r="BL110" s="15" t="s">
        <v>129</v>
      </c>
      <c r="BM110" s="15" t="s">
        <v>277</v>
      </c>
    </row>
    <row r="111" spans="2:51" s="11" customFormat="1" ht="11.25">
      <c r="B111" s="190"/>
      <c r="C111" s="191"/>
      <c r="D111" s="175" t="s">
        <v>201</v>
      </c>
      <c r="E111" s="192" t="s">
        <v>1</v>
      </c>
      <c r="F111" s="193" t="s">
        <v>874</v>
      </c>
      <c r="G111" s="191"/>
      <c r="H111" s="194">
        <v>1</v>
      </c>
      <c r="I111" s="195"/>
      <c r="J111" s="191"/>
      <c r="K111" s="191"/>
      <c r="L111" s="196"/>
      <c r="M111" s="197"/>
      <c r="N111" s="198"/>
      <c r="O111" s="198"/>
      <c r="P111" s="198"/>
      <c r="Q111" s="198"/>
      <c r="R111" s="198"/>
      <c r="S111" s="198"/>
      <c r="T111" s="199"/>
      <c r="AT111" s="200" t="s">
        <v>201</v>
      </c>
      <c r="AU111" s="200" t="s">
        <v>80</v>
      </c>
      <c r="AV111" s="11" t="s">
        <v>82</v>
      </c>
      <c r="AW111" s="11" t="s">
        <v>34</v>
      </c>
      <c r="AX111" s="11" t="s">
        <v>73</v>
      </c>
      <c r="AY111" s="200" t="s">
        <v>130</v>
      </c>
    </row>
    <row r="112" spans="2:51" s="12" customFormat="1" ht="11.25">
      <c r="B112" s="201"/>
      <c r="C112" s="202"/>
      <c r="D112" s="175" t="s">
        <v>201</v>
      </c>
      <c r="E112" s="203" t="s">
        <v>1</v>
      </c>
      <c r="F112" s="204" t="s">
        <v>203</v>
      </c>
      <c r="G112" s="202"/>
      <c r="H112" s="205">
        <v>1</v>
      </c>
      <c r="I112" s="206"/>
      <c r="J112" s="202"/>
      <c r="K112" s="202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201</v>
      </c>
      <c r="AU112" s="211" t="s">
        <v>80</v>
      </c>
      <c r="AV112" s="12" t="s">
        <v>129</v>
      </c>
      <c r="AW112" s="12" t="s">
        <v>34</v>
      </c>
      <c r="AX112" s="12" t="s">
        <v>80</v>
      </c>
      <c r="AY112" s="211" t="s">
        <v>130</v>
      </c>
    </row>
    <row r="113" spans="2:65" s="1" customFormat="1" ht="16.5" customHeight="1">
      <c r="B113" s="32"/>
      <c r="C113" s="163" t="s">
        <v>186</v>
      </c>
      <c r="D113" s="163" t="s">
        <v>131</v>
      </c>
      <c r="E113" s="164" t="s">
        <v>875</v>
      </c>
      <c r="F113" s="165" t="s">
        <v>876</v>
      </c>
      <c r="G113" s="166" t="s">
        <v>756</v>
      </c>
      <c r="H113" s="167">
        <v>1</v>
      </c>
      <c r="I113" s="168"/>
      <c r="J113" s="169">
        <f>ROUND(I113*H113,2)</f>
        <v>0</v>
      </c>
      <c r="K113" s="165" t="s">
        <v>176</v>
      </c>
      <c r="L113" s="36"/>
      <c r="M113" s="170" t="s">
        <v>1</v>
      </c>
      <c r="N113" s="171" t="s">
        <v>44</v>
      </c>
      <c r="O113" s="58"/>
      <c r="P113" s="172">
        <f>O113*H113</f>
        <v>0</v>
      </c>
      <c r="Q113" s="172">
        <v>0</v>
      </c>
      <c r="R113" s="172">
        <f>Q113*H113</f>
        <v>0</v>
      </c>
      <c r="S113" s="172">
        <v>0</v>
      </c>
      <c r="T113" s="173">
        <f>S113*H113</f>
        <v>0</v>
      </c>
      <c r="AR113" s="15" t="s">
        <v>129</v>
      </c>
      <c r="AT113" s="15" t="s">
        <v>131</v>
      </c>
      <c r="AU113" s="15" t="s">
        <v>80</v>
      </c>
      <c r="AY113" s="15" t="s">
        <v>130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5" t="s">
        <v>80</v>
      </c>
      <c r="BK113" s="174">
        <f>ROUND(I113*H113,2)</f>
        <v>0</v>
      </c>
      <c r="BL113" s="15" t="s">
        <v>129</v>
      </c>
      <c r="BM113" s="15" t="s">
        <v>377</v>
      </c>
    </row>
    <row r="114" spans="2:65" s="1" customFormat="1" ht="16.5" customHeight="1">
      <c r="B114" s="32"/>
      <c r="C114" s="163" t="s">
        <v>244</v>
      </c>
      <c r="D114" s="163" t="s">
        <v>131</v>
      </c>
      <c r="E114" s="164" t="s">
        <v>877</v>
      </c>
      <c r="F114" s="165" t="s">
        <v>878</v>
      </c>
      <c r="G114" s="166" t="s">
        <v>879</v>
      </c>
      <c r="H114" s="167">
        <v>8</v>
      </c>
      <c r="I114" s="168"/>
      <c r="J114" s="169">
        <f>ROUND(I114*H114,2)</f>
        <v>0</v>
      </c>
      <c r="K114" s="165" t="s">
        <v>176</v>
      </c>
      <c r="L114" s="36"/>
      <c r="M114" s="170" t="s">
        <v>1</v>
      </c>
      <c r="N114" s="171" t="s">
        <v>44</v>
      </c>
      <c r="O114" s="58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AR114" s="15" t="s">
        <v>129</v>
      </c>
      <c r="AT114" s="15" t="s">
        <v>131</v>
      </c>
      <c r="AU114" s="15" t="s">
        <v>80</v>
      </c>
      <c r="AY114" s="15" t="s">
        <v>130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5" t="s">
        <v>80</v>
      </c>
      <c r="BK114" s="174">
        <f>ROUND(I114*H114,2)</f>
        <v>0</v>
      </c>
      <c r="BL114" s="15" t="s">
        <v>129</v>
      </c>
      <c r="BM114" s="15" t="s">
        <v>387</v>
      </c>
    </row>
    <row r="115" spans="2:65" s="1" customFormat="1" ht="16.5" customHeight="1">
      <c r="B115" s="32"/>
      <c r="C115" s="163" t="s">
        <v>248</v>
      </c>
      <c r="D115" s="163" t="s">
        <v>131</v>
      </c>
      <c r="E115" s="164" t="s">
        <v>880</v>
      </c>
      <c r="F115" s="165" t="s">
        <v>881</v>
      </c>
      <c r="G115" s="166" t="s">
        <v>879</v>
      </c>
      <c r="H115" s="167">
        <v>8</v>
      </c>
      <c r="I115" s="168"/>
      <c r="J115" s="169">
        <f>ROUND(I115*H115,2)</f>
        <v>0</v>
      </c>
      <c r="K115" s="165" t="s">
        <v>176</v>
      </c>
      <c r="L115" s="36"/>
      <c r="M115" s="170" t="s">
        <v>1</v>
      </c>
      <c r="N115" s="171" t="s">
        <v>44</v>
      </c>
      <c r="O115" s="58"/>
      <c r="P115" s="172">
        <f>O115*H115</f>
        <v>0</v>
      </c>
      <c r="Q115" s="172">
        <v>0</v>
      </c>
      <c r="R115" s="172">
        <f>Q115*H115</f>
        <v>0</v>
      </c>
      <c r="S115" s="172">
        <v>0</v>
      </c>
      <c r="T115" s="173">
        <f>S115*H115</f>
        <v>0</v>
      </c>
      <c r="AR115" s="15" t="s">
        <v>129</v>
      </c>
      <c r="AT115" s="15" t="s">
        <v>131</v>
      </c>
      <c r="AU115" s="15" t="s">
        <v>80</v>
      </c>
      <c r="AY115" s="15" t="s">
        <v>130</v>
      </c>
      <c r="BE115" s="174">
        <f>IF(N115="základní",J115,0)</f>
        <v>0</v>
      </c>
      <c r="BF115" s="174">
        <f>IF(N115="snížená",J115,0)</f>
        <v>0</v>
      </c>
      <c r="BG115" s="174">
        <f>IF(N115="zákl. přenesená",J115,0)</f>
        <v>0</v>
      </c>
      <c r="BH115" s="174">
        <f>IF(N115="sníž. přenesená",J115,0)</f>
        <v>0</v>
      </c>
      <c r="BI115" s="174">
        <f>IF(N115="nulová",J115,0)</f>
        <v>0</v>
      </c>
      <c r="BJ115" s="15" t="s">
        <v>80</v>
      </c>
      <c r="BK115" s="174">
        <f>ROUND(I115*H115,2)</f>
        <v>0</v>
      </c>
      <c r="BL115" s="15" t="s">
        <v>129</v>
      </c>
      <c r="BM115" s="15" t="s">
        <v>399</v>
      </c>
    </row>
    <row r="116" spans="2:65" s="1" customFormat="1" ht="16.5" customHeight="1">
      <c r="B116" s="32"/>
      <c r="C116" s="163" t="s">
        <v>252</v>
      </c>
      <c r="D116" s="163" t="s">
        <v>131</v>
      </c>
      <c r="E116" s="164" t="s">
        <v>882</v>
      </c>
      <c r="F116" s="165" t="s">
        <v>883</v>
      </c>
      <c r="G116" s="166" t="s">
        <v>756</v>
      </c>
      <c r="H116" s="167">
        <v>1</v>
      </c>
      <c r="I116" s="168"/>
      <c r="J116" s="169">
        <f>ROUND(I116*H116,2)</f>
        <v>0</v>
      </c>
      <c r="K116" s="165" t="s">
        <v>176</v>
      </c>
      <c r="L116" s="36"/>
      <c r="M116" s="170" t="s">
        <v>1</v>
      </c>
      <c r="N116" s="171" t="s">
        <v>44</v>
      </c>
      <c r="O116" s="58"/>
      <c r="P116" s="172">
        <f>O116*H116</f>
        <v>0</v>
      </c>
      <c r="Q116" s="172">
        <v>0</v>
      </c>
      <c r="R116" s="172">
        <f>Q116*H116</f>
        <v>0</v>
      </c>
      <c r="S116" s="172">
        <v>0</v>
      </c>
      <c r="T116" s="173">
        <f>S116*H116</f>
        <v>0</v>
      </c>
      <c r="AR116" s="15" t="s">
        <v>129</v>
      </c>
      <c r="AT116" s="15" t="s">
        <v>131</v>
      </c>
      <c r="AU116" s="15" t="s">
        <v>80</v>
      </c>
      <c r="AY116" s="15" t="s">
        <v>130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5" t="s">
        <v>80</v>
      </c>
      <c r="BK116" s="174">
        <f>ROUND(I116*H116,2)</f>
        <v>0</v>
      </c>
      <c r="BL116" s="15" t="s">
        <v>129</v>
      </c>
      <c r="BM116" s="15" t="s">
        <v>410</v>
      </c>
    </row>
    <row r="117" spans="2:51" s="11" customFormat="1" ht="11.25">
      <c r="B117" s="190"/>
      <c r="C117" s="191"/>
      <c r="D117" s="175" t="s">
        <v>201</v>
      </c>
      <c r="E117" s="192" t="s">
        <v>1</v>
      </c>
      <c r="F117" s="193" t="s">
        <v>884</v>
      </c>
      <c r="G117" s="191"/>
      <c r="H117" s="194">
        <v>1</v>
      </c>
      <c r="I117" s="195"/>
      <c r="J117" s="191"/>
      <c r="K117" s="191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201</v>
      </c>
      <c r="AU117" s="200" t="s">
        <v>80</v>
      </c>
      <c r="AV117" s="11" t="s">
        <v>82</v>
      </c>
      <c r="AW117" s="11" t="s">
        <v>34</v>
      </c>
      <c r="AX117" s="11" t="s">
        <v>73</v>
      </c>
      <c r="AY117" s="200" t="s">
        <v>130</v>
      </c>
    </row>
    <row r="118" spans="2:51" s="12" customFormat="1" ht="11.25">
      <c r="B118" s="201"/>
      <c r="C118" s="202"/>
      <c r="D118" s="175" t="s">
        <v>201</v>
      </c>
      <c r="E118" s="203" t="s">
        <v>1</v>
      </c>
      <c r="F118" s="204" t="s">
        <v>203</v>
      </c>
      <c r="G118" s="202"/>
      <c r="H118" s="205">
        <v>1</v>
      </c>
      <c r="I118" s="206"/>
      <c r="J118" s="202"/>
      <c r="K118" s="202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201</v>
      </c>
      <c r="AU118" s="211" t="s">
        <v>80</v>
      </c>
      <c r="AV118" s="12" t="s">
        <v>129</v>
      </c>
      <c r="AW118" s="12" t="s">
        <v>34</v>
      </c>
      <c r="AX118" s="12" t="s">
        <v>80</v>
      </c>
      <c r="AY118" s="211" t="s">
        <v>130</v>
      </c>
    </row>
    <row r="119" spans="2:65" s="1" customFormat="1" ht="16.5" customHeight="1">
      <c r="B119" s="32"/>
      <c r="C119" s="163" t="s">
        <v>8</v>
      </c>
      <c r="D119" s="163" t="s">
        <v>131</v>
      </c>
      <c r="E119" s="164" t="s">
        <v>885</v>
      </c>
      <c r="F119" s="165" t="s">
        <v>886</v>
      </c>
      <c r="G119" s="166" t="s">
        <v>210</v>
      </c>
      <c r="H119" s="167">
        <v>2</v>
      </c>
      <c r="I119" s="168"/>
      <c r="J119" s="169">
        <f>ROUND(I119*H119,2)</f>
        <v>0</v>
      </c>
      <c r="K119" s="165" t="s">
        <v>176</v>
      </c>
      <c r="L119" s="36"/>
      <c r="M119" s="170" t="s">
        <v>1</v>
      </c>
      <c r="N119" s="171" t="s">
        <v>44</v>
      </c>
      <c r="O119" s="58"/>
      <c r="P119" s="172">
        <f>O119*H119</f>
        <v>0</v>
      </c>
      <c r="Q119" s="172">
        <v>0</v>
      </c>
      <c r="R119" s="172">
        <f>Q119*H119</f>
        <v>0</v>
      </c>
      <c r="S119" s="172">
        <v>0</v>
      </c>
      <c r="T119" s="173">
        <f>S119*H119</f>
        <v>0</v>
      </c>
      <c r="AR119" s="15" t="s">
        <v>129</v>
      </c>
      <c r="AT119" s="15" t="s">
        <v>131</v>
      </c>
      <c r="AU119" s="15" t="s">
        <v>80</v>
      </c>
      <c r="AY119" s="15" t="s">
        <v>130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5" t="s">
        <v>80</v>
      </c>
      <c r="BK119" s="174">
        <f>ROUND(I119*H119,2)</f>
        <v>0</v>
      </c>
      <c r="BL119" s="15" t="s">
        <v>129</v>
      </c>
      <c r="BM119" s="15" t="s">
        <v>887</v>
      </c>
    </row>
    <row r="120" spans="2:65" s="1" customFormat="1" ht="16.5" customHeight="1">
      <c r="B120" s="32"/>
      <c r="C120" s="163" t="s">
        <v>259</v>
      </c>
      <c r="D120" s="163" t="s">
        <v>131</v>
      </c>
      <c r="E120" s="164" t="s">
        <v>888</v>
      </c>
      <c r="F120" s="165" t="s">
        <v>889</v>
      </c>
      <c r="G120" s="166" t="s">
        <v>210</v>
      </c>
      <c r="H120" s="167">
        <v>1</v>
      </c>
      <c r="I120" s="168"/>
      <c r="J120" s="169">
        <f>ROUND(I120*H120,2)</f>
        <v>0</v>
      </c>
      <c r="K120" s="165" t="s">
        <v>176</v>
      </c>
      <c r="L120" s="36"/>
      <c r="M120" s="170" t="s">
        <v>1</v>
      </c>
      <c r="N120" s="171" t="s">
        <v>44</v>
      </c>
      <c r="O120" s="58"/>
      <c r="P120" s="172">
        <f>O120*H120</f>
        <v>0</v>
      </c>
      <c r="Q120" s="172">
        <v>0</v>
      </c>
      <c r="R120" s="172">
        <f>Q120*H120</f>
        <v>0</v>
      </c>
      <c r="S120" s="172">
        <v>0</v>
      </c>
      <c r="T120" s="173">
        <f>S120*H120</f>
        <v>0</v>
      </c>
      <c r="AR120" s="15" t="s">
        <v>129</v>
      </c>
      <c r="AT120" s="15" t="s">
        <v>131</v>
      </c>
      <c r="AU120" s="15" t="s">
        <v>80</v>
      </c>
      <c r="AY120" s="15" t="s">
        <v>130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5" t="s">
        <v>80</v>
      </c>
      <c r="BK120" s="174">
        <f>ROUND(I120*H120,2)</f>
        <v>0</v>
      </c>
      <c r="BL120" s="15" t="s">
        <v>129</v>
      </c>
      <c r="BM120" s="15" t="s">
        <v>890</v>
      </c>
    </row>
    <row r="121" spans="2:51" s="11" customFormat="1" ht="11.25">
      <c r="B121" s="190"/>
      <c r="C121" s="191"/>
      <c r="D121" s="175" t="s">
        <v>201</v>
      </c>
      <c r="E121" s="192" t="s">
        <v>1</v>
      </c>
      <c r="F121" s="193" t="s">
        <v>891</v>
      </c>
      <c r="G121" s="191"/>
      <c r="H121" s="194">
        <v>1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201</v>
      </c>
      <c r="AU121" s="200" t="s">
        <v>80</v>
      </c>
      <c r="AV121" s="11" t="s">
        <v>82</v>
      </c>
      <c r="AW121" s="11" t="s">
        <v>34</v>
      </c>
      <c r="AX121" s="11" t="s">
        <v>73</v>
      </c>
      <c r="AY121" s="200" t="s">
        <v>130</v>
      </c>
    </row>
    <row r="122" spans="2:51" s="12" customFormat="1" ht="11.25">
      <c r="B122" s="201"/>
      <c r="C122" s="202"/>
      <c r="D122" s="175" t="s">
        <v>201</v>
      </c>
      <c r="E122" s="203" t="s">
        <v>1</v>
      </c>
      <c r="F122" s="204" t="s">
        <v>203</v>
      </c>
      <c r="G122" s="202"/>
      <c r="H122" s="205">
        <v>1</v>
      </c>
      <c r="I122" s="206"/>
      <c r="J122" s="202"/>
      <c r="K122" s="202"/>
      <c r="L122" s="207"/>
      <c r="M122" s="222"/>
      <c r="N122" s="223"/>
      <c r="O122" s="223"/>
      <c r="P122" s="223"/>
      <c r="Q122" s="223"/>
      <c r="R122" s="223"/>
      <c r="S122" s="223"/>
      <c r="T122" s="224"/>
      <c r="AT122" s="211" t="s">
        <v>201</v>
      </c>
      <c r="AU122" s="211" t="s">
        <v>80</v>
      </c>
      <c r="AV122" s="12" t="s">
        <v>129</v>
      </c>
      <c r="AW122" s="12" t="s">
        <v>34</v>
      </c>
      <c r="AX122" s="12" t="s">
        <v>80</v>
      </c>
      <c r="AY122" s="211" t="s">
        <v>130</v>
      </c>
    </row>
    <row r="123" spans="2:12" s="1" customFormat="1" ht="6.95" customHeight="1">
      <c r="B123" s="44"/>
      <c r="C123" s="45"/>
      <c r="D123" s="45"/>
      <c r="E123" s="45"/>
      <c r="F123" s="45"/>
      <c r="G123" s="45"/>
      <c r="H123" s="45"/>
      <c r="I123" s="123"/>
      <c r="J123" s="45"/>
      <c r="K123" s="45"/>
      <c r="L123" s="36"/>
    </row>
  </sheetData>
  <sheetProtection algorithmName="SHA-512" hashValue="bM16m3T9hju1CxUdECoboBY/QgX03TK9JpU2qktmb9R4w7ips3YWbRu7U1E7sslSppiC4OK+DmQuX06d8j/0sQ==" saltValue="jkiljiriZcXfzR1nNpj4QiRUjYhSGOulzyX0ZfM0SPf5R8aNodgd7OVJLO3qO1lyN6ms6M+Fx0Lxk3k3PGO3hA==" spinCount="100000" sheet="1" objects="1" scenarios="1" formatColumns="0" formatRows="0" autoFilter="0"/>
  <autoFilter ref="C79:K122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0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3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5" t="s">
        <v>103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82</v>
      </c>
    </row>
    <row r="4" spans="2:46" ht="24.95" customHeight="1">
      <c r="B4" s="18"/>
      <c r="D4" s="99" t="s">
        <v>104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16</v>
      </c>
      <c r="L6" s="18"/>
    </row>
    <row r="7" spans="2:12" ht="16.5" customHeight="1">
      <c r="B7" s="18"/>
      <c r="E7" s="279" t="str">
        <f>'Rekapitulace stavby'!K6</f>
        <v>Parkoviště u budovy VEC I VŠB-TUO</v>
      </c>
      <c r="F7" s="280"/>
      <c r="G7" s="280"/>
      <c r="H7" s="280"/>
      <c r="L7" s="18"/>
    </row>
    <row r="8" spans="2:12" s="1" customFormat="1" ht="12" customHeight="1">
      <c r="B8" s="36"/>
      <c r="D8" s="100" t="s">
        <v>105</v>
      </c>
      <c r="I8" s="101"/>
      <c r="L8" s="36"/>
    </row>
    <row r="9" spans="2:12" s="1" customFormat="1" ht="36.95" customHeight="1">
      <c r="B9" s="36"/>
      <c r="E9" s="281" t="s">
        <v>892</v>
      </c>
      <c r="F9" s="282"/>
      <c r="G9" s="282"/>
      <c r="H9" s="282"/>
      <c r="I9" s="101"/>
      <c r="L9" s="36"/>
    </row>
    <row r="10" spans="2:12" s="1" customFormat="1" ht="11.25">
      <c r="B10" s="36"/>
      <c r="I10" s="101"/>
      <c r="L10" s="36"/>
    </row>
    <row r="11" spans="2:12" s="1" customFormat="1" ht="12" customHeight="1">
      <c r="B11" s="36"/>
      <c r="D11" s="100" t="s">
        <v>18</v>
      </c>
      <c r="F11" s="15" t="s">
        <v>1</v>
      </c>
      <c r="I11" s="102" t="s">
        <v>19</v>
      </c>
      <c r="J11" s="15" t="s">
        <v>1</v>
      </c>
      <c r="L11" s="36"/>
    </row>
    <row r="12" spans="2:12" s="1" customFormat="1" ht="12" customHeight="1">
      <c r="B12" s="36"/>
      <c r="D12" s="100" t="s">
        <v>20</v>
      </c>
      <c r="F12" s="15" t="s">
        <v>21</v>
      </c>
      <c r="I12" s="102" t="s">
        <v>22</v>
      </c>
      <c r="J12" s="103" t="str">
        <f>'Rekapitulace stavby'!AN8</f>
        <v>11. 10. 2019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24</v>
      </c>
      <c r="I14" s="102" t="s">
        <v>25</v>
      </c>
      <c r="J14" s="15" t="s">
        <v>26</v>
      </c>
      <c r="L14" s="36"/>
    </row>
    <row r="15" spans="2:12" s="1" customFormat="1" ht="18" customHeight="1">
      <c r="B15" s="36"/>
      <c r="E15" s="15" t="s">
        <v>27</v>
      </c>
      <c r="I15" s="102" t="s">
        <v>28</v>
      </c>
      <c r="J15" s="15" t="s">
        <v>29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30</v>
      </c>
      <c r="I17" s="102" t="s">
        <v>25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3" t="str">
        <f>'Rekapitulace stavby'!E14</f>
        <v>Vyplň údaj</v>
      </c>
      <c r="F18" s="284"/>
      <c r="G18" s="284"/>
      <c r="H18" s="284"/>
      <c r="I18" s="102" t="s">
        <v>28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32</v>
      </c>
      <c r="I20" s="102" t="s">
        <v>25</v>
      </c>
      <c r="J20" s="15" t="s">
        <v>33</v>
      </c>
      <c r="L20" s="36"/>
    </row>
    <row r="21" spans="2:12" s="1" customFormat="1" ht="18" customHeight="1">
      <c r="B21" s="36"/>
      <c r="E21" s="15" t="s">
        <v>35</v>
      </c>
      <c r="I21" s="102" t="s">
        <v>28</v>
      </c>
      <c r="J21" s="15" t="s">
        <v>1</v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36</v>
      </c>
      <c r="I23" s="102" t="s">
        <v>25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28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38</v>
      </c>
      <c r="I26" s="101"/>
      <c r="L26" s="36"/>
    </row>
    <row r="27" spans="2:12" s="6" customFormat="1" ht="16.5" customHeight="1">
      <c r="B27" s="104"/>
      <c r="E27" s="285" t="s">
        <v>1</v>
      </c>
      <c r="F27" s="285"/>
      <c r="G27" s="285"/>
      <c r="H27" s="285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39</v>
      </c>
      <c r="I30" s="101"/>
      <c r="J30" s="108">
        <f>ROUND(J80,2)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41</v>
      </c>
      <c r="I32" s="110" t="s">
        <v>40</v>
      </c>
      <c r="J32" s="109" t="s">
        <v>42</v>
      </c>
      <c r="L32" s="36"/>
    </row>
    <row r="33" spans="2:12" s="1" customFormat="1" ht="14.45" customHeight="1">
      <c r="B33" s="36"/>
      <c r="D33" s="100" t="s">
        <v>43</v>
      </c>
      <c r="E33" s="100" t="s">
        <v>44</v>
      </c>
      <c r="F33" s="111">
        <f>ROUND((SUM(BE80:BE137)),2)</f>
        <v>0</v>
      </c>
      <c r="I33" s="112">
        <v>0.21</v>
      </c>
      <c r="J33" s="111">
        <f>ROUND(((SUM(BE80:BE137))*I33),2)</f>
        <v>0</v>
      </c>
      <c r="L33" s="36"/>
    </row>
    <row r="34" spans="2:12" s="1" customFormat="1" ht="14.45" customHeight="1">
      <c r="B34" s="36"/>
      <c r="E34" s="100" t="s">
        <v>45</v>
      </c>
      <c r="F34" s="111">
        <f>ROUND((SUM(BF80:BF137)),2)</f>
        <v>0</v>
      </c>
      <c r="I34" s="112">
        <v>0.15</v>
      </c>
      <c r="J34" s="111">
        <f>ROUND(((SUM(BF80:BF137))*I34),2)</f>
        <v>0</v>
      </c>
      <c r="L34" s="36"/>
    </row>
    <row r="35" spans="2:12" s="1" customFormat="1" ht="14.45" customHeight="1" hidden="1">
      <c r="B35" s="36"/>
      <c r="E35" s="100" t="s">
        <v>46</v>
      </c>
      <c r="F35" s="111">
        <f>ROUND((SUM(BG80:BG137)),2)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47</v>
      </c>
      <c r="F36" s="111">
        <f>ROUND((SUM(BH80:BH137)),2)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48</v>
      </c>
      <c r="F37" s="111">
        <f>ROUND((SUM(BI80:BI137)),2)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49</v>
      </c>
      <c r="E39" s="115"/>
      <c r="F39" s="115"/>
      <c r="G39" s="116" t="s">
        <v>50</v>
      </c>
      <c r="H39" s="117" t="s">
        <v>51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107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16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86" t="str">
        <f>E7</f>
        <v>Parkoviště u budovy VEC I VŠB-TUO</v>
      </c>
      <c r="F48" s="287"/>
      <c r="G48" s="287"/>
      <c r="H48" s="287"/>
      <c r="I48" s="101"/>
      <c r="J48" s="33"/>
      <c r="K48" s="33"/>
      <c r="L48" s="36"/>
    </row>
    <row r="49" spans="2:12" s="1" customFormat="1" ht="12" customHeight="1">
      <c r="B49" s="32"/>
      <c r="C49" s="27" t="s">
        <v>105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58" t="str">
        <f>E9</f>
        <v>472 - Závora</v>
      </c>
      <c r="F50" s="257"/>
      <c r="G50" s="257"/>
      <c r="H50" s="257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20</v>
      </c>
      <c r="D52" s="33"/>
      <c r="E52" s="33"/>
      <c r="F52" s="25" t="str">
        <f>F12</f>
        <v>Ostrava-Poruba</v>
      </c>
      <c r="G52" s="33"/>
      <c r="H52" s="33"/>
      <c r="I52" s="102" t="s">
        <v>22</v>
      </c>
      <c r="J52" s="53" t="str">
        <f>IF(J12="","",J12)</f>
        <v>11. 10. 2019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24</v>
      </c>
      <c r="D54" s="33"/>
      <c r="E54" s="33"/>
      <c r="F54" s="25" t="str">
        <f>E15</f>
        <v>VŠB – TUO, Výzkumné energetické centrum</v>
      </c>
      <c r="G54" s="33"/>
      <c r="H54" s="33"/>
      <c r="I54" s="102" t="s">
        <v>32</v>
      </c>
      <c r="J54" s="30" t="str">
        <f>E21</f>
        <v>Bc. Martin Vavřínek</v>
      </c>
      <c r="K54" s="33"/>
      <c r="L54" s="36"/>
    </row>
    <row r="55" spans="2:12" s="1" customFormat="1" ht="13.7" customHeight="1">
      <c r="B55" s="32"/>
      <c r="C55" s="27" t="s">
        <v>30</v>
      </c>
      <c r="D55" s="33"/>
      <c r="E55" s="33"/>
      <c r="F55" s="25" t="str">
        <f>IF(E18="","",E18)</f>
        <v>Vyplň údaj</v>
      </c>
      <c r="G55" s="33"/>
      <c r="H55" s="33"/>
      <c r="I55" s="102" t="s">
        <v>36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108</v>
      </c>
      <c r="D57" s="128"/>
      <c r="E57" s="128"/>
      <c r="F57" s="128"/>
      <c r="G57" s="128"/>
      <c r="H57" s="128"/>
      <c r="I57" s="129"/>
      <c r="J57" s="130" t="s">
        <v>109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110</v>
      </c>
      <c r="D59" s="33"/>
      <c r="E59" s="33"/>
      <c r="F59" s="33"/>
      <c r="G59" s="33"/>
      <c r="H59" s="33"/>
      <c r="I59" s="101"/>
      <c r="J59" s="71">
        <f>J80</f>
        <v>0</v>
      </c>
      <c r="K59" s="33"/>
      <c r="L59" s="36"/>
      <c r="AU59" s="15" t="s">
        <v>111</v>
      </c>
    </row>
    <row r="60" spans="2:12" s="7" customFormat="1" ht="24.95" customHeight="1">
      <c r="B60" s="132"/>
      <c r="C60" s="133"/>
      <c r="D60" s="134" t="s">
        <v>555</v>
      </c>
      <c r="E60" s="135"/>
      <c r="F60" s="135"/>
      <c r="G60" s="135"/>
      <c r="H60" s="135"/>
      <c r="I60" s="136"/>
      <c r="J60" s="137">
        <f>J81</f>
        <v>0</v>
      </c>
      <c r="K60" s="133"/>
      <c r="L60" s="138"/>
    </row>
    <row r="61" spans="2:12" s="1" customFormat="1" ht="21.75" customHeight="1">
      <c r="B61" s="32"/>
      <c r="C61" s="33"/>
      <c r="D61" s="33"/>
      <c r="E61" s="33"/>
      <c r="F61" s="33"/>
      <c r="G61" s="33"/>
      <c r="H61" s="33"/>
      <c r="I61" s="101"/>
      <c r="J61" s="33"/>
      <c r="K61" s="33"/>
      <c r="L61" s="36"/>
    </row>
    <row r="62" spans="2:12" s="1" customFormat="1" ht="6.95" customHeight="1">
      <c r="B62" s="44"/>
      <c r="C62" s="45"/>
      <c r="D62" s="45"/>
      <c r="E62" s="45"/>
      <c r="F62" s="45"/>
      <c r="G62" s="45"/>
      <c r="H62" s="45"/>
      <c r="I62" s="123"/>
      <c r="J62" s="45"/>
      <c r="K62" s="45"/>
      <c r="L62" s="36"/>
    </row>
    <row r="66" spans="2:12" s="1" customFormat="1" ht="6.95" customHeight="1">
      <c r="B66" s="46"/>
      <c r="C66" s="47"/>
      <c r="D66" s="47"/>
      <c r="E66" s="47"/>
      <c r="F66" s="47"/>
      <c r="G66" s="47"/>
      <c r="H66" s="47"/>
      <c r="I66" s="126"/>
      <c r="J66" s="47"/>
      <c r="K66" s="47"/>
      <c r="L66" s="36"/>
    </row>
    <row r="67" spans="2:12" s="1" customFormat="1" ht="24.95" customHeight="1">
      <c r="B67" s="32"/>
      <c r="C67" s="21" t="s">
        <v>114</v>
      </c>
      <c r="D67" s="33"/>
      <c r="E67" s="33"/>
      <c r="F67" s="33"/>
      <c r="G67" s="33"/>
      <c r="H67" s="33"/>
      <c r="I67" s="101"/>
      <c r="J67" s="33"/>
      <c r="K67" s="33"/>
      <c r="L67" s="36"/>
    </row>
    <row r="68" spans="2:12" s="1" customFormat="1" ht="6.95" customHeight="1">
      <c r="B68" s="32"/>
      <c r="C68" s="33"/>
      <c r="D68" s="33"/>
      <c r="E68" s="33"/>
      <c r="F68" s="33"/>
      <c r="G68" s="33"/>
      <c r="H68" s="33"/>
      <c r="I68" s="101"/>
      <c r="J68" s="33"/>
      <c r="K68" s="33"/>
      <c r="L68" s="36"/>
    </row>
    <row r="69" spans="2:12" s="1" customFormat="1" ht="12" customHeight="1">
      <c r="B69" s="32"/>
      <c r="C69" s="27" t="s">
        <v>16</v>
      </c>
      <c r="D69" s="33"/>
      <c r="E69" s="33"/>
      <c r="F69" s="33"/>
      <c r="G69" s="33"/>
      <c r="H69" s="33"/>
      <c r="I69" s="101"/>
      <c r="J69" s="33"/>
      <c r="K69" s="33"/>
      <c r="L69" s="36"/>
    </row>
    <row r="70" spans="2:12" s="1" customFormat="1" ht="16.5" customHeight="1">
      <c r="B70" s="32"/>
      <c r="C70" s="33"/>
      <c r="D70" s="33"/>
      <c r="E70" s="286" t="str">
        <f>E7</f>
        <v>Parkoviště u budovy VEC I VŠB-TUO</v>
      </c>
      <c r="F70" s="287"/>
      <c r="G70" s="287"/>
      <c r="H70" s="287"/>
      <c r="I70" s="101"/>
      <c r="J70" s="33"/>
      <c r="K70" s="33"/>
      <c r="L70" s="36"/>
    </row>
    <row r="71" spans="2:12" s="1" customFormat="1" ht="12" customHeight="1">
      <c r="B71" s="32"/>
      <c r="C71" s="27" t="s">
        <v>105</v>
      </c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16.5" customHeight="1">
      <c r="B72" s="32"/>
      <c r="C72" s="33"/>
      <c r="D72" s="33"/>
      <c r="E72" s="258" t="str">
        <f>E9</f>
        <v>472 - Závora</v>
      </c>
      <c r="F72" s="257"/>
      <c r="G72" s="257"/>
      <c r="H72" s="257"/>
      <c r="I72" s="101"/>
      <c r="J72" s="33"/>
      <c r="K72" s="33"/>
      <c r="L72" s="36"/>
    </row>
    <row r="73" spans="2:12" s="1" customFormat="1" ht="6.95" customHeight="1">
      <c r="B73" s="32"/>
      <c r="C73" s="33"/>
      <c r="D73" s="33"/>
      <c r="E73" s="33"/>
      <c r="F73" s="33"/>
      <c r="G73" s="33"/>
      <c r="H73" s="33"/>
      <c r="I73" s="101"/>
      <c r="J73" s="33"/>
      <c r="K73" s="33"/>
      <c r="L73" s="36"/>
    </row>
    <row r="74" spans="2:12" s="1" customFormat="1" ht="12" customHeight="1">
      <c r="B74" s="32"/>
      <c r="C74" s="27" t="s">
        <v>20</v>
      </c>
      <c r="D74" s="33"/>
      <c r="E74" s="33"/>
      <c r="F74" s="25" t="str">
        <f>F12</f>
        <v>Ostrava-Poruba</v>
      </c>
      <c r="G74" s="33"/>
      <c r="H74" s="33"/>
      <c r="I74" s="102" t="s">
        <v>22</v>
      </c>
      <c r="J74" s="53" t="str">
        <f>IF(J12="","",J12)</f>
        <v>11. 10. 2019</v>
      </c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01"/>
      <c r="J75" s="33"/>
      <c r="K75" s="33"/>
      <c r="L75" s="36"/>
    </row>
    <row r="76" spans="2:12" s="1" customFormat="1" ht="13.7" customHeight="1">
      <c r="B76" s="32"/>
      <c r="C76" s="27" t="s">
        <v>24</v>
      </c>
      <c r="D76" s="33"/>
      <c r="E76" s="33"/>
      <c r="F76" s="25" t="str">
        <f>E15</f>
        <v>VŠB – TUO, Výzkumné energetické centrum</v>
      </c>
      <c r="G76" s="33"/>
      <c r="H76" s="33"/>
      <c r="I76" s="102" t="s">
        <v>32</v>
      </c>
      <c r="J76" s="30" t="str">
        <f>E21</f>
        <v>Bc. Martin Vavřínek</v>
      </c>
      <c r="K76" s="33"/>
      <c r="L76" s="36"/>
    </row>
    <row r="77" spans="2:12" s="1" customFormat="1" ht="13.7" customHeight="1">
      <c r="B77" s="32"/>
      <c r="C77" s="27" t="s">
        <v>30</v>
      </c>
      <c r="D77" s="33"/>
      <c r="E77" s="33"/>
      <c r="F77" s="25" t="str">
        <f>IF(E18="","",E18)</f>
        <v>Vyplň údaj</v>
      </c>
      <c r="G77" s="33"/>
      <c r="H77" s="33"/>
      <c r="I77" s="102" t="s">
        <v>36</v>
      </c>
      <c r="J77" s="30" t="str">
        <f>E24</f>
        <v xml:space="preserve"> </v>
      </c>
      <c r="K77" s="33"/>
      <c r="L77" s="36"/>
    </row>
    <row r="78" spans="2:12" s="1" customFormat="1" ht="10.35" customHeight="1">
      <c r="B78" s="32"/>
      <c r="C78" s="33"/>
      <c r="D78" s="33"/>
      <c r="E78" s="33"/>
      <c r="F78" s="33"/>
      <c r="G78" s="33"/>
      <c r="H78" s="33"/>
      <c r="I78" s="101"/>
      <c r="J78" s="33"/>
      <c r="K78" s="33"/>
      <c r="L78" s="36"/>
    </row>
    <row r="79" spans="2:20" s="8" customFormat="1" ht="29.25" customHeight="1">
      <c r="B79" s="139"/>
      <c r="C79" s="140" t="s">
        <v>115</v>
      </c>
      <c r="D79" s="141" t="s">
        <v>58</v>
      </c>
      <c r="E79" s="141" t="s">
        <v>54</v>
      </c>
      <c r="F79" s="141" t="s">
        <v>55</v>
      </c>
      <c r="G79" s="141" t="s">
        <v>116</v>
      </c>
      <c r="H79" s="141" t="s">
        <v>117</v>
      </c>
      <c r="I79" s="142" t="s">
        <v>118</v>
      </c>
      <c r="J79" s="141" t="s">
        <v>109</v>
      </c>
      <c r="K79" s="143" t="s">
        <v>119</v>
      </c>
      <c r="L79" s="144"/>
      <c r="M79" s="62" t="s">
        <v>1</v>
      </c>
      <c r="N79" s="63" t="s">
        <v>43</v>
      </c>
      <c r="O79" s="63" t="s">
        <v>120</v>
      </c>
      <c r="P79" s="63" t="s">
        <v>121</v>
      </c>
      <c r="Q79" s="63" t="s">
        <v>122</v>
      </c>
      <c r="R79" s="63" t="s">
        <v>123</v>
      </c>
      <c r="S79" s="63" t="s">
        <v>124</v>
      </c>
      <c r="T79" s="64" t="s">
        <v>125</v>
      </c>
    </row>
    <row r="80" spans="2:63" s="1" customFormat="1" ht="22.9" customHeight="1">
      <c r="B80" s="32"/>
      <c r="C80" s="69" t="s">
        <v>126</v>
      </c>
      <c r="D80" s="33"/>
      <c r="E80" s="33"/>
      <c r="F80" s="33"/>
      <c r="G80" s="33"/>
      <c r="H80" s="33"/>
      <c r="I80" s="101"/>
      <c r="J80" s="145">
        <f>BK80</f>
        <v>0</v>
      </c>
      <c r="K80" s="33"/>
      <c r="L80" s="36"/>
      <c r="M80" s="65"/>
      <c r="N80" s="66"/>
      <c r="O80" s="66"/>
      <c r="P80" s="146">
        <f>P81</f>
        <v>0</v>
      </c>
      <c r="Q80" s="66"/>
      <c r="R80" s="146">
        <f>R81</f>
        <v>0</v>
      </c>
      <c r="S80" s="66"/>
      <c r="T80" s="147">
        <f>T81</f>
        <v>0</v>
      </c>
      <c r="AT80" s="15" t="s">
        <v>72</v>
      </c>
      <c r="AU80" s="15" t="s">
        <v>111</v>
      </c>
      <c r="BK80" s="148">
        <f>BK81</f>
        <v>0</v>
      </c>
    </row>
    <row r="81" spans="2:63" s="9" customFormat="1" ht="25.9" customHeight="1">
      <c r="B81" s="149"/>
      <c r="C81" s="150"/>
      <c r="D81" s="151" t="s">
        <v>72</v>
      </c>
      <c r="E81" s="152" t="s">
        <v>631</v>
      </c>
      <c r="F81" s="152" t="s">
        <v>632</v>
      </c>
      <c r="G81" s="150"/>
      <c r="H81" s="150"/>
      <c r="I81" s="153"/>
      <c r="J81" s="154">
        <f>BK81</f>
        <v>0</v>
      </c>
      <c r="K81" s="150"/>
      <c r="L81" s="155"/>
      <c r="M81" s="156"/>
      <c r="N81" s="157"/>
      <c r="O81" s="157"/>
      <c r="P81" s="158">
        <f>SUM(P82:P137)</f>
        <v>0</v>
      </c>
      <c r="Q81" s="157"/>
      <c r="R81" s="158">
        <f>SUM(R82:R137)</f>
        <v>0</v>
      </c>
      <c r="S81" s="157"/>
      <c r="T81" s="159">
        <f>SUM(T82:T137)</f>
        <v>0</v>
      </c>
      <c r="AR81" s="160" t="s">
        <v>82</v>
      </c>
      <c r="AT81" s="161" t="s">
        <v>72</v>
      </c>
      <c r="AU81" s="161" t="s">
        <v>73</v>
      </c>
      <c r="AY81" s="160" t="s">
        <v>130</v>
      </c>
      <c r="BK81" s="162">
        <f>SUM(BK82:BK137)</f>
        <v>0</v>
      </c>
    </row>
    <row r="82" spans="2:65" s="1" customFormat="1" ht="16.5" customHeight="1">
      <c r="B82" s="32"/>
      <c r="C82" s="163" t="s">
        <v>80</v>
      </c>
      <c r="D82" s="163" t="s">
        <v>131</v>
      </c>
      <c r="E82" s="164" t="s">
        <v>893</v>
      </c>
      <c r="F82" s="165" t="s">
        <v>894</v>
      </c>
      <c r="G82" s="166" t="s">
        <v>756</v>
      </c>
      <c r="H82" s="167">
        <v>1</v>
      </c>
      <c r="I82" s="168"/>
      <c r="J82" s="169">
        <f>ROUND(I82*H82,2)</f>
        <v>0</v>
      </c>
      <c r="K82" s="165" t="s">
        <v>176</v>
      </c>
      <c r="L82" s="36"/>
      <c r="M82" s="170" t="s">
        <v>1</v>
      </c>
      <c r="N82" s="171" t="s">
        <v>44</v>
      </c>
      <c r="O82" s="58"/>
      <c r="P82" s="172">
        <f>O82*H82</f>
        <v>0</v>
      </c>
      <c r="Q82" s="172">
        <v>0</v>
      </c>
      <c r="R82" s="172">
        <f>Q82*H82</f>
        <v>0</v>
      </c>
      <c r="S82" s="172">
        <v>0</v>
      </c>
      <c r="T82" s="173">
        <f>S82*H82</f>
        <v>0</v>
      </c>
      <c r="AR82" s="15" t="s">
        <v>129</v>
      </c>
      <c r="AT82" s="15" t="s">
        <v>131</v>
      </c>
      <c r="AU82" s="15" t="s">
        <v>80</v>
      </c>
      <c r="AY82" s="15" t="s">
        <v>130</v>
      </c>
      <c r="BE82" s="174">
        <f>IF(N82="základní",J82,0)</f>
        <v>0</v>
      </c>
      <c r="BF82" s="174">
        <f>IF(N82="snížená",J82,0)</f>
        <v>0</v>
      </c>
      <c r="BG82" s="174">
        <f>IF(N82="zákl. přenesená",J82,0)</f>
        <v>0</v>
      </c>
      <c r="BH82" s="174">
        <f>IF(N82="sníž. přenesená",J82,0)</f>
        <v>0</v>
      </c>
      <c r="BI82" s="174">
        <f>IF(N82="nulová",J82,0)</f>
        <v>0</v>
      </c>
      <c r="BJ82" s="15" t="s">
        <v>80</v>
      </c>
      <c r="BK82" s="174">
        <f>ROUND(I82*H82,2)</f>
        <v>0</v>
      </c>
      <c r="BL82" s="15" t="s">
        <v>129</v>
      </c>
      <c r="BM82" s="15" t="s">
        <v>82</v>
      </c>
    </row>
    <row r="83" spans="2:51" s="11" customFormat="1" ht="11.25">
      <c r="B83" s="190"/>
      <c r="C83" s="191"/>
      <c r="D83" s="175" t="s">
        <v>201</v>
      </c>
      <c r="E83" s="192" t="s">
        <v>1</v>
      </c>
      <c r="F83" s="193" t="s">
        <v>833</v>
      </c>
      <c r="G83" s="191"/>
      <c r="H83" s="194">
        <v>1</v>
      </c>
      <c r="I83" s="195"/>
      <c r="J83" s="191"/>
      <c r="K83" s="191"/>
      <c r="L83" s="196"/>
      <c r="M83" s="197"/>
      <c r="N83" s="198"/>
      <c r="O83" s="198"/>
      <c r="P83" s="198"/>
      <c r="Q83" s="198"/>
      <c r="R83" s="198"/>
      <c r="S83" s="198"/>
      <c r="T83" s="199"/>
      <c r="AT83" s="200" t="s">
        <v>201</v>
      </c>
      <c r="AU83" s="200" t="s">
        <v>80</v>
      </c>
      <c r="AV83" s="11" t="s">
        <v>82</v>
      </c>
      <c r="AW83" s="11" t="s">
        <v>34</v>
      </c>
      <c r="AX83" s="11" t="s">
        <v>73</v>
      </c>
      <c r="AY83" s="200" t="s">
        <v>130</v>
      </c>
    </row>
    <row r="84" spans="2:51" s="12" customFormat="1" ht="11.25">
      <c r="B84" s="201"/>
      <c r="C84" s="202"/>
      <c r="D84" s="175" t="s">
        <v>201</v>
      </c>
      <c r="E84" s="203" t="s">
        <v>1</v>
      </c>
      <c r="F84" s="204" t="s">
        <v>203</v>
      </c>
      <c r="G84" s="202"/>
      <c r="H84" s="205">
        <v>1</v>
      </c>
      <c r="I84" s="206"/>
      <c r="J84" s="202"/>
      <c r="K84" s="202"/>
      <c r="L84" s="207"/>
      <c r="M84" s="208"/>
      <c r="N84" s="209"/>
      <c r="O84" s="209"/>
      <c r="P84" s="209"/>
      <c r="Q84" s="209"/>
      <c r="R84" s="209"/>
      <c r="S84" s="209"/>
      <c r="T84" s="210"/>
      <c r="AT84" s="211" t="s">
        <v>201</v>
      </c>
      <c r="AU84" s="211" t="s">
        <v>80</v>
      </c>
      <c r="AV84" s="12" t="s">
        <v>129</v>
      </c>
      <c r="AW84" s="12" t="s">
        <v>34</v>
      </c>
      <c r="AX84" s="12" t="s">
        <v>80</v>
      </c>
      <c r="AY84" s="211" t="s">
        <v>130</v>
      </c>
    </row>
    <row r="85" spans="2:65" s="1" customFormat="1" ht="16.5" customHeight="1">
      <c r="B85" s="32"/>
      <c r="C85" s="163" t="s">
        <v>82</v>
      </c>
      <c r="D85" s="163" t="s">
        <v>131</v>
      </c>
      <c r="E85" s="164" t="s">
        <v>895</v>
      </c>
      <c r="F85" s="165" t="s">
        <v>896</v>
      </c>
      <c r="G85" s="166" t="s">
        <v>210</v>
      </c>
      <c r="H85" s="167">
        <v>1</v>
      </c>
      <c r="I85" s="168"/>
      <c r="J85" s="169">
        <f aca="true" t="shared" si="0" ref="J85:J93">ROUND(I85*H85,2)</f>
        <v>0</v>
      </c>
      <c r="K85" s="165" t="s">
        <v>176</v>
      </c>
      <c r="L85" s="36"/>
      <c r="M85" s="170" t="s">
        <v>1</v>
      </c>
      <c r="N85" s="171" t="s">
        <v>44</v>
      </c>
      <c r="O85" s="58"/>
      <c r="P85" s="172">
        <f aca="true" t="shared" si="1" ref="P85:P93">O85*H85</f>
        <v>0</v>
      </c>
      <c r="Q85" s="172">
        <v>0</v>
      </c>
      <c r="R85" s="172">
        <f aca="true" t="shared" si="2" ref="R85:R93">Q85*H85</f>
        <v>0</v>
      </c>
      <c r="S85" s="172">
        <v>0</v>
      </c>
      <c r="T85" s="173">
        <f aca="true" t="shared" si="3" ref="T85:T93">S85*H85</f>
        <v>0</v>
      </c>
      <c r="AR85" s="15" t="s">
        <v>129</v>
      </c>
      <c r="AT85" s="15" t="s">
        <v>131</v>
      </c>
      <c r="AU85" s="15" t="s">
        <v>80</v>
      </c>
      <c r="AY85" s="15" t="s">
        <v>130</v>
      </c>
      <c r="BE85" s="174">
        <f aca="true" t="shared" si="4" ref="BE85:BE93">IF(N85="základní",J85,0)</f>
        <v>0</v>
      </c>
      <c r="BF85" s="174">
        <f aca="true" t="shared" si="5" ref="BF85:BF93">IF(N85="snížená",J85,0)</f>
        <v>0</v>
      </c>
      <c r="BG85" s="174">
        <f aca="true" t="shared" si="6" ref="BG85:BG93">IF(N85="zákl. přenesená",J85,0)</f>
        <v>0</v>
      </c>
      <c r="BH85" s="174">
        <f aca="true" t="shared" si="7" ref="BH85:BH93">IF(N85="sníž. přenesená",J85,0)</f>
        <v>0</v>
      </c>
      <c r="BI85" s="174">
        <f aca="true" t="shared" si="8" ref="BI85:BI93">IF(N85="nulová",J85,0)</f>
        <v>0</v>
      </c>
      <c r="BJ85" s="15" t="s">
        <v>80</v>
      </c>
      <c r="BK85" s="174">
        <f aca="true" t="shared" si="9" ref="BK85:BK93">ROUND(I85*H85,2)</f>
        <v>0</v>
      </c>
      <c r="BL85" s="15" t="s">
        <v>129</v>
      </c>
      <c r="BM85" s="15" t="s">
        <v>129</v>
      </c>
    </row>
    <row r="86" spans="2:65" s="1" customFormat="1" ht="16.5" customHeight="1">
      <c r="B86" s="32"/>
      <c r="C86" s="163" t="s">
        <v>144</v>
      </c>
      <c r="D86" s="163" t="s">
        <v>131</v>
      </c>
      <c r="E86" s="164" t="s">
        <v>897</v>
      </c>
      <c r="F86" s="165" t="s">
        <v>898</v>
      </c>
      <c r="G86" s="166" t="s">
        <v>210</v>
      </c>
      <c r="H86" s="167">
        <v>1</v>
      </c>
      <c r="I86" s="168"/>
      <c r="J86" s="169">
        <f t="shared" si="0"/>
        <v>0</v>
      </c>
      <c r="K86" s="165" t="s">
        <v>176</v>
      </c>
      <c r="L86" s="36"/>
      <c r="M86" s="170" t="s">
        <v>1</v>
      </c>
      <c r="N86" s="171" t="s">
        <v>44</v>
      </c>
      <c r="O86" s="58"/>
      <c r="P86" s="172">
        <f t="shared" si="1"/>
        <v>0</v>
      </c>
      <c r="Q86" s="172">
        <v>0</v>
      </c>
      <c r="R86" s="172">
        <f t="shared" si="2"/>
        <v>0</v>
      </c>
      <c r="S86" s="172">
        <v>0</v>
      </c>
      <c r="T86" s="173">
        <f t="shared" si="3"/>
        <v>0</v>
      </c>
      <c r="AR86" s="15" t="s">
        <v>129</v>
      </c>
      <c r="AT86" s="15" t="s">
        <v>131</v>
      </c>
      <c r="AU86" s="15" t="s">
        <v>80</v>
      </c>
      <c r="AY86" s="15" t="s">
        <v>130</v>
      </c>
      <c r="BE86" s="174">
        <f t="shared" si="4"/>
        <v>0</v>
      </c>
      <c r="BF86" s="174">
        <f t="shared" si="5"/>
        <v>0</v>
      </c>
      <c r="BG86" s="174">
        <f t="shared" si="6"/>
        <v>0</v>
      </c>
      <c r="BH86" s="174">
        <f t="shared" si="7"/>
        <v>0</v>
      </c>
      <c r="BI86" s="174">
        <f t="shared" si="8"/>
        <v>0</v>
      </c>
      <c r="BJ86" s="15" t="s">
        <v>80</v>
      </c>
      <c r="BK86" s="174">
        <f t="shared" si="9"/>
        <v>0</v>
      </c>
      <c r="BL86" s="15" t="s">
        <v>129</v>
      </c>
      <c r="BM86" s="15" t="s">
        <v>158</v>
      </c>
    </row>
    <row r="87" spans="2:65" s="1" customFormat="1" ht="16.5" customHeight="1">
      <c r="B87" s="32"/>
      <c r="C87" s="163" t="s">
        <v>129</v>
      </c>
      <c r="D87" s="163" t="s">
        <v>131</v>
      </c>
      <c r="E87" s="164" t="s">
        <v>899</v>
      </c>
      <c r="F87" s="165" t="s">
        <v>900</v>
      </c>
      <c r="G87" s="166" t="s">
        <v>210</v>
      </c>
      <c r="H87" s="167">
        <v>1</v>
      </c>
      <c r="I87" s="168"/>
      <c r="J87" s="169">
        <f t="shared" si="0"/>
        <v>0</v>
      </c>
      <c r="K87" s="165" t="s">
        <v>176</v>
      </c>
      <c r="L87" s="36"/>
      <c r="M87" s="170" t="s">
        <v>1</v>
      </c>
      <c r="N87" s="171" t="s">
        <v>44</v>
      </c>
      <c r="O87" s="58"/>
      <c r="P87" s="172">
        <f t="shared" si="1"/>
        <v>0</v>
      </c>
      <c r="Q87" s="172">
        <v>0</v>
      </c>
      <c r="R87" s="172">
        <f t="shared" si="2"/>
        <v>0</v>
      </c>
      <c r="S87" s="172">
        <v>0</v>
      </c>
      <c r="T87" s="173">
        <f t="shared" si="3"/>
        <v>0</v>
      </c>
      <c r="AR87" s="15" t="s">
        <v>129</v>
      </c>
      <c r="AT87" s="15" t="s">
        <v>131</v>
      </c>
      <c r="AU87" s="15" t="s">
        <v>80</v>
      </c>
      <c r="AY87" s="15" t="s">
        <v>130</v>
      </c>
      <c r="BE87" s="174">
        <f t="shared" si="4"/>
        <v>0</v>
      </c>
      <c r="BF87" s="174">
        <f t="shared" si="5"/>
        <v>0</v>
      </c>
      <c r="BG87" s="174">
        <f t="shared" si="6"/>
        <v>0</v>
      </c>
      <c r="BH87" s="174">
        <f t="shared" si="7"/>
        <v>0</v>
      </c>
      <c r="BI87" s="174">
        <f t="shared" si="8"/>
        <v>0</v>
      </c>
      <c r="BJ87" s="15" t="s">
        <v>80</v>
      </c>
      <c r="BK87" s="174">
        <f t="shared" si="9"/>
        <v>0</v>
      </c>
      <c r="BL87" s="15" t="s">
        <v>129</v>
      </c>
      <c r="BM87" s="15" t="s">
        <v>168</v>
      </c>
    </row>
    <row r="88" spans="2:65" s="1" customFormat="1" ht="16.5" customHeight="1">
      <c r="B88" s="32"/>
      <c r="C88" s="163" t="s">
        <v>153</v>
      </c>
      <c r="D88" s="163" t="s">
        <v>131</v>
      </c>
      <c r="E88" s="164" t="s">
        <v>901</v>
      </c>
      <c r="F88" s="165" t="s">
        <v>902</v>
      </c>
      <c r="G88" s="166" t="s">
        <v>210</v>
      </c>
      <c r="H88" s="167">
        <v>2</v>
      </c>
      <c r="I88" s="168"/>
      <c r="J88" s="169">
        <f t="shared" si="0"/>
        <v>0</v>
      </c>
      <c r="K88" s="165" t="s">
        <v>176</v>
      </c>
      <c r="L88" s="36"/>
      <c r="M88" s="170" t="s">
        <v>1</v>
      </c>
      <c r="N88" s="171" t="s">
        <v>44</v>
      </c>
      <c r="O88" s="58"/>
      <c r="P88" s="172">
        <f t="shared" si="1"/>
        <v>0</v>
      </c>
      <c r="Q88" s="172">
        <v>0</v>
      </c>
      <c r="R88" s="172">
        <f t="shared" si="2"/>
        <v>0</v>
      </c>
      <c r="S88" s="172">
        <v>0</v>
      </c>
      <c r="T88" s="173">
        <f t="shared" si="3"/>
        <v>0</v>
      </c>
      <c r="AR88" s="15" t="s">
        <v>129</v>
      </c>
      <c r="AT88" s="15" t="s">
        <v>131</v>
      </c>
      <c r="AU88" s="15" t="s">
        <v>80</v>
      </c>
      <c r="AY88" s="15" t="s">
        <v>130</v>
      </c>
      <c r="BE88" s="174">
        <f t="shared" si="4"/>
        <v>0</v>
      </c>
      <c r="BF88" s="174">
        <f t="shared" si="5"/>
        <v>0</v>
      </c>
      <c r="BG88" s="174">
        <f t="shared" si="6"/>
        <v>0</v>
      </c>
      <c r="BH88" s="174">
        <f t="shared" si="7"/>
        <v>0</v>
      </c>
      <c r="BI88" s="174">
        <f t="shared" si="8"/>
        <v>0</v>
      </c>
      <c r="BJ88" s="15" t="s">
        <v>80</v>
      </c>
      <c r="BK88" s="174">
        <f t="shared" si="9"/>
        <v>0</v>
      </c>
      <c r="BL88" s="15" t="s">
        <v>129</v>
      </c>
      <c r="BM88" s="15" t="s">
        <v>181</v>
      </c>
    </row>
    <row r="89" spans="2:65" s="1" customFormat="1" ht="16.5" customHeight="1">
      <c r="B89" s="32"/>
      <c r="C89" s="163" t="s">
        <v>158</v>
      </c>
      <c r="D89" s="163" t="s">
        <v>131</v>
      </c>
      <c r="E89" s="164" t="s">
        <v>903</v>
      </c>
      <c r="F89" s="165" t="s">
        <v>904</v>
      </c>
      <c r="G89" s="166" t="s">
        <v>210</v>
      </c>
      <c r="H89" s="167">
        <v>2</v>
      </c>
      <c r="I89" s="168"/>
      <c r="J89" s="169">
        <f t="shared" si="0"/>
        <v>0</v>
      </c>
      <c r="K89" s="165" t="s">
        <v>176</v>
      </c>
      <c r="L89" s="36"/>
      <c r="M89" s="170" t="s">
        <v>1</v>
      </c>
      <c r="N89" s="171" t="s">
        <v>44</v>
      </c>
      <c r="O89" s="58"/>
      <c r="P89" s="172">
        <f t="shared" si="1"/>
        <v>0</v>
      </c>
      <c r="Q89" s="172">
        <v>0</v>
      </c>
      <c r="R89" s="172">
        <f t="shared" si="2"/>
        <v>0</v>
      </c>
      <c r="S89" s="172">
        <v>0</v>
      </c>
      <c r="T89" s="173">
        <f t="shared" si="3"/>
        <v>0</v>
      </c>
      <c r="AR89" s="15" t="s">
        <v>129</v>
      </c>
      <c r="AT89" s="15" t="s">
        <v>131</v>
      </c>
      <c r="AU89" s="15" t="s">
        <v>80</v>
      </c>
      <c r="AY89" s="15" t="s">
        <v>130</v>
      </c>
      <c r="BE89" s="174">
        <f t="shared" si="4"/>
        <v>0</v>
      </c>
      <c r="BF89" s="174">
        <f t="shared" si="5"/>
        <v>0</v>
      </c>
      <c r="BG89" s="174">
        <f t="shared" si="6"/>
        <v>0</v>
      </c>
      <c r="BH89" s="174">
        <f t="shared" si="7"/>
        <v>0</v>
      </c>
      <c r="BI89" s="174">
        <f t="shared" si="8"/>
        <v>0</v>
      </c>
      <c r="BJ89" s="15" t="s">
        <v>80</v>
      </c>
      <c r="BK89" s="174">
        <f t="shared" si="9"/>
        <v>0</v>
      </c>
      <c r="BL89" s="15" t="s">
        <v>129</v>
      </c>
      <c r="BM89" s="15" t="s">
        <v>244</v>
      </c>
    </row>
    <row r="90" spans="2:65" s="1" customFormat="1" ht="16.5" customHeight="1">
      <c r="B90" s="32"/>
      <c r="C90" s="163" t="s">
        <v>163</v>
      </c>
      <c r="D90" s="163" t="s">
        <v>131</v>
      </c>
      <c r="E90" s="164" t="s">
        <v>905</v>
      </c>
      <c r="F90" s="165" t="s">
        <v>906</v>
      </c>
      <c r="G90" s="166" t="s">
        <v>210</v>
      </c>
      <c r="H90" s="167">
        <v>1</v>
      </c>
      <c r="I90" s="168"/>
      <c r="J90" s="169">
        <f t="shared" si="0"/>
        <v>0</v>
      </c>
      <c r="K90" s="165" t="s">
        <v>176</v>
      </c>
      <c r="L90" s="36"/>
      <c r="M90" s="170" t="s">
        <v>1</v>
      </c>
      <c r="N90" s="171" t="s">
        <v>44</v>
      </c>
      <c r="O90" s="58"/>
      <c r="P90" s="172">
        <f t="shared" si="1"/>
        <v>0</v>
      </c>
      <c r="Q90" s="172">
        <v>0</v>
      </c>
      <c r="R90" s="172">
        <f t="shared" si="2"/>
        <v>0</v>
      </c>
      <c r="S90" s="172">
        <v>0</v>
      </c>
      <c r="T90" s="173">
        <f t="shared" si="3"/>
        <v>0</v>
      </c>
      <c r="AR90" s="15" t="s">
        <v>129</v>
      </c>
      <c r="AT90" s="15" t="s">
        <v>131</v>
      </c>
      <c r="AU90" s="15" t="s">
        <v>80</v>
      </c>
      <c r="AY90" s="15" t="s">
        <v>130</v>
      </c>
      <c r="BE90" s="174">
        <f t="shared" si="4"/>
        <v>0</v>
      </c>
      <c r="BF90" s="174">
        <f t="shared" si="5"/>
        <v>0</v>
      </c>
      <c r="BG90" s="174">
        <f t="shared" si="6"/>
        <v>0</v>
      </c>
      <c r="BH90" s="174">
        <f t="shared" si="7"/>
        <v>0</v>
      </c>
      <c r="BI90" s="174">
        <f t="shared" si="8"/>
        <v>0</v>
      </c>
      <c r="BJ90" s="15" t="s">
        <v>80</v>
      </c>
      <c r="BK90" s="174">
        <f t="shared" si="9"/>
        <v>0</v>
      </c>
      <c r="BL90" s="15" t="s">
        <v>129</v>
      </c>
      <c r="BM90" s="15" t="s">
        <v>252</v>
      </c>
    </row>
    <row r="91" spans="2:65" s="1" customFormat="1" ht="16.5" customHeight="1">
      <c r="B91" s="32"/>
      <c r="C91" s="163" t="s">
        <v>168</v>
      </c>
      <c r="D91" s="163" t="s">
        <v>131</v>
      </c>
      <c r="E91" s="164" t="s">
        <v>907</v>
      </c>
      <c r="F91" s="165" t="s">
        <v>908</v>
      </c>
      <c r="G91" s="166" t="s">
        <v>210</v>
      </c>
      <c r="H91" s="167">
        <v>1</v>
      </c>
      <c r="I91" s="168"/>
      <c r="J91" s="169">
        <f t="shared" si="0"/>
        <v>0</v>
      </c>
      <c r="K91" s="165" t="s">
        <v>176</v>
      </c>
      <c r="L91" s="36"/>
      <c r="M91" s="170" t="s">
        <v>1</v>
      </c>
      <c r="N91" s="171" t="s">
        <v>44</v>
      </c>
      <c r="O91" s="58"/>
      <c r="P91" s="172">
        <f t="shared" si="1"/>
        <v>0</v>
      </c>
      <c r="Q91" s="172">
        <v>0</v>
      </c>
      <c r="R91" s="172">
        <f t="shared" si="2"/>
        <v>0</v>
      </c>
      <c r="S91" s="172">
        <v>0</v>
      </c>
      <c r="T91" s="173">
        <f t="shared" si="3"/>
        <v>0</v>
      </c>
      <c r="AR91" s="15" t="s">
        <v>129</v>
      </c>
      <c r="AT91" s="15" t="s">
        <v>131</v>
      </c>
      <c r="AU91" s="15" t="s">
        <v>80</v>
      </c>
      <c r="AY91" s="15" t="s">
        <v>130</v>
      </c>
      <c r="BE91" s="174">
        <f t="shared" si="4"/>
        <v>0</v>
      </c>
      <c r="BF91" s="174">
        <f t="shared" si="5"/>
        <v>0</v>
      </c>
      <c r="BG91" s="174">
        <f t="shared" si="6"/>
        <v>0</v>
      </c>
      <c r="BH91" s="174">
        <f t="shared" si="7"/>
        <v>0</v>
      </c>
      <c r="BI91" s="174">
        <f t="shared" si="8"/>
        <v>0</v>
      </c>
      <c r="BJ91" s="15" t="s">
        <v>80</v>
      </c>
      <c r="BK91" s="174">
        <f t="shared" si="9"/>
        <v>0</v>
      </c>
      <c r="BL91" s="15" t="s">
        <v>129</v>
      </c>
      <c r="BM91" s="15" t="s">
        <v>259</v>
      </c>
    </row>
    <row r="92" spans="2:65" s="1" customFormat="1" ht="16.5" customHeight="1">
      <c r="B92" s="32"/>
      <c r="C92" s="163" t="s">
        <v>173</v>
      </c>
      <c r="D92" s="163" t="s">
        <v>131</v>
      </c>
      <c r="E92" s="164" t="s">
        <v>909</v>
      </c>
      <c r="F92" s="165" t="s">
        <v>910</v>
      </c>
      <c r="G92" s="166" t="s">
        <v>210</v>
      </c>
      <c r="H92" s="167">
        <v>1</v>
      </c>
      <c r="I92" s="168"/>
      <c r="J92" s="169">
        <f t="shared" si="0"/>
        <v>0</v>
      </c>
      <c r="K92" s="165" t="s">
        <v>176</v>
      </c>
      <c r="L92" s="36"/>
      <c r="M92" s="170" t="s">
        <v>1</v>
      </c>
      <c r="N92" s="171" t="s">
        <v>44</v>
      </c>
      <c r="O92" s="58"/>
      <c r="P92" s="172">
        <f t="shared" si="1"/>
        <v>0</v>
      </c>
      <c r="Q92" s="172">
        <v>0</v>
      </c>
      <c r="R92" s="172">
        <f t="shared" si="2"/>
        <v>0</v>
      </c>
      <c r="S92" s="172">
        <v>0</v>
      </c>
      <c r="T92" s="173">
        <f t="shared" si="3"/>
        <v>0</v>
      </c>
      <c r="AR92" s="15" t="s">
        <v>129</v>
      </c>
      <c r="AT92" s="15" t="s">
        <v>131</v>
      </c>
      <c r="AU92" s="15" t="s">
        <v>80</v>
      </c>
      <c r="AY92" s="15" t="s">
        <v>130</v>
      </c>
      <c r="BE92" s="174">
        <f t="shared" si="4"/>
        <v>0</v>
      </c>
      <c r="BF92" s="174">
        <f t="shared" si="5"/>
        <v>0</v>
      </c>
      <c r="BG92" s="174">
        <f t="shared" si="6"/>
        <v>0</v>
      </c>
      <c r="BH92" s="174">
        <f t="shared" si="7"/>
        <v>0</v>
      </c>
      <c r="BI92" s="174">
        <f t="shared" si="8"/>
        <v>0</v>
      </c>
      <c r="BJ92" s="15" t="s">
        <v>80</v>
      </c>
      <c r="BK92" s="174">
        <f t="shared" si="9"/>
        <v>0</v>
      </c>
      <c r="BL92" s="15" t="s">
        <v>129</v>
      </c>
      <c r="BM92" s="15" t="s">
        <v>269</v>
      </c>
    </row>
    <row r="93" spans="2:65" s="1" customFormat="1" ht="16.5" customHeight="1">
      <c r="B93" s="32"/>
      <c r="C93" s="163" t="s">
        <v>181</v>
      </c>
      <c r="D93" s="163" t="s">
        <v>131</v>
      </c>
      <c r="E93" s="164" t="s">
        <v>911</v>
      </c>
      <c r="F93" s="165" t="s">
        <v>912</v>
      </c>
      <c r="G93" s="166" t="s">
        <v>232</v>
      </c>
      <c r="H93" s="167">
        <v>25</v>
      </c>
      <c r="I93" s="168"/>
      <c r="J93" s="169">
        <f t="shared" si="0"/>
        <v>0</v>
      </c>
      <c r="K93" s="165" t="s">
        <v>176</v>
      </c>
      <c r="L93" s="36"/>
      <c r="M93" s="170" t="s">
        <v>1</v>
      </c>
      <c r="N93" s="171" t="s">
        <v>44</v>
      </c>
      <c r="O93" s="58"/>
      <c r="P93" s="172">
        <f t="shared" si="1"/>
        <v>0</v>
      </c>
      <c r="Q93" s="172">
        <v>0</v>
      </c>
      <c r="R93" s="172">
        <f t="shared" si="2"/>
        <v>0</v>
      </c>
      <c r="S93" s="172">
        <v>0</v>
      </c>
      <c r="T93" s="173">
        <f t="shared" si="3"/>
        <v>0</v>
      </c>
      <c r="AR93" s="15" t="s">
        <v>129</v>
      </c>
      <c r="AT93" s="15" t="s">
        <v>131</v>
      </c>
      <c r="AU93" s="15" t="s">
        <v>80</v>
      </c>
      <c r="AY93" s="15" t="s">
        <v>130</v>
      </c>
      <c r="BE93" s="174">
        <f t="shared" si="4"/>
        <v>0</v>
      </c>
      <c r="BF93" s="174">
        <f t="shared" si="5"/>
        <v>0</v>
      </c>
      <c r="BG93" s="174">
        <f t="shared" si="6"/>
        <v>0</v>
      </c>
      <c r="BH93" s="174">
        <f t="shared" si="7"/>
        <v>0</v>
      </c>
      <c r="BI93" s="174">
        <f t="shared" si="8"/>
        <v>0</v>
      </c>
      <c r="BJ93" s="15" t="s">
        <v>80</v>
      </c>
      <c r="BK93" s="174">
        <f t="shared" si="9"/>
        <v>0</v>
      </c>
      <c r="BL93" s="15" t="s">
        <v>129</v>
      </c>
      <c r="BM93" s="15" t="s">
        <v>277</v>
      </c>
    </row>
    <row r="94" spans="2:51" s="11" customFormat="1" ht="11.25">
      <c r="B94" s="190"/>
      <c r="C94" s="191"/>
      <c r="D94" s="175" t="s">
        <v>201</v>
      </c>
      <c r="E94" s="192" t="s">
        <v>1</v>
      </c>
      <c r="F94" s="193" t="s">
        <v>913</v>
      </c>
      <c r="G94" s="191"/>
      <c r="H94" s="194">
        <v>25</v>
      </c>
      <c r="I94" s="195"/>
      <c r="J94" s="191"/>
      <c r="K94" s="191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201</v>
      </c>
      <c r="AU94" s="200" t="s">
        <v>80</v>
      </c>
      <c r="AV94" s="11" t="s">
        <v>82</v>
      </c>
      <c r="AW94" s="11" t="s">
        <v>34</v>
      </c>
      <c r="AX94" s="11" t="s">
        <v>73</v>
      </c>
      <c r="AY94" s="200" t="s">
        <v>130</v>
      </c>
    </row>
    <row r="95" spans="2:51" s="12" customFormat="1" ht="11.25">
      <c r="B95" s="201"/>
      <c r="C95" s="202"/>
      <c r="D95" s="175" t="s">
        <v>201</v>
      </c>
      <c r="E95" s="203" t="s">
        <v>1</v>
      </c>
      <c r="F95" s="204" t="s">
        <v>203</v>
      </c>
      <c r="G95" s="202"/>
      <c r="H95" s="205">
        <v>25</v>
      </c>
      <c r="I95" s="206"/>
      <c r="J95" s="202"/>
      <c r="K95" s="202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201</v>
      </c>
      <c r="AU95" s="211" t="s">
        <v>80</v>
      </c>
      <c r="AV95" s="12" t="s">
        <v>129</v>
      </c>
      <c r="AW95" s="12" t="s">
        <v>34</v>
      </c>
      <c r="AX95" s="12" t="s">
        <v>80</v>
      </c>
      <c r="AY95" s="211" t="s">
        <v>130</v>
      </c>
    </row>
    <row r="96" spans="2:65" s="1" customFormat="1" ht="16.5" customHeight="1">
      <c r="B96" s="32"/>
      <c r="C96" s="163" t="s">
        <v>186</v>
      </c>
      <c r="D96" s="163" t="s">
        <v>131</v>
      </c>
      <c r="E96" s="164" t="s">
        <v>914</v>
      </c>
      <c r="F96" s="165" t="s">
        <v>915</v>
      </c>
      <c r="G96" s="166" t="s">
        <v>232</v>
      </c>
      <c r="H96" s="167">
        <v>35</v>
      </c>
      <c r="I96" s="168"/>
      <c r="J96" s="169">
        <f>ROUND(I96*H96,2)</f>
        <v>0</v>
      </c>
      <c r="K96" s="165" t="s">
        <v>176</v>
      </c>
      <c r="L96" s="36"/>
      <c r="M96" s="170" t="s">
        <v>1</v>
      </c>
      <c r="N96" s="171" t="s">
        <v>44</v>
      </c>
      <c r="O96" s="58"/>
      <c r="P96" s="172">
        <f>O96*H96</f>
        <v>0</v>
      </c>
      <c r="Q96" s="172">
        <v>0</v>
      </c>
      <c r="R96" s="172">
        <f>Q96*H96</f>
        <v>0</v>
      </c>
      <c r="S96" s="172">
        <v>0</v>
      </c>
      <c r="T96" s="173">
        <f>S96*H96</f>
        <v>0</v>
      </c>
      <c r="AR96" s="15" t="s">
        <v>129</v>
      </c>
      <c r="AT96" s="15" t="s">
        <v>131</v>
      </c>
      <c r="AU96" s="15" t="s">
        <v>80</v>
      </c>
      <c r="AY96" s="15" t="s">
        <v>130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5" t="s">
        <v>80</v>
      </c>
      <c r="BK96" s="174">
        <f>ROUND(I96*H96,2)</f>
        <v>0</v>
      </c>
      <c r="BL96" s="15" t="s">
        <v>129</v>
      </c>
      <c r="BM96" s="15" t="s">
        <v>377</v>
      </c>
    </row>
    <row r="97" spans="2:51" s="11" customFormat="1" ht="11.25">
      <c r="B97" s="190"/>
      <c r="C97" s="191"/>
      <c r="D97" s="175" t="s">
        <v>201</v>
      </c>
      <c r="E97" s="192" t="s">
        <v>1</v>
      </c>
      <c r="F97" s="193" t="s">
        <v>916</v>
      </c>
      <c r="G97" s="191"/>
      <c r="H97" s="194">
        <v>35</v>
      </c>
      <c r="I97" s="195"/>
      <c r="J97" s="191"/>
      <c r="K97" s="191"/>
      <c r="L97" s="196"/>
      <c r="M97" s="197"/>
      <c r="N97" s="198"/>
      <c r="O97" s="198"/>
      <c r="P97" s="198"/>
      <c r="Q97" s="198"/>
      <c r="R97" s="198"/>
      <c r="S97" s="198"/>
      <c r="T97" s="199"/>
      <c r="AT97" s="200" t="s">
        <v>201</v>
      </c>
      <c r="AU97" s="200" t="s">
        <v>80</v>
      </c>
      <c r="AV97" s="11" t="s">
        <v>82</v>
      </c>
      <c r="AW97" s="11" t="s">
        <v>34</v>
      </c>
      <c r="AX97" s="11" t="s">
        <v>73</v>
      </c>
      <c r="AY97" s="200" t="s">
        <v>130</v>
      </c>
    </row>
    <row r="98" spans="2:51" s="12" customFormat="1" ht="11.25">
      <c r="B98" s="201"/>
      <c r="C98" s="202"/>
      <c r="D98" s="175" t="s">
        <v>201</v>
      </c>
      <c r="E98" s="203" t="s">
        <v>1</v>
      </c>
      <c r="F98" s="204" t="s">
        <v>203</v>
      </c>
      <c r="G98" s="202"/>
      <c r="H98" s="205">
        <v>35</v>
      </c>
      <c r="I98" s="206"/>
      <c r="J98" s="202"/>
      <c r="K98" s="202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201</v>
      </c>
      <c r="AU98" s="211" t="s">
        <v>80</v>
      </c>
      <c r="AV98" s="12" t="s">
        <v>129</v>
      </c>
      <c r="AW98" s="12" t="s">
        <v>34</v>
      </c>
      <c r="AX98" s="12" t="s">
        <v>80</v>
      </c>
      <c r="AY98" s="211" t="s">
        <v>130</v>
      </c>
    </row>
    <row r="99" spans="2:65" s="1" customFormat="1" ht="16.5" customHeight="1">
      <c r="B99" s="32"/>
      <c r="C99" s="163" t="s">
        <v>244</v>
      </c>
      <c r="D99" s="163" t="s">
        <v>131</v>
      </c>
      <c r="E99" s="164" t="s">
        <v>917</v>
      </c>
      <c r="F99" s="165" t="s">
        <v>918</v>
      </c>
      <c r="G99" s="166" t="s">
        <v>210</v>
      </c>
      <c r="H99" s="167">
        <v>2</v>
      </c>
      <c r="I99" s="168"/>
      <c r="J99" s="169">
        <f>ROUND(I99*H99,2)</f>
        <v>0</v>
      </c>
      <c r="K99" s="165" t="s">
        <v>176</v>
      </c>
      <c r="L99" s="36"/>
      <c r="M99" s="170" t="s">
        <v>1</v>
      </c>
      <c r="N99" s="171" t="s">
        <v>44</v>
      </c>
      <c r="O99" s="58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AR99" s="15" t="s">
        <v>129</v>
      </c>
      <c r="AT99" s="15" t="s">
        <v>131</v>
      </c>
      <c r="AU99" s="15" t="s">
        <v>80</v>
      </c>
      <c r="AY99" s="15" t="s">
        <v>130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5" t="s">
        <v>80</v>
      </c>
      <c r="BK99" s="174">
        <f>ROUND(I99*H99,2)</f>
        <v>0</v>
      </c>
      <c r="BL99" s="15" t="s">
        <v>129</v>
      </c>
      <c r="BM99" s="15" t="s">
        <v>387</v>
      </c>
    </row>
    <row r="100" spans="2:51" s="11" customFormat="1" ht="11.25">
      <c r="B100" s="190"/>
      <c r="C100" s="191"/>
      <c r="D100" s="175" t="s">
        <v>201</v>
      </c>
      <c r="E100" s="192" t="s">
        <v>1</v>
      </c>
      <c r="F100" s="193" t="s">
        <v>919</v>
      </c>
      <c r="G100" s="191"/>
      <c r="H100" s="194">
        <v>2</v>
      </c>
      <c r="I100" s="195"/>
      <c r="J100" s="191"/>
      <c r="K100" s="191"/>
      <c r="L100" s="196"/>
      <c r="M100" s="197"/>
      <c r="N100" s="198"/>
      <c r="O100" s="198"/>
      <c r="P100" s="198"/>
      <c r="Q100" s="198"/>
      <c r="R100" s="198"/>
      <c r="S100" s="198"/>
      <c r="T100" s="199"/>
      <c r="AT100" s="200" t="s">
        <v>201</v>
      </c>
      <c r="AU100" s="200" t="s">
        <v>80</v>
      </c>
      <c r="AV100" s="11" t="s">
        <v>82</v>
      </c>
      <c r="AW100" s="11" t="s">
        <v>34</v>
      </c>
      <c r="AX100" s="11" t="s">
        <v>73</v>
      </c>
      <c r="AY100" s="200" t="s">
        <v>130</v>
      </c>
    </row>
    <row r="101" spans="2:51" s="12" customFormat="1" ht="11.25">
      <c r="B101" s="201"/>
      <c r="C101" s="202"/>
      <c r="D101" s="175" t="s">
        <v>201</v>
      </c>
      <c r="E101" s="203" t="s">
        <v>1</v>
      </c>
      <c r="F101" s="204" t="s">
        <v>203</v>
      </c>
      <c r="G101" s="202"/>
      <c r="H101" s="205">
        <v>2</v>
      </c>
      <c r="I101" s="206"/>
      <c r="J101" s="202"/>
      <c r="K101" s="202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201</v>
      </c>
      <c r="AU101" s="211" t="s">
        <v>80</v>
      </c>
      <c r="AV101" s="12" t="s">
        <v>129</v>
      </c>
      <c r="AW101" s="12" t="s">
        <v>34</v>
      </c>
      <c r="AX101" s="12" t="s">
        <v>80</v>
      </c>
      <c r="AY101" s="211" t="s">
        <v>130</v>
      </c>
    </row>
    <row r="102" spans="2:65" s="1" customFormat="1" ht="16.5" customHeight="1">
      <c r="B102" s="32"/>
      <c r="C102" s="163" t="s">
        <v>248</v>
      </c>
      <c r="D102" s="163" t="s">
        <v>131</v>
      </c>
      <c r="E102" s="164" t="s">
        <v>920</v>
      </c>
      <c r="F102" s="165" t="s">
        <v>921</v>
      </c>
      <c r="G102" s="166" t="s">
        <v>232</v>
      </c>
      <c r="H102" s="167">
        <v>60</v>
      </c>
      <c r="I102" s="168"/>
      <c r="J102" s="169">
        <f>ROUND(I102*H102,2)</f>
        <v>0</v>
      </c>
      <c r="K102" s="165" t="s">
        <v>176</v>
      </c>
      <c r="L102" s="36"/>
      <c r="M102" s="170" t="s">
        <v>1</v>
      </c>
      <c r="N102" s="171" t="s">
        <v>44</v>
      </c>
      <c r="O102" s="58"/>
      <c r="P102" s="172">
        <f>O102*H102</f>
        <v>0</v>
      </c>
      <c r="Q102" s="172">
        <v>0</v>
      </c>
      <c r="R102" s="172">
        <f>Q102*H102</f>
        <v>0</v>
      </c>
      <c r="S102" s="172">
        <v>0</v>
      </c>
      <c r="T102" s="173">
        <f>S102*H102</f>
        <v>0</v>
      </c>
      <c r="AR102" s="15" t="s">
        <v>129</v>
      </c>
      <c r="AT102" s="15" t="s">
        <v>131</v>
      </c>
      <c r="AU102" s="15" t="s">
        <v>80</v>
      </c>
      <c r="AY102" s="15" t="s">
        <v>130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5" t="s">
        <v>80</v>
      </c>
      <c r="BK102" s="174">
        <f>ROUND(I102*H102,2)</f>
        <v>0</v>
      </c>
      <c r="BL102" s="15" t="s">
        <v>129</v>
      </c>
      <c r="BM102" s="15" t="s">
        <v>399</v>
      </c>
    </row>
    <row r="103" spans="2:51" s="11" customFormat="1" ht="11.25">
      <c r="B103" s="190"/>
      <c r="C103" s="191"/>
      <c r="D103" s="175" t="s">
        <v>201</v>
      </c>
      <c r="E103" s="192" t="s">
        <v>1</v>
      </c>
      <c r="F103" s="193" t="s">
        <v>922</v>
      </c>
      <c r="G103" s="191"/>
      <c r="H103" s="194">
        <v>60</v>
      </c>
      <c r="I103" s="195"/>
      <c r="J103" s="191"/>
      <c r="K103" s="191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201</v>
      </c>
      <c r="AU103" s="200" t="s">
        <v>80</v>
      </c>
      <c r="AV103" s="11" t="s">
        <v>82</v>
      </c>
      <c r="AW103" s="11" t="s">
        <v>34</v>
      </c>
      <c r="AX103" s="11" t="s">
        <v>73</v>
      </c>
      <c r="AY103" s="200" t="s">
        <v>130</v>
      </c>
    </row>
    <row r="104" spans="2:51" s="12" customFormat="1" ht="11.25">
      <c r="B104" s="201"/>
      <c r="C104" s="202"/>
      <c r="D104" s="175" t="s">
        <v>201</v>
      </c>
      <c r="E104" s="203" t="s">
        <v>1</v>
      </c>
      <c r="F104" s="204" t="s">
        <v>203</v>
      </c>
      <c r="G104" s="202"/>
      <c r="H104" s="205">
        <v>60</v>
      </c>
      <c r="I104" s="206"/>
      <c r="J104" s="202"/>
      <c r="K104" s="202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201</v>
      </c>
      <c r="AU104" s="211" t="s">
        <v>80</v>
      </c>
      <c r="AV104" s="12" t="s">
        <v>129</v>
      </c>
      <c r="AW104" s="12" t="s">
        <v>34</v>
      </c>
      <c r="AX104" s="12" t="s">
        <v>80</v>
      </c>
      <c r="AY104" s="211" t="s">
        <v>130</v>
      </c>
    </row>
    <row r="105" spans="2:65" s="1" customFormat="1" ht="16.5" customHeight="1">
      <c r="B105" s="32"/>
      <c r="C105" s="163" t="s">
        <v>252</v>
      </c>
      <c r="D105" s="163" t="s">
        <v>131</v>
      </c>
      <c r="E105" s="164" t="s">
        <v>923</v>
      </c>
      <c r="F105" s="165" t="s">
        <v>860</v>
      </c>
      <c r="G105" s="166" t="s">
        <v>232</v>
      </c>
      <c r="H105" s="167">
        <v>10</v>
      </c>
      <c r="I105" s="168"/>
      <c r="J105" s="169">
        <f>ROUND(I105*H105,2)</f>
        <v>0</v>
      </c>
      <c r="K105" s="165" t="s">
        <v>176</v>
      </c>
      <c r="L105" s="36"/>
      <c r="M105" s="170" t="s">
        <v>1</v>
      </c>
      <c r="N105" s="171" t="s">
        <v>44</v>
      </c>
      <c r="O105" s="58"/>
      <c r="P105" s="172">
        <f>O105*H105</f>
        <v>0</v>
      </c>
      <c r="Q105" s="172">
        <v>0</v>
      </c>
      <c r="R105" s="172">
        <f>Q105*H105</f>
        <v>0</v>
      </c>
      <c r="S105" s="172">
        <v>0</v>
      </c>
      <c r="T105" s="173">
        <f>S105*H105</f>
        <v>0</v>
      </c>
      <c r="AR105" s="15" t="s">
        <v>129</v>
      </c>
      <c r="AT105" s="15" t="s">
        <v>131</v>
      </c>
      <c r="AU105" s="15" t="s">
        <v>80</v>
      </c>
      <c r="AY105" s="15" t="s">
        <v>130</v>
      </c>
      <c r="BE105" s="174">
        <f>IF(N105="základní",J105,0)</f>
        <v>0</v>
      </c>
      <c r="BF105" s="174">
        <f>IF(N105="snížená",J105,0)</f>
        <v>0</v>
      </c>
      <c r="BG105" s="174">
        <f>IF(N105="zákl. přenesená",J105,0)</f>
        <v>0</v>
      </c>
      <c r="BH105" s="174">
        <f>IF(N105="sníž. přenesená",J105,0)</f>
        <v>0</v>
      </c>
      <c r="BI105" s="174">
        <f>IF(N105="nulová",J105,0)</f>
        <v>0</v>
      </c>
      <c r="BJ105" s="15" t="s">
        <v>80</v>
      </c>
      <c r="BK105" s="174">
        <f>ROUND(I105*H105,2)</f>
        <v>0</v>
      </c>
      <c r="BL105" s="15" t="s">
        <v>129</v>
      </c>
      <c r="BM105" s="15" t="s">
        <v>410</v>
      </c>
    </row>
    <row r="106" spans="2:51" s="11" customFormat="1" ht="11.25">
      <c r="B106" s="190"/>
      <c r="C106" s="191"/>
      <c r="D106" s="175" t="s">
        <v>201</v>
      </c>
      <c r="E106" s="192" t="s">
        <v>1</v>
      </c>
      <c r="F106" s="193" t="s">
        <v>924</v>
      </c>
      <c r="G106" s="191"/>
      <c r="H106" s="194">
        <v>10</v>
      </c>
      <c r="I106" s="195"/>
      <c r="J106" s="191"/>
      <c r="K106" s="191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201</v>
      </c>
      <c r="AU106" s="200" t="s">
        <v>80</v>
      </c>
      <c r="AV106" s="11" t="s">
        <v>82</v>
      </c>
      <c r="AW106" s="11" t="s">
        <v>34</v>
      </c>
      <c r="AX106" s="11" t="s">
        <v>73</v>
      </c>
      <c r="AY106" s="200" t="s">
        <v>130</v>
      </c>
    </row>
    <row r="107" spans="2:51" s="12" customFormat="1" ht="11.25">
      <c r="B107" s="201"/>
      <c r="C107" s="202"/>
      <c r="D107" s="175" t="s">
        <v>201</v>
      </c>
      <c r="E107" s="203" t="s">
        <v>1</v>
      </c>
      <c r="F107" s="204" t="s">
        <v>203</v>
      </c>
      <c r="G107" s="202"/>
      <c r="H107" s="205">
        <v>10</v>
      </c>
      <c r="I107" s="206"/>
      <c r="J107" s="202"/>
      <c r="K107" s="202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201</v>
      </c>
      <c r="AU107" s="211" t="s">
        <v>80</v>
      </c>
      <c r="AV107" s="12" t="s">
        <v>129</v>
      </c>
      <c r="AW107" s="12" t="s">
        <v>34</v>
      </c>
      <c r="AX107" s="12" t="s">
        <v>80</v>
      </c>
      <c r="AY107" s="211" t="s">
        <v>130</v>
      </c>
    </row>
    <row r="108" spans="2:65" s="1" customFormat="1" ht="16.5" customHeight="1">
      <c r="B108" s="32"/>
      <c r="C108" s="163" t="s">
        <v>8</v>
      </c>
      <c r="D108" s="163" t="s">
        <v>131</v>
      </c>
      <c r="E108" s="164" t="s">
        <v>925</v>
      </c>
      <c r="F108" s="165" t="s">
        <v>926</v>
      </c>
      <c r="G108" s="166" t="s">
        <v>232</v>
      </c>
      <c r="H108" s="167">
        <v>25</v>
      </c>
      <c r="I108" s="168"/>
      <c r="J108" s="169">
        <f>ROUND(I108*H108,2)</f>
        <v>0</v>
      </c>
      <c r="K108" s="165" t="s">
        <v>176</v>
      </c>
      <c r="L108" s="36"/>
      <c r="M108" s="170" t="s">
        <v>1</v>
      </c>
      <c r="N108" s="171" t="s">
        <v>44</v>
      </c>
      <c r="O108" s="58"/>
      <c r="P108" s="172">
        <f>O108*H108</f>
        <v>0</v>
      </c>
      <c r="Q108" s="172">
        <v>0</v>
      </c>
      <c r="R108" s="172">
        <f>Q108*H108</f>
        <v>0</v>
      </c>
      <c r="S108" s="172">
        <v>0</v>
      </c>
      <c r="T108" s="173">
        <f>S108*H108</f>
        <v>0</v>
      </c>
      <c r="AR108" s="15" t="s">
        <v>129</v>
      </c>
      <c r="AT108" s="15" t="s">
        <v>131</v>
      </c>
      <c r="AU108" s="15" t="s">
        <v>80</v>
      </c>
      <c r="AY108" s="15" t="s">
        <v>130</v>
      </c>
      <c r="BE108" s="174">
        <f>IF(N108="základní",J108,0)</f>
        <v>0</v>
      </c>
      <c r="BF108" s="174">
        <f>IF(N108="snížená",J108,0)</f>
        <v>0</v>
      </c>
      <c r="BG108" s="174">
        <f>IF(N108="zákl. přenesená",J108,0)</f>
        <v>0</v>
      </c>
      <c r="BH108" s="174">
        <f>IF(N108="sníž. přenesená",J108,0)</f>
        <v>0</v>
      </c>
      <c r="BI108" s="174">
        <f>IF(N108="nulová",J108,0)</f>
        <v>0</v>
      </c>
      <c r="BJ108" s="15" t="s">
        <v>80</v>
      </c>
      <c r="BK108" s="174">
        <f>ROUND(I108*H108,2)</f>
        <v>0</v>
      </c>
      <c r="BL108" s="15" t="s">
        <v>129</v>
      </c>
      <c r="BM108" s="15" t="s">
        <v>420</v>
      </c>
    </row>
    <row r="109" spans="2:51" s="11" customFormat="1" ht="11.25">
      <c r="B109" s="190"/>
      <c r="C109" s="191"/>
      <c r="D109" s="175" t="s">
        <v>201</v>
      </c>
      <c r="E109" s="192" t="s">
        <v>1</v>
      </c>
      <c r="F109" s="193" t="s">
        <v>927</v>
      </c>
      <c r="G109" s="191"/>
      <c r="H109" s="194">
        <v>25</v>
      </c>
      <c r="I109" s="195"/>
      <c r="J109" s="191"/>
      <c r="K109" s="191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201</v>
      </c>
      <c r="AU109" s="200" t="s">
        <v>80</v>
      </c>
      <c r="AV109" s="11" t="s">
        <v>82</v>
      </c>
      <c r="AW109" s="11" t="s">
        <v>34</v>
      </c>
      <c r="AX109" s="11" t="s">
        <v>73</v>
      </c>
      <c r="AY109" s="200" t="s">
        <v>130</v>
      </c>
    </row>
    <row r="110" spans="2:51" s="12" customFormat="1" ht="11.25">
      <c r="B110" s="201"/>
      <c r="C110" s="202"/>
      <c r="D110" s="175" t="s">
        <v>201</v>
      </c>
      <c r="E110" s="203" t="s">
        <v>1</v>
      </c>
      <c r="F110" s="204" t="s">
        <v>203</v>
      </c>
      <c r="G110" s="202"/>
      <c r="H110" s="205">
        <v>25</v>
      </c>
      <c r="I110" s="206"/>
      <c r="J110" s="202"/>
      <c r="K110" s="202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201</v>
      </c>
      <c r="AU110" s="211" t="s">
        <v>80</v>
      </c>
      <c r="AV110" s="12" t="s">
        <v>129</v>
      </c>
      <c r="AW110" s="12" t="s">
        <v>34</v>
      </c>
      <c r="AX110" s="12" t="s">
        <v>80</v>
      </c>
      <c r="AY110" s="211" t="s">
        <v>130</v>
      </c>
    </row>
    <row r="111" spans="2:65" s="1" customFormat="1" ht="16.5" customHeight="1">
      <c r="B111" s="32"/>
      <c r="C111" s="163" t="s">
        <v>259</v>
      </c>
      <c r="D111" s="163" t="s">
        <v>131</v>
      </c>
      <c r="E111" s="164" t="s">
        <v>928</v>
      </c>
      <c r="F111" s="165" t="s">
        <v>854</v>
      </c>
      <c r="G111" s="166" t="s">
        <v>232</v>
      </c>
      <c r="H111" s="167">
        <v>35</v>
      </c>
      <c r="I111" s="168"/>
      <c r="J111" s="169">
        <f>ROUND(I111*H111,2)</f>
        <v>0</v>
      </c>
      <c r="K111" s="165" t="s">
        <v>176</v>
      </c>
      <c r="L111" s="36"/>
      <c r="M111" s="170" t="s">
        <v>1</v>
      </c>
      <c r="N111" s="171" t="s">
        <v>44</v>
      </c>
      <c r="O111" s="58"/>
      <c r="P111" s="172">
        <f>O111*H111</f>
        <v>0</v>
      </c>
      <c r="Q111" s="172">
        <v>0</v>
      </c>
      <c r="R111" s="172">
        <f>Q111*H111</f>
        <v>0</v>
      </c>
      <c r="S111" s="172">
        <v>0</v>
      </c>
      <c r="T111" s="173">
        <f>S111*H111</f>
        <v>0</v>
      </c>
      <c r="AR111" s="15" t="s">
        <v>129</v>
      </c>
      <c r="AT111" s="15" t="s">
        <v>131</v>
      </c>
      <c r="AU111" s="15" t="s">
        <v>80</v>
      </c>
      <c r="AY111" s="15" t="s">
        <v>130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5" t="s">
        <v>80</v>
      </c>
      <c r="BK111" s="174">
        <f>ROUND(I111*H111,2)</f>
        <v>0</v>
      </c>
      <c r="BL111" s="15" t="s">
        <v>129</v>
      </c>
      <c r="BM111" s="15" t="s">
        <v>430</v>
      </c>
    </row>
    <row r="112" spans="2:51" s="11" customFormat="1" ht="22.5">
      <c r="B112" s="190"/>
      <c r="C112" s="191"/>
      <c r="D112" s="175" t="s">
        <v>201</v>
      </c>
      <c r="E112" s="192" t="s">
        <v>1</v>
      </c>
      <c r="F112" s="193" t="s">
        <v>929</v>
      </c>
      <c r="G112" s="191"/>
      <c r="H112" s="194">
        <v>35</v>
      </c>
      <c r="I112" s="195"/>
      <c r="J112" s="191"/>
      <c r="K112" s="191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201</v>
      </c>
      <c r="AU112" s="200" t="s">
        <v>80</v>
      </c>
      <c r="AV112" s="11" t="s">
        <v>82</v>
      </c>
      <c r="AW112" s="11" t="s">
        <v>34</v>
      </c>
      <c r="AX112" s="11" t="s">
        <v>73</v>
      </c>
      <c r="AY112" s="200" t="s">
        <v>130</v>
      </c>
    </row>
    <row r="113" spans="2:51" s="12" customFormat="1" ht="11.25">
      <c r="B113" s="201"/>
      <c r="C113" s="202"/>
      <c r="D113" s="175" t="s">
        <v>201</v>
      </c>
      <c r="E113" s="203" t="s">
        <v>1</v>
      </c>
      <c r="F113" s="204" t="s">
        <v>203</v>
      </c>
      <c r="G113" s="202"/>
      <c r="H113" s="205">
        <v>35</v>
      </c>
      <c r="I113" s="206"/>
      <c r="J113" s="202"/>
      <c r="K113" s="202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201</v>
      </c>
      <c r="AU113" s="211" t="s">
        <v>80</v>
      </c>
      <c r="AV113" s="12" t="s">
        <v>129</v>
      </c>
      <c r="AW113" s="12" t="s">
        <v>34</v>
      </c>
      <c r="AX113" s="12" t="s">
        <v>80</v>
      </c>
      <c r="AY113" s="211" t="s">
        <v>130</v>
      </c>
    </row>
    <row r="114" spans="2:65" s="1" customFormat="1" ht="16.5" customHeight="1">
      <c r="B114" s="32"/>
      <c r="C114" s="163" t="s">
        <v>265</v>
      </c>
      <c r="D114" s="163" t="s">
        <v>131</v>
      </c>
      <c r="E114" s="164" t="s">
        <v>930</v>
      </c>
      <c r="F114" s="165" t="s">
        <v>931</v>
      </c>
      <c r="G114" s="166" t="s">
        <v>210</v>
      </c>
      <c r="H114" s="167">
        <v>1</v>
      </c>
      <c r="I114" s="168"/>
      <c r="J114" s="169">
        <f>ROUND(I114*H114,2)</f>
        <v>0</v>
      </c>
      <c r="K114" s="165" t="s">
        <v>176</v>
      </c>
      <c r="L114" s="36"/>
      <c r="M114" s="170" t="s">
        <v>1</v>
      </c>
      <c r="N114" s="171" t="s">
        <v>44</v>
      </c>
      <c r="O114" s="58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AR114" s="15" t="s">
        <v>129</v>
      </c>
      <c r="AT114" s="15" t="s">
        <v>131</v>
      </c>
      <c r="AU114" s="15" t="s">
        <v>80</v>
      </c>
      <c r="AY114" s="15" t="s">
        <v>130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5" t="s">
        <v>80</v>
      </c>
      <c r="BK114" s="174">
        <f>ROUND(I114*H114,2)</f>
        <v>0</v>
      </c>
      <c r="BL114" s="15" t="s">
        <v>129</v>
      </c>
      <c r="BM114" s="15" t="s">
        <v>441</v>
      </c>
    </row>
    <row r="115" spans="2:51" s="11" customFormat="1" ht="11.25">
      <c r="B115" s="190"/>
      <c r="C115" s="191"/>
      <c r="D115" s="175" t="s">
        <v>201</v>
      </c>
      <c r="E115" s="192" t="s">
        <v>1</v>
      </c>
      <c r="F115" s="193" t="s">
        <v>932</v>
      </c>
      <c r="G115" s="191"/>
      <c r="H115" s="194">
        <v>1</v>
      </c>
      <c r="I115" s="195"/>
      <c r="J115" s="191"/>
      <c r="K115" s="191"/>
      <c r="L115" s="196"/>
      <c r="M115" s="197"/>
      <c r="N115" s="198"/>
      <c r="O115" s="198"/>
      <c r="P115" s="198"/>
      <c r="Q115" s="198"/>
      <c r="R115" s="198"/>
      <c r="S115" s="198"/>
      <c r="T115" s="199"/>
      <c r="AT115" s="200" t="s">
        <v>201</v>
      </c>
      <c r="AU115" s="200" t="s">
        <v>80</v>
      </c>
      <c r="AV115" s="11" t="s">
        <v>82</v>
      </c>
      <c r="AW115" s="11" t="s">
        <v>34</v>
      </c>
      <c r="AX115" s="11" t="s">
        <v>73</v>
      </c>
      <c r="AY115" s="200" t="s">
        <v>130</v>
      </c>
    </row>
    <row r="116" spans="2:51" s="12" customFormat="1" ht="11.25">
      <c r="B116" s="201"/>
      <c r="C116" s="202"/>
      <c r="D116" s="175" t="s">
        <v>201</v>
      </c>
      <c r="E116" s="203" t="s">
        <v>1</v>
      </c>
      <c r="F116" s="204" t="s">
        <v>203</v>
      </c>
      <c r="G116" s="202"/>
      <c r="H116" s="205">
        <v>1</v>
      </c>
      <c r="I116" s="206"/>
      <c r="J116" s="202"/>
      <c r="K116" s="202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201</v>
      </c>
      <c r="AU116" s="211" t="s">
        <v>80</v>
      </c>
      <c r="AV116" s="12" t="s">
        <v>129</v>
      </c>
      <c r="AW116" s="12" t="s">
        <v>34</v>
      </c>
      <c r="AX116" s="12" t="s">
        <v>80</v>
      </c>
      <c r="AY116" s="211" t="s">
        <v>130</v>
      </c>
    </row>
    <row r="117" spans="2:65" s="1" customFormat="1" ht="16.5" customHeight="1">
      <c r="B117" s="32"/>
      <c r="C117" s="163" t="s">
        <v>269</v>
      </c>
      <c r="D117" s="163" t="s">
        <v>131</v>
      </c>
      <c r="E117" s="164" t="s">
        <v>933</v>
      </c>
      <c r="F117" s="165" t="s">
        <v>934</v>
      </c>
      <c r="G117" s="166" t="s">
        <v>210</v>
      </c>
      <c r="H117" s="167">
        <v>1</v>
      </c>
      <c r="I117" s="168"/>
      <c r="J117" s="169">
        <f>ROUND(I117*H117,2)</f>
        <v>0</v>
      </c>
      <c r="K117" s="165" t="s">
        <v>176</v>
      </c>
      <c r="L117" s="36"/>
      <c r="M117" s="170" t="s">
        <v>1</v>
      </c>
      <c r="N117" s="171" t="s">
        <v>44</v>
      </c>
      <c r="O117" s="58"/>
      <c r="P117" s="172">
        <f>O117*H117</f>
        <v>0</v>
      </c>
      <c r="Q117" s="172">
        <v>0</v>
      </c>
      <c r="R117" s="172">
        <f>Q117*H117</f>
        <v>0</v>
      </c>
      <c r="S117" s="172">
        <v>0</v>
      </c>
      <c r="T117" s="173">
        <f>S117*H117</f>
        <v>0</v>
      </c>
      <c r="AR117" s="15" t="s">
        <v>129</v>
      </c>
      <c r="AT117" s="15" t="s">
        <v>131</v>
      </c>
      <c r="AU117" s="15" t="s">
        <v>80</v>
      </c>
      <c r="AY117" s="15" t="s">
        <v>130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5" t="s">
        <v>80</v>
      </c>
      <c r="BK117" s="174">
        <f>ROUND(I117*H117,2)</f>
        <v>0</v>
      </c>
      <c r="BL117" s="15" t="s">
        <v>129</v>
      </c>
      <c r="BM117" s="15" t="s">
        <v>450</v>
      </c>
    </row>
    <row r="118" spans="2:51" s="11" customFormat="1" ht="11.25">
      <c r="B118" s="190"/>
      <c r="C118" s="191"/>
      <c r="D118" s="175" t="s">
        <v>201</v>
      </c>
      <c r="E118" s="192" t="s">
        <v>1</v>
      </c>
      <c r="F118" s="193" t="s">
        <v>935</v>
      </c>
      <c r="G118" s="191"/>
      <c r="H118" s="194">
        <v>1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201</v>
      </c>
      <c r="AU118" s="200" t="s">
        <v>80</v>
      </c>
      <c r="AV118" s="11" t="s">
        <v>82</v>
      </c>
      <c r="AW118" s="11" t="s">
        <v>34</v>
      </c>
      <c r="AX118" s="11" t="s">
        <v>73</v>
      </c>
      <c r="AY118" s="200" t="s">
        <v>130</v>
      </c>
    </row>
    <row r="119" spans="2:51" s="12" customFormat="1" ht="11.25">
      <c r="B119" s="201"/>
      <c r="C119" s="202"/>
      <c r="D119" s="175" t="s">
        <v>201</v>
      </c>
      <c r="E119" s="203" t="s">
        <v>1</v>
      </c>
      <c r="F119" s="204" t="s">
        <v>203</v>
      </c>
      <c r="G119" s="202"/>
      <c r="H119" s="205">
        <v>1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201</v>
      </c>
      <c r="AU119" s="211" t="s">
        <v>80</v>
      </c>
      <c r="AV119" s="12" t="s">
        <v>129</v>
      </c>
      <c r="AW119" s="12" t="s">
        <v>34</v>
      </c>
      <c r="AX119" s="12" t="s">
        <v>80</v>
      </c>
      <c r="AY119" s="211" t="s">
        <v>130</v>
      </c>
    </row>
    <row r="120" spans="2:65" s="1" customFormat="1" ht="22.5" customHeight="1">
      <c r="B120" s="32"/>
      <c r="C120" s="163" t="s">
        <v>273</v>
      </c>
      <c r="D120" s="163" t="s">
        <v>131</v>
      </c>
      <c r="E120" s="164" t="s">
        <v>936</v>
      </c>
      <c r="F120" s="165" t="s">
        <v>937</v>
      </c>
      <c r="G120" s="166" t="s">
        <v>756</v>
      </c>
      <c r="H120" s="167">
        <v>1</v>
      </c>
      <c r="I120" s="168"/>
      <c r="J120" s="169">
        <f>ROUND(I120*H120,2)</f>
        <v>0</v>
      </c>
      <c r="K120" s="165" t="s">
        <v>176</v>
      </c>
      <c r="L120" s="36"/>
      <c r="M120" s="170" t="s">
        <v>1</v>
      </c>
      <c r="N120" s="171" t="s">
        <v>44</v>
      </c>
      <c r="O120" s="58"/>
      <c r="P120" s="172">
        <f>O120*H120</f>
        <v>0</v>
      </c>
      <c r="Q120" s="172">
        <v>0</v>
      </c>
      <c r="R120" s="172">
        <f>Q120*H120</f>
        <v>0</v>
      </c>
      <c r="S120" s="172">
        <v>0</v>
      </c>
      <c r="T120" s="173">
        <f>S120*H120</f>
        <v>0</v>
      </c>
      <c r="AR120" s="15" t="s">
        <v>129</v>
      </c>
      <c r="AT120" s="15" t="s">
        <v>131</v>
      </c>
      <c r="AU120" s="15" t="s">
        <v>80</v>
      </c>
      <c r="AY120" s="15" t="s">
        <v>130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5" t="s">
        <v>80</v>
      </c>
      <c r="BK120" s="174">
        <f>ROUND(I120*H120,2)</f>
        <v>0</v>
      </c>
      <c r="BL120" s="15" t="s">
        <v>129</v>
      </c>
      <c r="BM120" s="15" t="s">
        <v>460</v>
      </c>
    </row>
    <row r="121" spans="2:65" s="1" customFormat="1" ht="16.5" customHeight="1">
      <c r="B121" s="32"/>
      <c r="C121" s="163" t="s">
        <v>277</v>
      </c>
      <c r="D121" s="163" t="s">
        <v>131</v>
      </c>
      <c r="E121" s="164" t="s">
        <v>938</v>
      </c>
      <c r="F121" s="165" t="s">
        <v>939</v>
      </c>
      <c r="G121" s="166" t="s">
        <v>232</v>
      </c>
      <c r="H121" s="167">
        <v>25</v>
      </c>
      <c r="I121" s="168"/>
      <c r="J121" s="169">
        <f>ROUND(I121*H121,2)</f>
        <v>0</v>
      </c>
      <c r="K121" s="165" t="s">
        <v>176</v>
      </c>
      <c r="L121" s="36"/>
      <c r="M121" s="170" t="s">
        <v>1</v>
      </c>
      <c r="N121" s="171" t="s">
        <v>44</v>
      </c>
      <c r="O121" s="58"/>
      <c r="P121" s="172">
        <f>O121*H121</f>
        <v>0</v>
      </c>
      <c r="Q121" s="172">
        <v>0</v>
      </c>
      <c r="R121" s="172">
        <f>Q121*H121</f>
        <v>0</v>
      </c>
      <c r="S121" s="172">
        <v>0</v>
      </c>
      <c r="T121" s="173">
        <f>S121*H121</f>
        <v>0</v>
      </c>
      <c r="AR121" s="15" t="s">
        <v>129</v>
      </c>
      <c r="AT121" s="15" t="s">
        <v>131</v>
      </c>
      <c r="AU121" s="15" t="s">
        <v>80</v>
      </c>
      <c r="AY121" s="15" t="s">
        <v>130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5" t="s">
        <v>80</v>
      </c>
      <c r="BK121" s="174">
        <f>ROUND(I121*H121,2)</f>
        <v>0</v>
      </c>
      <c r="BL121" s="15" t="s">
        <v>129</v>
      </c>
      <c r="BM121" s="15" t="s">
        <v>470</v>
      </c>
    </row>
    <row r="122" spans="2:51" s="11" customFormat="1" ht="11.25">
      <c r="B122" s="190"/>
      <c r="C122" s="191"/>
      <c r="D122" s="175" t="s">
        <v>201</v>
      </c>
      <c r="E122" s="192" t="s">
        <v>1</v>
      </c>
      <c r="F122" s="193" t="s">
        <v>940</v>
      </c>
      <c r="G122" s="191"/>
      <c r="H122" s="194">
        <v>25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201</v>
      </c>
      <c r="AU122" s="200" t="s">
        <v>80</v>
      </c>
      <c r="AV122" s="11" t="s">
        <v>82</v>
      </c>
      <c r="AW122" s="11" t="s">
        <v>34</v>
      </c>
      <c r="AX122" s="11" t="s">
        <v>73</v>
      </c>
      <c r="AY122" s="200" t="s">
        <v>130</v>
      </c>
    </row>
    <row r="123" spans="2:51" s="12" customFormat="1" ht="11.25">
      <c r="B123" s="201"/>
      <c r="C123" s="202"/>
      <c r="D123" s="175" t="s">
        <v>201</v>
      </c>
      <c r="E123" s="203" t="s">
        <v>1</v>
      </c>
      <c r="F123" s="204" t="s">
        <v>203</v>
      </c>
      <c r="G123" s="202"/>
      <c r="H123" s="205">
        <v>25</v>
      </c>
      <c r="I123" s="206"/>
      <c r="J123" s="202"/>
      <c r="K123" s="202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201</v>
      </c>
      <c r="AU123" s="211" t="s">
        <v>80</v>
      </c>
      <c r="AV123" s="12" t="s">
        <v>129</v>
      </c>
      <c r="AW123" s="12" t="s">
        <v>34</v>
      </c>
      <c r="AX123" s="12" t="s">
        <v>80</v>
      </c>
      <c r="AY123" s="211" t="s">
        <v>130</v>
      </c>
    </row>
    <row r="124" spans="2:65" s="1" customFormat="1" ht="16.5" customHeight="1">
      <c r="B124" s="32"/>
      <c r="C124" s="163" t="s">
        <v>7</v>
      </c>
      <c r="D124" s="163" t="s">
        <v>131</v>
      </c>
      <c r="E124" s="164" t="s">
        <v>941</v>
      </c>
      <c r="F124" s="165" t="s">
        <v>939</v>
      </c>
      <c r="G124" s="166" t="s">
        <v>232</v>
      </c>
      <c r="H124" s="167">
        <v>35</v>
      </c>
      <c r="I124" s="168"/>
      <c r="J124" s="169">
        <f>ROUND(I124*H124,2)</f>
        <v>0</v>
      </c>
      <c r="K124" s="165" t="s">
        <v>176</v>
      </c>
      <c r="L124" s="36"/>
      <c r="M124" s="170" t="s">
        <v>1</v>
      </c>
      <c r="N124" s="171" t="s">
        <v>44</v>
      </c>
      <c r="O124" s="58"/>
      <c r="P124" s="172">
        <f>O124*H124</f>
        <v>0</v>
      </c>
      <c r="Q124" s="172">
        <v>0</v>
      </c>
      <c r="R124" s="172">
        <f>Q124*H124</f>
        <v>0</v>
      </c>
      <c r="S124" s="172">
        <v>0</v>
      </c>
      <c r="T124" s="173">
        <f>S124*H124</f>
        <v>0</v>
      </c>
      <c r="AR124" s="15" t="s">
        <v>129</v>
      </c>
      <c r="AT124" s="15" t="s">
        <v>131</v>
      </c>
      <c r="AU124" s="15" t="s">
        <v>80</v>
      </c>
      <c r="AY124" s="15" t="s">
        <v>130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5" t="s">
        <v>80</v>
      </c>
      <c r="BK124" s="174">
        <f>ROUND(I124*H124,2)</f>
        <v>0</v>
      </c>
      <c r="BL124" s="15" t="s">
        <v>129</v>
      </c>
      <c r="BM124" s="15" t="s">
        <v>480</v>
      </c>
    </row>
    <row r="125" spans="2:51" s="11" customFormat="1" ht="11.25">
      <c r="B125" s="190"/>
      <c r="C125" s="191"/>
      <c r="D125" s="175" t="s">
        <v>201</v>
      </c>
      <c r="E125" s="192" t="s">
        <v>1</v>
      </c>
      <c r="F125" s="193" t="s">
        <v>942</v>
      </c>
      <c r="G125" s="191"/>
      <c r="H125" s="194">
        <v>35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201</v>
      </c>
      <c r="AU125" s="200" t="s">
        <v>80</v>
      </c>
      <c r="AV125" s="11" t="s">
        <v>82</v>
      </c>
      <c r="AW125" s="11" t="s">
        <v>34</v>
      </c>
      <c r="AX125" s="11" t="s">
        <v>73</v>
      </c>
      <c r="AY125" s="200" t="s">
        <v>130</v>
      </c>
    </row>
    <row r="126" spans="2:51" s="12" customFormat="1" ht="11.25">
      <c r="B126" s="201"/>
      <c r="C126" s="202"/>
      <c r="D126" s="175" t="s">
        <v>201</v>
      </c>
      <c r="E126" s="203" t="s">
        <v>1</v>
      </c>
      <c r="F126" s="204" t="s">
        <v>203</v>
      </c>
      <c r="G126" s="202"/>
      <c r="H126" s="205">
        <v>35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201</v>
      </c>
      <c r="AU126" s="211" t="s">
        <v>80</v>
      </c>
      <c r="AV126" s="12" t="s">
        <v>129</v>
      </c>
      <c r="AW126" s="12" t="s">
        <v>34</v>
      </c>
      <c r="AX126" s="12" t="s">
        <v>80</v>
      </c>
      <c r="AY126" s="211" t="s">
        <v>130</v>
      </c>
    </row>
    <row r="127" spans="2:65" s="1" customFormat="1" ht="16.5" customHeight="1">
      <c r="B127" s="32"/>
      <c r="C127" s="163" t="s">
        <v>377</v>
      </c>
      <c r="D127" s="163" t="s">
        <v>131</v>
      </c>
      <c r="E127" s="164" t="s">
        <v>943</v>
      </c>
      <c r="F127" s="165" t="s">
        <v>863</v>
      </c>
      <c r="G127" s="166" t="s">
        <v>756</v>
      </c>
      <c r="H127" s="167">
        <v>1</v>
      </c>
      <c r="I127" s="168"/>
      <c r="J127" s="169">
        <f>ROUND(I127*H127,2)</f>
        <v>0</v>
      </c>
      <c r="K127" s="165" t="s">
        <v>176</v>
      </c>
      <c r="L127" s="36"/>
      <c r="M127" s="170" t="s">
        <v>1</v>
      </c>
      <c r="N127" s="171" t="s">
        <v>44</v>
      </c>
      <c r="O127" s="58"/>
      <c r="P127" s="172">
        <f>O127*H127</f>
        <v>0</v>
      </c>
      <c r="Q127" s="172">
        <v>0</v>
      </c>
      <c r="R127" s="172">
        <f>Q127*H127</f>
        <v>0</v>
      </c>
      <c r="S127" s="172">
        <v>0</v>
      </c>
      <c r="T127" s="173">
        <f>S127*H127</f>
        <v>0</v>
      </c>
      <c r="AR127" s="15" t="s">
        <v>129</v>
      </c>
      <c r="AT127" s="15" t="s">
        <v>131</v>
      </c>
      <c r="AU127" s="15" t="s">
        <v>80</v>
      </c>
      <c r="AY127" s="15" t="s">
        <v>130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5" t="s">
        <v>80</v>
      </c>
      <c r="BK127" s="174">
        <f>ROUND(I127*H127,2)</f>
        <v>0</v>
      </c>
      <c r="BL127" s="15" t="s">
        <v>129</v>
      </c>
      <c r="BM127" s="15" t="s">
        <v>490</v>
      </c>
    </row>
    <row r="128" spans="2:51" s="11" customFormat="1" ht="11.25">
      <c r="B128" s="190"/>
      <c r="C128" s="191"/>
      <c r="D128" s="175" t="s">
        <v>201</v>
      </c>
      <c r="E128" s="192" t="s">
        <v>1</v>
      </c>
      <c r="F128" s="193" t="s">
        <v>944</v>
      </c>
      <c r="G128" s="191"/>
      <c r="H128" s="194">
        <v>1</v>
      </c>
      <c r="I128" s="195"/>
      <c r="J128" s="191"/>
      <c r="K128" s="191"/>
      <c r="L128" s="196"/>
      <c r="M128" s="197"/>
      <c r="N128" s="198"/>
      <c r="O128" s="198"/>
      <c r="P128" s="198"/>
      <c r="Q128" s="198"/>
      <c r="R128" s="198"/>
      <c r="S128" s="198"/>
      <c r="T128" s="199"/>
      <c r="AT128" s="200" t="s">
        <v>201</v>
      </c>
      <c r="AU128" s="200" t="s">
        <v>80</v>
      </c>
      <c r="AV128" s="11" t="s">
        <v>82</v>
      </c>
      <c r="AW128" s="11" t="s">
        <v>34</v>
      </c>
      <c r="AX128" s="11" t="s">
        <v>73</v>
      </c>
      <c r="AY128" s="200" t="s">
        <v>130</v>
      </c>
    </row>
    <row r="129" spans="2:51" s="12" customFormat="1" ht="11.25">
      <c r="B129" s="201"/>
      <c r="C129" s="202"/>
      <c r="D129" s="175" t="s">
        <v>201</v>
      </c>
      <c r="E129" s="203" t="s">
        <v>1</v>
      </c>
      <c r="F129" s="204" t="s">
        <v>203</v>
      </c>
      <c r="G129" s="202"/>
      <c r="H129" s="205">
        <v>1</v>
      </c>
      <c r="I129" s="206"/>
      <c r="J129" s="202"/>
      <c r="K129" s="202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201</v>
      </c>
      <c r="AU129" s="211" t="s">
        <v>80</v>
      </c>
      <c r="AV129" s="12" t="s">
        <v>129</v>
      </c>
      <c r="AW129" s="12" t="s">
        <v>34</v>
      </c>
      <c r="AX129" s="12" t="s">
        <v>80</v>
      </c>
      <c r="AY129" s="211" t="s">
        <v>130</v>
      </c>
    </row>
    <row r="130" spans="2:65" s="1" customFormat="1" ht="16.5" customHeight="1">
      <c r="B130" s="32"/>
      <c r="C130" s="163" t="s">
        <v>382</v>
      </c>
      <c r="D130" s="163" t="s">
        <v>131</v>
      </c>
      <c r="E130" s="164" t="s">
        <v>945</v>
      </c>
      <c r="F130" s="165" t="s">
        <v>878</v>
      </c>
      <c r="G130" s="166" t="s">
        <v>879</v>
      </c>
      <c r="H130" s="167">
        <v>8</v>
      </c>
      <c r="I130" s="168"/>
      <c r="J130" s="169">
        <f>ROUND(I130*H130,2)</f>
        <v>0</v>
      </c>
      <c r="K130" s="165" t="s">
        <v>176</v>
      </c>
      <c r="L130" s="36"/>
      <c r="M130" s="170" t="s">
        <v>1</v>
      </c>
      <c r="N130" s="171" t="s">
        <v>44</v>
      </c>
      <c r="O130" s="58"/>
      <c r="P130" s="172">
        <f>O130*H130</f>
        <v>0</v>
      </c>
      <c r="Q130" s="172">
        <v>0</v>
      </c>
      <c r="R130" s="172">
        <f>Q130*H130</f>
        <v>0</v>
      </c>
      <c r="S130" s="172">
        <v>0</v>
      </c>
      <c r="T130" s="173">
        <f>S130*H130</f>
        <v>0</v>
      </c>
      <c r="AR130" s="15" t="s">
        <v>129</v>
      </c>
      <c r="AT130" s="15" t="s">
        <v>131</v>
      </c>
      <c r="AU130" s="15" t="s">
        <v>80</v>
      </c>
      <c r="AY130" s="15" t="s">
        <v>130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5" t="s">
        <v>80</v>
      </c>
      <c r="BK130" s="174">
        <f>ROUND(I130*H130,2)</f>
        <v>0</v>
      </c>
      <c r="BL130" s="15" t="s">
        <v>129</v>
      </c>
      <c r="BM130" s="15" t="s">
        <v>502</v>
      </c>
    </row>
    <row r="131" spans="2:65" s="1" customFormat="1" ht="16.5" customHeight="1">
      <c r="B131" s="32"/>
      <c r="C131" s="163" t="s">
        <v>387</v>
      </c>
      <c r="D131" s="163" t="s">
        <v>131</v>
      </c>
      <c r="E131" s="164" t="s">
        <v>946</v>
      </c>
      <c r="F131" s="165" t="s">
        <v>947</v>
      </c>
      <c r="G131" s="166" t="s">
        <v>879</v>
      </c>
      <c r="H131" s="167">
        <v>16</v>
      </c>
      <c r="I131" s="168"/>
      <c r="J131" s="169">
        <f>ROUND(I131*H131,2)</f>
        <v>0</v>
      </c>
      <c r="K131" s="165" t="s">
        <v>176</v>
      </c>
      <c r="L131" s="36"/>
      <c r="M131" s="170" t="s">
        <v>1</v>
      </c>
      <c r="N131" s="171" t="s">
        <v>44</v>
      </c>
      <c r="O131" s="58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AR131" s="15" t="s">
        <v>129</v>
      </c>
      <c r="AT131" s="15" t="s">
        <v>131</v>
      </c>
      <c r="AU131" s="15" t="s">
        <v>80</v>
      </c>
      <c r="AY131" s="15" t="s">
        <v>130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5" t="s">
        <v>80</v>
      </c>
      <c r="BK131" s="174">
        <f>ROUND(I131*H131,2)</f>
        <v>0</v>
      </c>
      <c r="BL131" s="15" t="s">
        <v>129</v>
      </c>
      <c r="BM131" s="15" t="s">
        <v>513</v>
      </c>
    </row>
    <row r="132" spans="2:65" s="1" customFormat="1" ht="16.5" customHeight="1">
      <c r="B132" s="32"/>
      <c r="C132" s="163" t="s">
        <v>392</v>
      </c>
      <c r="D132" s="163" t="s">
        <v>131</v>
      </c>
      <c r="E132" s="164" t="s">
        <v>948</v>
      </c>
      <c r="F132" s="165" t="s">
        <v>883</v>
      </c>
      <c r="G132" s="166" t="s">
        <v>756</v>
      </c>
      <c r="H132" s="167">
        <v>1</v>
      </c>
      <c r="I132" s="168"/>
      <c r="J132" s="169">
        <f>ROUND(I132*H132,2)</f>
        <v>0</v>
      </c>
      <c r="K132" s="165" t="s">
        <v>176</v>
      </c>
      <c r="L132" s="36"/>
      <c r="M132" s="170" t="s">
        <v>1</v>
      </c>
      <c r="N132" s="171" t="s">
        <v>44</v>
      </c>
      <c r="O132" s="58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5" t="s">
        <v>129</v>
      </c>
      <c r="AT132" s="15" t="s">
        <v>131</v>
      </c>
      <c r="AU132" s="15" t="s">
        <v>80</v>
      </c>
      <c r="AY132" s="15" t="s">
        <v>130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5" t="s">
        <v>80</v>
      </c>
      <c r="BK132" s="174">
        <f>ROUND(I132*H132,2)</f>
        <v>0</v>
      </c>
      <c r="BL132" s="15" t="s">
        <v>129</v>
      </c>
      <c r="BM132" s="15" t="s">
        <v>523</v>
      </c>
    </row>
    <row r="133" spans="2:51" s="11" customFormat="1" ht="11.25">
      <c r="B133" s="190"/>
      <c r="C133" s="191"/>
      <c r="D133" s="175" t="s">
        <v>201</v>
      </c>
      <c r="E133" s="192" t="s">
        <v>1</v>
      </c>
      <c r="F133" s="193" t="s">
        <v>884</v>
      </c>
      <c r="G133" s="191"/>
      <c r="H133" s="194">
        <v>1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201</v>
      </c>
      <c r="AU133" s="200" t="s">
        <v>80</v>
      </c>
      <c r="AV133" s="11" t="s">
        <v>82</v>
      </c>
      <c r="AW133" s="11" t="s">
        <v>34</v>
      </c>
      <c r="AX133" s="11" t="s">
        <v>73</v>
      </c>
      <c r="AY133" s="200" t="s">
        <v>130</v>
      </c>
    </row>
    <row r="134" spans="2:51" s="12" customFormat="1" ht="11.25">
      <c r="B134" s="201"/>
      <c r="C134" s="202"/>
      <c r="D134" s="175" t="s">
        <v>201</v>
      </c>
      <c r="E134" s="203" t="s">
        <v>1</v>
      </c>
      <c r="F134" s="204" t="s">
        <v>203</v>
      </c>
      <c r="G134" s="202"/>
      <c r="H134" s="205">
        <v>1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201</v>
      </c>
      <c r="AU134" s="211" t="s">
        <v>80</v>
      </c>
      <c r="AV134" s="12" t="s">
        <v>129</v>
      </c>
      <c r="AW134" s="12" t="s">
        <v>34</v>
      </c>
      <c r="AX134" s="12" t="s">
        <v>80</v>
      </c>
      <c r="AY134" s="211" t="s">
        <v>130</v>
      </c>
    </row>
    <row r="135" spans="2:65" s="1" customFormat="1" ht="16.5" customHeight="1">
      <c r="B135" s="32"/>
      <c r="C135" s="163" t="s">
        <v>399</v>
      </c>
      <c r="D135" s="163" t="s">
        <v>131</v>
      </c>
      <c r="E135" s="164" t="s">
        <v>949</v>
      </c>
      <c r="F135" s="165" t="s">
        <v>950</v>
      </c>
      <c r="G135" s="166" t="s">
        <v>210</v>
      </c>
      <c r="H135" s="167">
        <v>1</v>
      </c>
      <c r="I135" s="168"/>
      <c r="J135" s="169">
        <f>ROUND(I135*H135,2)</f>
        <v>0</v>
      </c>
      <c r="K135" s="165" t="s">
        <v>176</v>
      </c>
      <c r="L135" s="36"/>
      <c r="M135" s="170" t="s">
        <v>1</v>
      </c>
      <c r="N135" s="171" t="s">
        <v>44</v>
      </c>
      <c r="O135" s="58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5" t="s">
        <v>129</v>
      </c>
      <c r="AT135" s="15" t="s">
        <v>131</v>
      </c>
      <c r="AU135" s="15" t="s">
        <v>80</v>
      </c>
      <c r="AY135" s="15" t="s">
        <v>130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80</v>
      </c>
      <c r="BK135" s="174">
        <f>ROUND(I135*H135,2)</f>
        <v>0</v>
      </c>
      <c r="BL135" s="15" t="s">
        <v>129</v>
      </c>
      <c r="BM135" s="15" t="s">
        <v>951</v>
      </c>
    </row>
    <row r="136" spans="2:51" s="11" customFormat="1" ht="11.25">
      <c r="B136" s="190"/>
      <c r="C136" s="191"/>
      <c r="D136" s="175" t="s">
        <v>201</v>
      </c>
      <c r="E136" s="192" t="s">
        <v>1</v>
      </c>
      <c r="F136" s="193" t="s">
        <v>952</v>
      </c>
      <c r="G136" s="191"/>
      <c r="H136" s="194">
        <v>1</v>
      </c>
      <c r="I136" s="195"/>
      <c r="J136" s="191"/>
      <c r="K136" s="191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201</v>
      </c>
      <c r="AU136" s="200" t="s">
        <v>80</v>
      </c>
      <c r="AV136" s="11" t="s">
        <v>82</v>
      </c>
      <c r="AW136" s="11" t="s">
        <v>34</v>
      </c>
      <c r="AX136" s="11" t="s">
        <v>73</v>
      </c>
      <c r="AY136" s="200" t="s">
        <v>130</v>
      </c>
    </row>
    <row r="137" spans="2:51" s="12" customFormat="1" ht="11.25">
      <c r="B137" s="201"/>
      <c r="C137" s="202"/>
      <c r="D137" s="175" t="s">
        <v>201</v>
      </c>
      <c r="E137" s="203" t="s">
        <v>1</v>
      </c>
      <c r="F137" s="204" t="s">
        <v>203</v>
      </c>
      <c r="G137" s="202"/>
      <c r="H137" s="205">
        <v>1</v>
      </c>
      <c r="I137" s="206"/>
      <c r="J137" s="202"/>
      <c r="K137" s="202"/>
      <c r="L137" s="207"/>
      <c r="M137" s="222"/>
      <c r="N137" s="223"/>
      <c r="O137" s="223"/>
      <c r="P137" s="223"/>
      <c r="Q137" s="223"/>
      <c r="R137" s="223"/>
      <c r="S137" s="223"/>
      <c r="T137" s="224"/>
      <c r="AT137" s="211" t="s">
        <v>201</v>
      </c>
      <c r="AU137" s="211" t="s">
        <v>80</v>
      </c>
      <c r="AV137" s="12" t="s">
        <v>129</v>
      </c>
      <c r="AW137" s="12" t="s">
        <v>34</v>
      </c>
      <c r="AX137" s="12" t="s">
        <v>80</v>
      </c>
      <c r="AY137" s="211" t="s">
        <v>130</v>
      </c>
    </row>
    <row r="138" spans="2:12" s="1" customFormat="1" ht="6.95" customHeight="1">
      <c r="B138" s="44"/>
      <c r="C138" s="45"/>
      <c r="D138" s="45"/>
      <c r="E138" s="45"/>
      <c r="F138" s="45"/>
      <c r="G138" s="45"/>
      <c r="H138" s="45"/>
      <c r="I138" s="123"/>
      <c r="J138" s="45"/>
      <c r="K138" s="45"/>
      <c r="L138" s="36"/>
    </row>
  </sheetData>
  <sheetProtection algorithmName="SHA-512" hashValue="uTi9HlRSsQKxYO8Mk+5zUeez6uiKm8DYSgMIdYVI1K456kXuegcEnT8ITbKnw6mQlhXKI2tq8ghzNbDYv+WCPw==" saltValue="f6jWzQvKtqNRNG5xu5HNviOtssjbNb35hyyKEfnRztjFW8C8dsDgynfnSmNcuVt+ITOCR1RPqKZXoGem5cDqcw==" spinCount="100000" sheet="1" objects="1" scenarios="1" formatColumns="0" formatRows="0" autoFilter="0"/>
  <autoFilter ref="C79:K137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0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Lenovo-NB\Miloš Drábek</dc:creator>
  <cp:keywords/>
  <dc:description/>
  <cp:lastModifiedBy>Miloš Drábek</cp:lastModifiedBy>
  <cp:lastPrinted>2019-10-11T07:13:40Z</cp:lastPrinted>
  <dcterms:created xsi:type="dcterms:W3CDTF">2019-10-11T07:11:59Z</dcterms:created>
  <dcterms:modified xsi:type="dcterms:W3CDTF">2019-10-11T07:13:54Z</dcterms:modified>
  <cp:category/>
  <cp:version/>
  <cp:contentType/>
  <cp:contentStatus/>
</cp:coreProperties>
</file>