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9"/>
  <workbookPr defaultThemeVersion="166925"/>
  <mc:AlternateContent xmlns:mc="http://schemas.openxmlformats.org/markup-compatibility/2006">
    <mc:Choice Requires="x15">
      <x15ac:absPath xmlns:x15ac="http://schemas.microsoft.com/office/spreadsheetml/2010/11/ac" url="Y:\- = PROBÍHAJÍCÍ IA = -\F REKO F104 + F408 + F427\F408 + F409\PD\E Dokladová část\Rozpočet\"/>
    </mc:Choice>
  </mc:AlternateContent>
  <xr:revisionPtr revIDLastSave="0" documentId="13_ncr:1_{E3F88006-13DD-40E4-81A0-679C7DD3AF10}" xr6:coauthVersionLast="36" xr6:coauthVersionMax="36" xr10:uidLastSave="{00000000-0000-0000-0000-000000000000}"/>
  <bookViews>
    <workbookView xWindow="0" yWindow="0" windowWidth="21570" windowHeight="8100" xr2:uid="{0BCE4449-D9FC-45A6-93CA-82B2C616DF22}"/>
  </bookViews>
  <sheets>
    <sheet name="F408" sheetId="1" r:id="rId1"/>
  </sheets>
  <definedNames>
    <definedName name="_xlnm.Print_Area" localSheetId="0">'F408'!$A$1:$H$305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7" i="1" l="1"/>
  <c r="H76" i="1"/>
  <c r="H300" i="1"/>
  <c r="H299" i="1"/>
  <c r="H298" i="1"/>
  <c r="H297" i="1"/>
  <c r="H302" i="1" s="1"/>
  <c r="G36" i="1" s="1"/>
  <c r="H37" i="1" s="1"/>
  <c r="G20" i="1" s="1"/>
  <c r="H289" i="1"/>
  <c r="H290" i="1" s="1"/>
  <c r="H292" i="1" s="1"/>
  <c r="G52" i="1" s="1"/>
  <c r="H287" i="1"/>
  <c r="H277" i="1"/>
  <c r="H276" i="1"/>
  <c r="H275" i="1"/>
  <c r="H274" i="1"/>
  <c r="H273" i="1"/>
  <c r="H272" i="1"/>
  <c r="H279" i="1" s="1"/>
  <c r="H280" i="1" s="1"/>
  <c r="H282" i="1" s="1"/>
  <c r="G51" i="1" s="1"/>
  <c r="H260" i="1"/>
  <c r="H259" i="1"/>
  <c r="H258" i="1"/>
  <c r="H247" i="1"/>
  <c r="H248" i="1" s="1"/>
  <c r="H250" i="1" s="1"/>
  <c r="H245" i="1"/>
  <c r="H233" i="1"/>
  <c r="H232" i="1"/>
  <c r="H231" i="1"/>
  <c r="H230" i="1"/>
  <c r="H229" i="1"/>
  <c r="H228" i="1"/>
  <c r="H227" i="1"/>
  <c r="H226" i="1"/>
  <c r="H225" i="1"/>
  <c r="H214" i="1"/>
  <c r="H215" i="1" s="1"/>
  <c r="H217" i="1" s="1"/>
  <c r="H212" i="1"/>
  <c r="H200" i="1"/>
  <c r="H199" i="1"/>
  <c r="H198" i="1"/>
  <c r="H197" i="1"/>
  <c r="H186" i="1"/>
  <c r="H187" i="1" s="1"/>
  <c r="H189" i="1" s="1"/>
  <c r="H184" i="1"/>
  <c r="H172" i="1"/>
  <c r="H171" i="1"/>
  <c r="H170" i="1"/>
  <c r="H169" i="1"/>
  <c r="H156" i="1"/>
  <c r="H155" i="1"/>
  <c r="H154" i="1"/>
  <c r="H153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86" i="1"/>
  <c r="H85" i="1"/>
  <c r="H84" i="1"/>
  <c r="H71" i="1"/>
  <c r="H73" i="1" s="1"/>
  <c r="H74" i="1" s="1"/>
  <c r="H64" i="1"/>
  <c r="H63" i="1"/>
  <c r="H202" i="1" l="1"/>
  <c r="H262" i="1"/>
  <c r="G263" i="1" s="1"/>
  <c r="H263" i="1" s="1"/>
  <c r="H235" i="1"/>
  <c r="G236" i="1" s="1"/>
  <c r="H236" i="1" s="1"/>
  <c r="G237" i="1" s="1"/>
  <c r="H237" i="1" s="1"/>
  <c r="H114" i="1"/>
  <c r="H115" i="1" s="1"/>
  <c r="G118" i="1" s="1"/>
  <c r="H118" i="1" s="1"/>
  <c r="H120" i="1" s="1"/>
  <c r="G41" i="1" s="1"/>
  <c r="H174" i="1"/>
  <c r="G175" i="1" s="1"/>
  <c r="H175" i="1" s="1"/>
  <c r="G176" i="1" s="1"/>
  <c r="H176" i="1" s="1"/>
  <c r="G177" i="1" s="1"/>
  <c r="H177" i="1" s="1"/>
  <c r="H158" i="1"/>
  <c r="H159" i="1" s="1"/>
  <c r="H161" i="1" s="1"/>
  <c r="G162" i="1" s="1"/>
  <c r="H162" i="1" s="1"/>
  <c r="H164" i="1" s="1"/>
  <c r="G43" i="1" s="1"/>
  <c r="H143" i="1"/>
  <c r="G144" i="1" s="1"/>
  <c r="H144" i="1" s="1"/>
  <c r="H88" i="1"/>
  <c r="G89" i="1" s="1"/>
  <c r="H89" i="1" s="1"/>
  <c r="G90" i="1" s="1"/>
  <c r="H90" i="1" s="1"/>
  <c r="H66" i="1"/>
  <c r="G55" i="1" s="1"/>
  <c r="H56" i="1" s="1"/>
  <c r="G24" i="1" s="1"/>
  <c r="G190" i="1"/>
  <c r="H190" i="1" s="1"/>
  <c r="H192" i="1" s="1"/>
  <c r="G45" i="1" s="1"/>
  <c r="G203" i="1"/>
  <c r="H203" i="1" s="1"/>
  <c r="G251" i="1"/>
  <c r="H251" i="1" s="1"/>
  <c r="H253" i="1" s="1"/>
  <c r="G49" i="1" s="1"/>
  <c r="G77" i="1"/>
  <c r="H77" i="1" s="1"/>
  <c r="H79" i="1" s="1"/>
  <c r="G39" i="1" s="1"/>
  <c r="G218" i="1"/>
  <c r="H218" i="1" s="1"/>
  <c r="H220" i="1" s="1"/>
  <c r="G47" i="1" s="1"/>
  <c r="G204" i="1" l="1"/>
  <c r="H204" i="1" s="1"/>
  <c r="G205" i="1" s="1"/>
  <c r="H205" i="1" s="1"/>
  <c r="G145" i="1"/>
  <c r="H145" i="1" s="1"/>
  <c r="G146" i="1" s="1"/>
  <c r="H146" i="1" s="1"/>
  <c r="G91" i="1"/>
  <c r="H91" i="1" s="1"/>
  <c r="H93" i="1" s="1"/>
  <c r="G40" i="1" s="1"/>
  <c r="G238" i="1"/>
  <c r="H238" i="1" s="1"/>
  <c r="H240" i="1" s="1"/>
  <c r="G48" i="1" s="1"/>
  <c r="G264" i="1"/>
  <c r="H264" i="1" s="1"/>
  <c r="G265" i="1" s="1"/>
  <c r="H265" i="1" s="1"/>
  <c r="H267" i="1" s="1"/>
  <c r="G50" i="1" s="1"/>
  <c r="H179" i="1"/>
  <c r="G44" i="1" s="1"/>
  <c r="H207" i="1" l="1"/>
  <c r="G46" i="1" s="1"/>
  <c r="H148" i="1"/>
  <c r="G42" i="1" s="1"/>
  <c r="H53" i="1" s="1"/>
  <c r="G22" i="1" s="1"/>
  <c r="G28" i="1" s="1"/>
  <c r="G29" i="1" l="1"/>
  <c r="G3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JURA</author>
  </authors>
  <commentList>
    <comment ref="A1" authorId="0" shapeId="0" xr:uid="{D339ABAA-2539-4D90-BE03-5936ADF9F3DB}">
      <text>
        <r>
          <rPr>
            <sz val="8"/>
            <color indexed="81"/>
            <rFont val="Tahoma"/>
            <family val="2"/>
            <charset val="238"/>
          </rPr>
          <t xml:space="preserve">
 Je proveden export rozpoctu vytvoreneho pomoci
 software fy JV program.
 Vytvoreny export umoznuje automaticky prepocet
 pri zmene ceny, vymery polozky, zmeny procent,...                                                                                                                                             
 (C) 2008, JVprogram,s.r.o.,               tel, +420 603417206</t>
        </r>
      </text>
    </comment>
  </commentList>
</comments>
</file>

<file path=xl/sharedStrings.xml><?xml version="1.0" encoding="utf-8"?>
<sst xmlns="http://schemas.openxmlformats.org/spreadsheetml/2006/main" count="771" uniqueCount="370">
  <si>
    <t/>
  </si>
  <si>
    <t>VŠB TU Ostrava</t>
  </si>
  <si>
    <t>Opravy učeben VŠB FMMI, pavilon F, F408</t>
  </si>
  <si>
    <t>Část: D.1.6 Elektroinstalace-silnoproud</t>
  </si>
  <si>
    <t>ROZPOČET</t>
  </si>
  <si>
    <t xml:space="preserve">Zpracoval: </t>
  </si>
  <si>
    <t>R E K A P I T U L A C E   N Á K L A D Ů</t>
  </si>
  <si>
    <t>CENA STAVEB.PRACÍ</t>
  </si>
  <si>
    <t>CENA MONTÁž.PRACÍ</t>
  </si>
  <si>
    <t>ZKOUŠKY A REVIZE</t>
  </si>
  <si>
    <t>CENA BEZ DPH</t>
  </si>
  <si>
    <t>DPH 21%</t>
  </si>
  <si>
    <t>CENA S DPH</t>
  </si>
  <si>
    <t>V Ostravě dne 29.1.2018</t>
  </si>
  <si>
    <t>S O U H R N   N Á K L A D Ů</t>
  </si>
  <si>
    <t>HSV SEKANI</t>
  </si>
  <si>
    <t xml:space="preserve">PSV Svítidla   </t>
  </si>
  <si>
    <t xml:space="preserve">SPECIF.PSV Svítidla   </t>
  </si>
  <si>
    <t xml:space="preserve">PSV El.inst.materiál  </t>
  </si>
  <si>
    <t xml:space="preserve">SPECIF.PSV El.inst.materiál  </t>
  </si>
  <si>
    <t xml:space="preserve">PSV Kabely+vodiče CU  </t>
  </si>
  <si>
    <t xml:space="preserve">SPECIF.PSV Kabely+vodiče CU  </t>
  </si>
  <si>
    <t xml:space="preserve">PSV Dozbrojeni 4R02   </t>
  </si>
  <si>
    <t xml:space="preserve">SPECIF.PSV Dozbrojeni 4R02   </t>
  </si>
  <si>
    <t xml:space="preserve">PSV Dozbrojeni 4rt9   </t>
  </si>
  <si>
    <t xml:space="preserve">SPECIF.PSV Dozbrojeni 4rt9   </t>
  </si>
  <si>
    <t xml:space="preserve">PSV Zasuv.sloupek MX </t>
  </si>
  <si>
    <t xml:space="preserve">SPECIF.PSV Zasuvk.sloupek MX </t>
  </si>
  <si>
    <t xml:space="preserve">DEMONTÁŽ    </t>
  </si>
  <si>
    <t xml:space="preserve">HL.III-HZS </t>
  </si>
  <si>
    <t>REVIZE</t>
  </si>
  <si>
    <t>Oddíl</t>
  </si>
  <si>
    <t>Sazebník:</t>
  </si>
  <si>
    <t>VC-7/222/89 VYCHOZI REVIZE</t>
  </si>
  <si>
    <t>P.č.</t>
  </si>
  <si>
    <t>Ceník.č.</t>
  </si>
  <si>
    <t>Popis položky</t>
  </si>
  <si>
    <t xml:space="preserve"> </t>
  </si>
  <si>
    <t>měr.j.</t>
  </si>
  <si>
    <t>výměra</t>
  </si>
  <si>
    <t>Kč/mj</t>
  </si>
  <si>
    <t>Cena Kč</t>
  </si>
  <si>
    <t>0001</t>
  </si>
  <si>
    <t>38010001</t>
  </si>
  <si>
    <t>Vychozi revize elektrozarizeni</t>
  </si>
  <si>
    <t>hod</t>
  </si>
  <si>
    <t>0002</t>
  </si>
  <si>
    <t>38010002</t>
  </si>
  <si>
    <t>Spoluprace s reviznim technikem</t>
  </si>
  <si>
    <t>------------</t>
  </si>
  <si>
    <t>0003</t>
  </si>
  <si>
    <t>SOUČET</t>
  </si>
  <si>
    <t>VC 7/155-M M21 Elektromontaze</t>
  </si>
  <si>
    <t>Min/mj</t>
  </si>
  <si>
    <t>Celkem Min</t>
  </si>
  <si>
    <t>0004</t>
  </si>
  <si>
    <t>2100100032</t>
  </si>
  <si>
    <t>Montaz svitidla</t>
  </si>
  <si>
    <t>kus</t>
  </si>
  <si>
    <t>0005</t>
  </si>
  <si>
    <t>Časový fond položek [ minut ]</t>
  </si>
  <si>
    <t>0006</t>
  </si>
  <si>
    <t>Časový fond položek [ hodin ]</t>
  </si>
  <si>
    <t>0007</t>
  </si>
  <si>
    <t>0008</t>
  </si>
  <si>
    <t>PPV z pol.0007</t>
  </si>
  <si>
    <t>0009</t>
  </si>
  <si>
    <t>Cenik materialu</t>
  </si>
  <si>
    <t>0010</t>
  </si>
  <si>
    <t>34831305</t>
  </si>
  <si>
    <t>0011</t>
  </si>
  <si>
    <t>34831310</t>
  </si>
  <si>
    <t>0012</t>
  </si>
  <si>
    <t>34831320</t>
  </si>
  <si>
    <t>Sv.prisazene LED 15W IP44</t>
  </si>
  <si>
    <t>0013</t>
  </si>
  <si>
    <t>0014</t>
  </si>
  <si>
    <t>Podr.mat. z pol.0013</t>
  </si>
  <si>
    <t>0015</t>
  </si>
  <si>
    <t>Poriz.prir. z pol.0013 až 0015</t>
  </si>
  <si>
    <t>0016</t>
  </si>
  <si>
    <t>Presun z pol.0013 až 0016</t>
  </si>
  <si>
    <t>0017</t>
  </si>
  <si>
    <t>0018</t>
  </si>
  <si>
    <t>210010008</t>
  </si>
  <si>
    <t>Trubka ohebna FXP32</t>
  </si>
  <si>
    <t>m</t>
  </si>
  <si>
    <t>0019</t>
  </si>
  <si>
    <t>210010013</t>
  </si>
  <si>
    <t>Trubka tuha PVC VRM32</t>
  </si>
  <si>
    <t>0020</t>
  </si>
  <si>
    <t>210010114</t>
  </si>
  <si>
    <t>Kanal PK 140x70 PVC</t>
  </si>
  <si>
    <t>0021</t>
  </si>
  <si>
    <t>210010301</t>
  </si>
  <si>
    <t>Krabice KP 67/2</t>
  </si>
  <si>
    <t>0022</t>
  </si>
  <si>
    <t>2100103210</t>
  </si>
  <si>
    <t>Krabice 1903 odboc vcet zap</t>
  </si>
  <si>
    <t>0023</t>
  </si>
  <si>
    <t>210010322</t>
  </si>
  <si>
    <t>Krabice KR 97 odboc vcet zap</t>
  </si>
  <si>
    <t>0024</t>
  </si>
  <si>
    <t>210010361</t>
  </si>
  <si>
    <t>Krabice D 9125/Z</t>
  </si>
  <si>
    <t>0025</t>
  </si>
  <si>
    <t>210010465</t>
  </si>
  <si>
    <t>Krabice PK 60</t>
  </si>
  <si>
    <t>0026</t>
  </si>
  <si>
    <t>210100259</t>
  </si>
  <si>
    <t>Ukonceno kabelu do 5x10mm2 smrst z.</t>
  </si>
  <si>
    <t>0027</t>
  </si>
  <si>
    <t>210110002</t>
  </si>
  <si>
    <t>0028</t>
  </si>
  <si>
    <t>210110004</t>
  </si>
  <si>
    <t>0032</t>
  </si>
  <si>
    <t>2101110113</t>
  </si>
  <si>
    <t>Dvouzasuvka 5513A C02357B IP44</t>
  </si>
  <si>
    <t>0033</t>
  </si>
  <si>
    <t>2101110121</t>
  </si>
  <si>
    <t>Dvouzasuvka 5593-C02357B s pr.ochr.</t>
  </si>
  <si>
    <t>0035</t>
  </si>
  <si>
    <t>210140422</t>
  </si>
  <si>
    <t>Tlacitko nouz.vypnuti IP54</t>
  </si>
  <si>
    <t>0036</t>
  </si>
  <si>
    <t>211010002</t>
  </si>
  <si>
    <t>Hmozdinka HM 8x45 zatl.</t>
  </si>
  <si>
    <t>0037</t>
  </si>
  <si>
    <t>0038</t>
  </si>
  <si>
    <t>0039</t>
  </si>
  <si>
    <t>0040</t>
  </si>
  <si>
    <t>PPV z pol.0039</t>
  </si>
  <si>
    <t>0041</t>
  </si>
  <si>
    <t>0042</t>
  </si>
  <si>
    <t>34532940</t>
  </si>
  <si>
    <t>0043</t>
  </si>
  <si>
    <t>34535490</t>
  </si>
  <si>
    <t>0045</t>
  </si>
  <si>
    <t>345355101</t>
  </si>
  <si>
    <t>Kryt jedn.3558A-A651 B</t>
  </si>
  <si>
    <t>0046</t>
  </si>
  <si>
    <t>345355102</t>
  </si>
  <si>
    <t>Kryt dvoj.3558A-A652 B</t>
  </si>
  <si>
    <t>0047</t>
  </si>
  <si>
    <t>345355110</t>
  </si>
  <si>
    <t>Ramecek jedn.3901A-B10 B</t>
  </si>
  <si>
    <t>0048</t>
  </si>
  <si>
    <t>345356920</t>
  </si>
  <si>
    <t>Tlacitko ve skrince central stop</t>
  </si>
  <si>
    <t>0051</t>
  </si>
  <si>
    <t>345513660</t>
  </si>
  <si>
    <t>Dvouzasuvka 5513A-C02357B</t>
  </si>
  <si>
    <t>0052</t>
  </si>
  <si>
    <t>34551378</t>
  </si>
  <si>
    <t>Dvouzasuvka 5599A-A02357 s pr.ochr.</t>
  </si>
  <si>
    <t>0055</t>
  </si>
  <si>
    <t>34561570</t>
  </si>
  <si>
    <t>Kanal PK 140*70+viko</t>
  </si>
  <si>
    <t>0056</t>
  </si>
  <si>
    <t>34564015</t>
  </si>
  <si>
    <t>Krabice D9125/Z</t>
  </si>
  <si>
    <t>0057</t>
  </si>
  <si>
    <t>34564081</t>
  </si>
  <si>
    <t>0058</t>
  </si>
  <si>
    <t>34571020</t>
  </si>
  <si>
    <t>Trubka oheb.FXP 32</t>
  </si>
  <si>
    <t>0059</t>
  </si>
  <si>
    <t>34571047</t>
  </si>
  <si>
    <t>Trubka VRM (RIG) 25 pevna</t>
  </si>
  <si>
    <t>0060</t>
  </si>
  <si>
    <t>34571508</t>
  </si>
  <si>
    <t>0061</t>
  </si>
  <si>
    <t>34571521</t>
  </si>
  <si>
    <t>Krabice univerz 1903-</t>
  </si>
  <si>
    <t>0062</t>
  </si>
  <si>
    <t>34571562</t>
  </si>
  <si>
    <t>Krabice KR 97/5</t>
  </si>
  <si>
    <t>0063</t>
  </si>
  <si>
    <t>56284127</t>
  </si>
  <si>
    <t>Hmozdinka 8x45 zatl.</t>
  </si>
  <si>
    <t>0064</t>
  </si>
  <si>
    <t>0065</t>
  </si>
  <si>
    <t>Podr.mat. z pol.0064</t>
  </si>
  <si>
    <t>0066</t>
  </si>
  <si>
    <t>Poriz.prir. z pol.0064 až 0066</t>
  </si>
  <si>
    <t>0067</t>
  </si>
  <si>
    <t>Presun z pol.0064 až 0067</t>
  </si>
  <si>
    <t>0068</t>
  </si>
  <si>
    <t>0069</t>
  </si>
  <si>
    <t>210800507</t>
  </si>
  <si>
    <t>Vodic CY 6 ul v trubce</t>
  </si>
  <si>
    <t>0070</t>
  </si>
  <si>
    <t>2108100410</t>
  </si>
  <si>
    <t>Kabel CYKY 2Ax1,5 ul pevne</t>
  </si>
  <si>
    <t>0071</t>
  </si>
  <si>
    <t>2108100450</t>
  </si>
  <si>
    <t>Kabel CYKY 3Ax1,5 ul pevne</t>
  </si>
  <si>
    <t>0072</t>
  </si>
  <si>
    <t>2108100452</t>
  </si>
  <si>
    <t>Kabel CYKY 3Cx1,5 ul pevne</t>
  </si>
  <si>
    <t>0075</t>
  </si>
  <si>
    <t>0076</t>
  </si>
  <si>
    <t>0077</t>
  </si>
  <si>
    <t>0078</t>
  </si>
  <si>
    <t>PPV z pol.0077</t>
  </si>
  <si>
    <t>0079</t>
  </si>
  <si>
    <t>0080</t>
  </si>
  <si>
    <t>34111000</t>
  </si>
  <si>
    <t xml:space="preserve">Kabel CYKY 2Ax1,5 mm2-         </t>
  </si>
  <si>
    <t>0081</t>
  </si>
  <si>
    <t>34111030</t>
  </si>
  <si>
    <t xml:space="preserve">Kabel CYKY 3Ax1,5 mm2-           </t>
  </si>
  <si>
    <t>0082</t>
  </si>
  <si>
    <t>34111032</t>
  </si>
  <si>
    <t xml:space="preserve">Kabel CYKY 3Cx1,5 mm2-           </t>
  </si>
  <si>
    <t>0085</t>
  </si>
  <si>
    <t>34140966</t>
  </si>
  <si>
    <t xml:space="preserve">Vodic CY 6 mm2 zelenozluty-      </t>
  </si>
  <si>
    <t>0086</t>
  </si>
  <si>
    <t>0087</t>
  </si>
  <si>
    <t>Podr.mat. z pol.0086</t>
  </si>
  <si>
    <t>0088</t>
  </si>
  <si>
    <t>Poriz.prir. z pol.0086 až 0088</t>
  </si>
  <si>
    <t>0089</t>
  </si>
  <si>
    <t>Presun z pol.0086 až 0089</t>
  </si>
  <si>
    <t>0090</t>
  </si>
  <si>
    <t>0106</t>
  </si>
  <si>
    <t>210010001</t>
  </si>
  <si>
    <t>Montaz a zapojeni rozvad.</t>
  </si>
  <si>
    <t>0107</t>
  </si>
  <si>
    <t>0108</t>
  </si>
  <si>
    <t>0109</t>
  </si>
  <si>
    <t>0110</t>
  </si>
  <si>
    <t>PPV z pol.0109</t>
  </si>
  <si>
    <t>0111</t>
  </si>
  <si>
    <t>0112</t>
  </si>
  <si>
    <t>34561001</t>
  </si>
  <si>
    <t>Stitek IZD 40x15 na kabel</t>
  </si>
  <si>
    <t>0113</t>
  </si>
  <si>
    <t>34562701</t>
  </si>
  <si>
    <t>Svorka WK 6/U seda</t>
  </si>
  <si>
    <t>0114</t>
  </si>
  <si>
    <t>35442166</t>
  </si>
  <si>
    <t>N mustek 7x</t>
  </si>
  <si>
    <t>0115</t>
  </si>
  <si>
    <t>35821655</t>
  </si>
  <si>
    <t>Jistic LTN B10/1 10KA</t>
  </si>
  <si>
    <t>0116</t>
  </si>
  <si>
    <t>0117</t>
  </si>
  <si>
    <t>Podr.mat. z pol.0116</t>
  </si>
  <si>
    <t>0118</t>
  </si>
  <si>
    <t>Poriz.prir. z pol.0116 až 0118</t>
  </si>
  <si>
    <t>0119</t>
  </si>
  <si>
    <t>Presun z pol.0116 až 0119</t>
  </si>
  <si>
    <t>0120</t>
  </si>
  <si>
    <t>0143</t>
  </si>
  <si>
    <t>0144</t>
  </si>
  <si>
    <t>PPV z pol.0146</t>
  </si>
  <si>
    <t>35700113</t>
  </si>
  <si>
    <t>HIS-95 230/24 AC/DC</t>
  </si>
  <si>
    <t>358143121</t>
  </si>
  <si>
    <t>Tlacitko T6 HT rude</t>
  </si>
  <si>
    <t>35821661</t>
  </si>
  <si>
    <t>Jistic LTN B6A/1 10KA</t>
  </si>
  <si>
    <t>35821662</t>
  </si>
  <si>
    <t>Jistic BC160NT305-100L</t>
  </si>
  <si>
    <t>35821663</t>
  </si>
  <si>
    <t>Podpetova civka 230V</t>
  </si>
  <si>
    <t>35821664</t>
  </si>
  <si>
    <t>Pomocne kont.0/1</t>
  </si>
  <si>
    <t>35822307</t>
  </si>
  <si>
    <t>Proud.chr.s n.ochr.B16/2/0,03</t>
  </si>
  <si>
    <t>Podr.mat. z pol.0158</t>
  </si>
  <si>
    <t>Poriz.prir. z pol.0158 až 0160</t>
  </si>
  <si>
    <t>Presun z pol.0158 až 0161</t>
  </si>
  <si>
    <t>210010000</t>
  </si>
  <si>
    <t>Montaz práce</t>
  </si>
  <si>
    <t>kpl</t>
  </si>
  <si>
    <t>PPV z pol.0186</t>
  </si>
  <si>
    <t>34551386</t>
  </si>
  <si>
    <t>Zasuvkov.sloupek DA200-45</t>
  </si>
  <si>
    <t>34551387</t>
  </si>
  <si>
    <t>Zasuvka WS100T 16A/230V</t>
  </si>
  <si>
    <t>34551388</t>
  </si>
  <si>
    <t>Zasuvka WS 100T+SPD 16A/230V</t>
  </si>
  <si>
    <t>Podr.mat. z pol.0192</t>
  </si>
  <si>
    <t>Poriz.prir. z pol.0192 až 0194</t>
  </si>
  <si>
    <t>Presun z pol.0192 až 0195</t>
  </si>
  <si>
    <t>DEMONTÁŽ       (konst.demont.=  0.5  )</t>
  </si>
  <si>
    <t>Krabice KP</t>
  </si>
  <si>
    <t>210110001</t>
  </si>
  <si>
    <t>Spinac č.1</t>
  </si>
  <si>
    <t>210200004</t>
  </si>
  <si>
    <t>Svitidlo 1x60W</t>
  </si>
  <si>
    <t>210900041</t>
  </si>
  <si>
    <t>Kabel AYKY 2x2,5mm2</t>
  </si>
  <si>
    <t>211205043</t>
  </si>
  <si>
    <t>Svitidlo 4x58W</t>
  </si>
  <si>
    <t>211900024</t>
  </si>
  <si>
    <t>Podhled FEAL</t>
  </si>
  <si>
    <t>Pravidla M FCU c. 5043\5.1\90</t>
  </si>
  <si>
    <t>50435103</t>
  </si>
  <si>
    <t>Upravy instalace manipulace</t>
  </si>
  <si>
    <t xml:space="preserve">Bourani                   </t>
  </si>
  <si>
    <t>971033151</t>
  </si>
  <si>
    <t>Pruraz 100x100mm stenou tl.300mm</t>
  </si>
  <si>
    <t>971033241</t>
  </si>
  <si>
    <t>Zhotoveni otvoru d70</t>
  </si>
  <si>
    <t>974031121</t>
  </si>
  <si>
    <t>Ryhy zdi ci 3x3cm</t>
  </si>
  <si>
    <t>979011121</t>
  </si>
  <si>
    <t>Svis doprava suti</t>
  </si>
  <si>
    <t>m3</t>
  </si>
  <si>
    <t>Sv.LED 37W IP44</t>
  </si>
  <si>
    <t>Sv.LED 64W IP44</t>
  </si>
  <si>
    <t>Spinac 3558-A01340 B</t>
  </si>
  <si>
    <t>Spinac 3558A-A05340 B</t>
  </si>
  <si>
    <t>Strojek  3558-A05340</t>
  </si>
  <si>
    <t>Strojek 3558-A01340</t>
  </si>
  <si>
    <t>0029</t>
  </si>
  <si>
    <t>0030</t>
  </si>
  <si>
    <t>0031</t>
  </si>
  <si>
    <t>0034</t>
  </si>
  <si>
    <t>0044</t>
  </si>
  <si>
    <t>0049</t>
  </si>
  <si>
    <t>0050</t>
  </si>
  <si>
    <t>0053</t>
  </si>
  <si>
    <t>0054</t>
  </si>
  <si>
    <t>0073</t>
  </si>
  <si>
    <t>0074</t>
  </si>
  <si>
    <t>0083</t>
  </si>
  <si>
    <t>0084</t>
  </si>
  <si>
    <t>0091</t>
  </si>
  <si>
    <t>0092</t>
  </si>
  <si>
    <t>0093</t>
  </si>
  <si>
    <t>0094</t>
  </si>
  <si>
    <t>0095</t>
  </si>
  <si>
    <t>0096</t>
  </si>
  <si>
    <t>0097</t>
  </si>
  <si>
    <t>0098</t>
  </si>
  <si>
    <t>0099</t>
  </si>
  <si>
    <t>0100</t>
  </si>
  <si>
    <t>0101</t>
  </si>
  <si>
    <t>0102</t>
  </si>
  <si>
    <t>0103</t>
  </si>
  <si>
    <t>0104</t>
  </si>
  <si>
    <t>0105</t>
  </si>
  <si>
    <t>0121</t>
  </si>
  <si>
    <t>0122</t>
  </si>
  <si>
    <t>0123</t>
  </si>
  <si>
    <t>0124</t>
  </si>
  <si>
    <t>0125</t>
  </si>
  <si>
    <t>0126</t>
  </si>
  <si>
    <t>0127</t>
  </si>
  <si>
    <t>0128</t>
  </si>
  <si>
    <t>0129</t>
  </si>
  <si>
    <t>0130</t>
  </si>
  <si>
    <t>0131</t>
  </si>
  <si>
    <t>0132</t>
  </si>
  <si>
    <t>0133</t>
  </si>
  <si>
    <t>0134</t>
  </si>
  <si>
    <t>0135</t>
  </si>
  <si>
    <t>0136</t>
  </si>
  <si>
    <t>0137</t>
  </si>
  <si>
    <t>0138</t>
  </si>
  <si>
    <t>0139</t>
  </si>
  <si>
    <t>0140</t>
  </si>
  <si>
    <t>0141</t>
  </si>
  <si>
    <t>0142</t>
  </si>
  <si>
    <t>Kč/hod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</si>
</sst>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_ ;\-0.00\ 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color indexed="8"/>
      <name val="Courier New"/>
      <family val="3"/>
      <charset val="238"/>
    </font>
    <font>
      <sz val="8"/>
      <color indexed="8"/>
      <name val="Arial CE"/>
      <family val="2"/>
      <charset val="238"/>
    </font>
    <font>
      <sz val="8"/>
      <color theme="0"/>
      <name val="Courier New CE"/>
      <family val="3"/>
      <charset val="238"/>
    </font>
    <font>
      <sz val="8"/>
      <color indexed="8"/>
      <name val="Courier New CE"/>
      <family val="3"/>
      <charset val="238"/>
    </font>
    <font>
      <sz val="8"/>
      <color indexed="23"/>
      <name val="Courier New CE"/>
      <family val="3"/>
      <charset val="238"/>
    </font>
    <font>
      <b/>
      <sz val="14"/>
      <name val="Arial CE"/>
      <charset val="238"/>
    </font>
    <font>
      <b/>
      <sz val="14"/>
      <color indexed="8"/>
      <name val="Courier New"/>
      <family val="3"/>
      <charset val="238"/>
    </font>
    <font>
      <b/>
      <sz val="16"/>
      <color indexed="8"/>
      <name val="Courier New"/>
      <family val="3"/>
      <charset val="238"/>
    </font>
    <font>
      <b/>
      <sz val="16"/>
      <name val="Arial CE"/>
      <charset val="238"/>
    </font>
    <font>
      <b/>
      <sz val="11"/>
      <color indexed="8"/>
      <name val="Courier New"/>
      <family val="3"/>
      <charset val="238"/>
    </font>
    <font>
      <b/>
      <sz val="11"/>
      <name val="Arial CE"/>
      <charset val="238"/>
    </font>
    <font>
      <b/>
      <sz val="20"/>
      <color indexed="8"/>
      <name val="Arial CE"/>
      <charset val="238"/>
    </font>
    <font>
      <b/>
      <sz val="20"/>
      <name val="Arial CE"/>
      <charset val="238"/>
    </font>
    <font>
      <sz val="11"/>
      <name val="Arial CE"/>
      <charset val="238"/>
    </font>
    <font>
      <b/>
      <sz val="12"/>
      <color indexed="8"/>
      <name val="Courier New CE"/>
      <family val="3"/>
      <charset val="238"/>
    </font>
    <font>
      <b/>
      <sz val="12"/>
      <name val="Arial CE"/>
      <charset val="238"/>
    </font>
    <font>
      <b/>
      <sz val="12"/>
      <color indexed="8"/>
      <name val="Arial CE"/>
      <family val="2"/>
      <charset val="238"/>
    </font>
    <font>
      <b/>
      <sz val="8"/>
      <color indexed="8"/>
      <name val="Arial CE"/>
      <charset val="238"/>
    </font>
    <font>
      <b/>
      <sz val="8"/>
      <color indexed="8"/>
      <name val="Courier New"/>
      <family val="3"/>
      <charset val="238"/>
    </font>
    <font>
      <sz val="8"/>
      <color theme="0"/>
      <name val="Courier New"/>
      <family val="3"/>
      <charset val="238"/>
    </font>
    <font>
      <sz val="8"/>
      <color indexed="81"/>
      <name val="Tahoma"/>
      <family val="2"/>
      <charset val="238"/>
    </font>
    <font>
      <sz val="8"/>
      <name val="Arial CE"/>
      <family val="2"/>
      <charset val="238"/>
    </font>
    <font>
      <sz val="8"/>
      <name val="Courier New"/>
      <family val="3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6">
    <xf numFmtId="0" fontId="0" fillId="0" borderId="0" xfId="0"/>
    <xf numFmtId="49" fontId="2" fillId="0" borderId="0" xfId="0" applyNumberFormat="1" applyFont="1" applyFill="1" applyBorder="1" applyAlignment="1" applyProtection="1">
      <alignment horizontal="left"/>
      <protection locked="0"/>
    </xf>
    <xf numFmtId="49" fontId="2" fillId="0" borderId="0" xfId="0" applyNumberFormat="1" applyFont="1" applyFill="1" applyBorder="1" applyAlignment="1" applyProtection="1">
      <alignment horizontal="left"/>
    </xf>
    <xf numFmtId="49" fontId="3" fillId="0" borderId="0" xfId="0" applyNumberFormat="1" applyFont="1" applyFill="1" applyBorder="1" applyAlignment="1" applyProtection="1">
      <alignment horizontal="left"/>
      <protection locked="0"/>
    </xf>
    <xf numFmtId="164" fontId="4" fillId="0" borderId="0" xfId="0" applyNumberFormat="1" applyFont="1" applyFill="1" applyBorder="1" applyAlignment="1" applyProtection="1">
      <alignment horizontal="right" shrinkToFit="1"/>
      <protection locked="0"/>
    </xf>
    <xf numFmtId="0" fontId="5" fillId="0" borderId="0" xfId="0" applyNumberFormat="1" applyFont="1" applyFill="1" applyBorder="1" applyAlignment="1" applyProtection="1">
      <alignment horizontal="left"/>
      <protection locked="0"/>
    </xf>
    <xf numFmtId="4" fontId="5" fillId="0" borderId="0" xfId="0" applyNumberFormat="1" applyFont="1" applyFill="1" applyBorder="1" applyAlignment="1" applyProtection="1">
      <alignment horizontal="right"/>
      <protection locked="0"/>
    </xf>
    <xf numFmtId="4" fontId="5" fillId="0" borderId="0" xfId="0" applyNumberFormat="1" applyFont="1" applyFill="1" applyBorder="1" applyAlignment="1" applyProtection="1">
      <alignment horizontal="right"/>
      <protection hidden="1"/>
    </xf>
    <xf numFmtId="49" fontId="3" fillId="0" borderId="0" xfId="0" applyNumberFormat="1" applyFont="1" applyFill="1" applyAlignment="1">
      <alignment horizontal="left"/>
    </xf>
    <xf numFmtId="2" fontId="6" fillId="0" borderId="0" xfId="0" applyNumberFormat="1" applyFont="1" applyFill="1" applyAlignment="1" applyProtection="1">
      <alignment horizontal="right"/>
      <protection locked="0"/>
    </xf>
    <xf numFmtId="165" fontId="6" fillId="0" borderId="0" xfId="0" applyNumberFormat="1" applyFont="1" applyFill="1" applyAlignment="1" applyProtection="1">
      <alignment horizontal="right"/>
      <protection hidden="1"/>
    </xf>
    <xf numFmtId="1" fontId="6" fillId="0" borderId="0" xfId="0" applyNumberFormat="1" applyFont="1" applyFill="1" applyAlignment="1" applyProtection="1">
      <alignment horizontal="right"/>
      <protection hidden="1"/>
    </xf>
    <xf numFmtId="49" fontId="5" fillId="0" borderId="0" xfId="0" applyNumberFormat="1" applyFont="1" applyFill="1" applyBorder="1" applyAlignment="1" applyProtection="1">
      <alignment horizontal="left"/>
      <protection locked="0"/>
    </xf>
    <xf numFmtId="49" fontId="5" fillId="0" borderId="0" xfId="0" applyNumberFormat="1" applyFont="1" applyFill="1" applyBorder="1" applyAlignment="1" applyProtection="1">
      <alignment horizontal="left"/>
    </xf>
    <xf numFmtId="49" fontId="16" fillId="0" borderId="0" xfId="0" applyNumberFormat="1" applyFont="1" applyFill="1" applyBorder="1" applyAlignment="1" applyProtection="1">
      <alignment horizontal="left"/>
    </xf>
    <xf numFmtId="49" fontId="18" fillId="0" borderId="0" xfId="0" applyNumberFormat="1" applyFont="1" applyFill="1" applyBorder="1" applyAlignment="1" applyProtection="1">
      <alignment horizontal="left"/>
      <protection locked="0"/>
    </xf>
    <xf numFmtId="0" fontId="1" fillId="0" borderId="0" xfId="0" applyFont="1" applyFill="1"/>
    <xf numFmtId="49" fontId="5" fillId="0" borderId="1" xfId="0" applyNumberFormat="1" applyFont="1" applyFill="1" applyBorder="1" applyAlignment="1" applyProtection="1">
      <alignment horizontal="left"/>
      <protection locked="0"/>
    </xf>
    <xf numFmtId="49" fontId="5" fillId="0" borderId="2" xfId="0" applyNumberFormat="1" applyFont="1" applyFill="1" applyBorder="1" applyAlignment="1" applyProtection="1">
      <alignment horizontal="left"/>
    </xf>
    <xf numFmtId="49" fontId="19" fillId="0" borderId="2" xfId="0" applyNumberFormat="1" applyFont="1" applyFill="1" applyBorder="1" applyAlignment="1" applyProtection="1">
      <alignment horizontal="left"/>
      <protection locked="0"/>
    </xf>
    <xf numFmtId="164" fontId="4" fillId="0" borderId="2" xfId="0" applyNumberFormat="1" applyFont="1" applyFill="1" applyBorder="1" applyAlignment="1" applyProtection="1">
      <alignment horizontal="right" shrinkToFit="1"/>
      <protection locked="0"/>
    </xf>
    <xf numFmtId="49" fontId="3" fillId="0" borderId="2" xfId="0" applyNumberFormat="1" applyFont="1" applyFill="1" applyBorder="1" applyAlignment="1" applyProtection="1">
      <alignment horizontal="left"/>
      <protection locked="0"/>
    </xf>
    <xf numFmtId="0" fontId="5" fillId="0" borderId="2" xfId="0" applyNumberFormat="1" applyFont="1" applyFill="1" applyBorder="1" applyAlignment="1" applyProtection="1">
      <alignment horizontal="left"/>
      <protection locked="0"/>
    </xf>
    <xf numFmtId="4" fontId="5" fillId="0" borderId="2" xfId="0" applyNumberFormat="1" applyFont="1" applyFill="1" applyBorder="1" applyAlignment="1" applyProtection="1">
      <alignment horizontal="right"/>
      <protection locked="0"/>
    </xf>
    <xf numFmtId="4" fontId="5" fillId="0" borderId="3" xfId="0" applyNumberFormat="1" applyFont="1" applyFill="1" applyBorder="1" applyAlignment="1" applyProtection="1">
      <alignment horizontal="right"/>
      <protection hidden="1"/>
    </xf>
    <xf numFmtId="49" fontId="5" fillId="0" borderId="10" xfId="0" applyNumberFormat="1" applyFont="1" applyFill="1" applyBorder="1" applyAlignment="1" applyProtection="1">
      <alignment horizontal="left"/>
      <protection locked="0"/>
    </xf>
    <xf numFmtId="49" fontId="5" fillId="0" borderId="11" xfId="0" applyNumberFormat="1" applyFont="1" applyFill="1" applyBorder="1" applyAlignment="1" applyProtection="1">
      <alignment horizontal="left"/>
    </xf>
    <xf numFmtId="49" fontId="3" fillId="0" borderId="11" xfId="0" applyNumberFormat="1" applyFont="1" applyFill="1" applyBorder="1" applyAlignment="1" applyProtection="1">
      <alignment horizontal="left"/>
      <protection locked="0"/>
    </xf>
    <xf numFmtId="164" fontId="4" fillId="0" borderId="11" xfId="0" applyNumberFormat="1" applyFont="1" applyFill="1" applyBorder="1" applyAlignment="1" applyProtection="1">
      <alignment horizontal="right" shrinkToFit="1"/>
      <protection locked="0"/>
    </xf>
    <xf numFmtId="0" fontId="5" fillId="0" borderId="11" xfId="0" applyNumberFormat="1" applyFont="1" applyFill="1" applyBorder="1" applyAlignment="1" applyProtection="1">
      <alignment horizontal="left"/>
      <protection locked="0"/>
    </xf>
    <xf numFmtId="4" fontId="5" fillId="0" borderId="11" xfId="0" applyNumberFormat="1" applyFont="1" applyFill="1" applyBorder="1" applyAlignment="1" applyProtection="1">
      <alignment horizontal="right"/>
      <protection locked="0"/>
    </xf>
    <xf numFmtId="4" fontId="5" fillId="0" borderId="12" xfId="0" applyNumberFormat="1" applyFont="1" applyFill="1" applyBorder="1" applyAlignment="1" applyProtection="1">
      <alignment horizontal="right"/>
      <protection hidden="1"/>
    </xf>
    <xf numFmtId="49" fontId="19" fillId="0" borderId="11" xfId="0" applyNumberFormat="1" applyFont="1" applyFill="1" applyBorder="1" applyAlignment="1" applyProtection="1">
      <alignment horizontal="left"/>
      <protection locked="0"/>
    </xf>
    <xf numFmtId="49" fontId="2" fillId="0" borderId="11" xfId="0" applyNumberFormat="1" applyFont="1" applyFill="1" applyBorder="1" applyAlignment="1" applyProtection="1">
      <alignment horizontal="left"/>
    </xf>
    <xf numFmtId="49" fontId="2" fillId="0" borderId="10" xfId="0" applyNumberFormat="1" applyFont="1" applyFill="1" applyBorder="1" applyAlignment="1" applyProtection="1">
      <alignment horizontal="left"/>
      <protection locked="0"/>
    </xf>
    <xf numFmtId="164" fontId="21" fillId="0" borderId="11" xfId="0" applyNumberFormat="1" applyFont="1" applyFill="1" applyBorder="1" applyAlignment="1" applyProtection="1">
      <alignment horizontal="right" shrinkToFit="1"/>
      <protection locked="0"/>
    </xf>
    <xf numFmtId="49" fontId="2" fillId="0" borderId="11" xfId="0" applyNumberFormat="1" applyFont="1" applyFill="1" applyBorder="1" applyAlignment="1" applyProtection="1">
      <alignment horizontal="left"/>
      <protection locked="0"/>
    </xf>
    <xf numFmtId="0" fontId="2" fillId="0" borderId="11" xfId="0" applyNumberFormat="1" applyFont="1" applyFill="1" applyBorder="1" applyAlignment="1" applyProtection="1">
      <alignment horizontal="left"/>
      <protection locked="0"/>
    </xf>
    <xf numFmtId="4" fontId="2" fillId="0" borderId="11" xfId="0" applyNumberFormat="1" applyFont="1" applyFill="1" applyBorder="1" applyAlignment="1" applyProtection="1">
      <alignment horizontal="right"/>
      <protection locked="0"/>
    </xf>
    <xf numFmtId="4" fontId="2" fillId="0" borderId="12" xfId="0" applyNumberFormat="1" applyFont="1" applyFill="1" applyBorder="1" applyAlignment="1" applyProtection="1">
      <alignment horizontal="right"/>
      <protection hidden="1"/>
    </xf>
    <xf numFmtId="49" fontId="5" fillId="0" borderId="4" xfId="0" applyNumberFormat="1" applyFont="1" applyFill="1" applyBorder="1" applyAlignment="1" applyProtection="1">
      <alignment horizontal="left"/>
      <protection locked="0"/>
    </xf>
    <xf numFmtId="49" fontId="5" fillId="0" borderId="5" xfId="0" applyNumberFormat="1" applyFont="1" applyFill="1" applyBorder="1" applyAlignment="1" applyProtection="1">
      <alignment horizontal="left"/>
    </xf>
    <xf numFmtId="49" fontId="3" fillId="0" borderId="5" xfId="0" applyNumberFormat="1" applyFont="1" applyFill="1" applyBorder="1" applyAlignment="1" applyProtection="1">
      <alignment horizontal="left"/>
      <protection locked="0"/>
    </xf>
    <xf numFmtId="164" fontId="4" fillId="0" borderId="5" xfId="0" applyNumberFormat="1" applyFont="1" applyFill="1" applyBorder="1" applyAlignment="1" applyProtection="1">
      <alignment horizontal="right" shrinkToFit="1"/>
      <protection locked="0"/>
    </xf>
    <xf numFmtId="0" fontId="5" fillId="0" borderId="5" xfId="0" applyNumberFormat="1" applyFont="1" applyFill="1" applyBorder="1" applyAlignment="1" applyProtection="1">
      <alignment horizontal="left"/>
      <protection locked="0"/>
    </xf>
    <xf numFmtId="4" fontId="5" fillId="0" borderId="5" xfId="0" applyNumberFormat="1" applyFont="1" applyFill="1" applyBorder="1" applyAlignment="1" applyProtection="1">
      <alignment horizontal="right"/>
      <protection locked="0"/>
    </xf>
    <xf numFmtId="4" fontId="5" fillId="0" borderId="6" xfId="0" applyNumberFormat="1" applyFont="1" applyFill="1" applyBorder="1" applyAlignment="1" applyProtection="1">
      <alignment horizontal="right"/>
      <protection hidden="1"/>
    </xf>
    <xf numFmtId="4" fontId="20" fillId="0" borderId="12" xfId="0" applyNumberFormat="1" applyFont="1" applyFill="1" applyBorder="1" applyAlignment="1" applyProtection="1">
      <alignment horizontal="right"/>
      <protection hidden="1"/>
    </xf>
    <xf numFmtId="49" fontId="23" fillId="0" borderId="11" xfId="0" applyNumberFormat="1" applyFont="1" applyFill="1" applyBorder="1" applyAlignment="1" applyProtection="1">
      <alignment horizontal="left"/>
      <protection locked="0"/>
    </xf>
    <xf numFmtId="164" fontId="24" fillId="0" borderId="11" xfId="0" applyNumberFormat="1" applyFont="1" applyFill="1" applyBorder="1" applyAlignment="1" applyProtection="1">
      <alignment horizontal="right" shrinkToFit="1"/>
      <protection locked="0"/>
    </xf>
    <xf numFmtId="49" fontId="16" fillId="0" borderId="10" xfId="0" applyNumberFormat="1" applyFont="1" applyFill="1" applyBorder="1" applyAlignment="1" applyProtection="1">
      <alignment horizontal="left"/>
    </xf>
    <xf numFmtId="0" fontId="17" fillId="0" borderId="11" xfId="0" applyFont="1" applyFill="1" applyBorder="1" applyAlignment="1"/>
    <xf numFmtId="4" fontId="16" fillId="0" borderId="11" xfId="0" applyNumberFormat="1" applyFont="1" applyFill="1" applyBorder="1" applyAlignment="1" applyProtection="1">
      <alignment horizontal="right"/>
      <protection locked="0"/>
    </xf>
    <xf numFmtId="4" fontId="17" fillId="0" borderId="12" xfId="0" applyNumberFormat="1" applyFont="1" applyFill="1" applyBorder="1" applyAlignment="1">
      <alignment horizontal="right"/>
    </xf>
    <xf numFmtId="49" fontId="16" fillId="0" borderId="4" xfId="0" applyNumberFormat="1" applyFont="1" applyFill="1" applyBorder="1" applyAlignment="1" applyProtection="1">
      <alignment horizontal="left"/>
    </xf>
    <xf numFmtId="0" fontId="17" fillId="0" borderId="5" xfId="0" applyFont="1" applyFill="1" applyBorder="1" applyAlignment="1"/>
    <xf numFmtId="4" fontId="16" fillId="0" borderId="5" xfId="0" applyNumberFormat="1" applyFont="1" applyFill="1" applyBorder="1" applyAlignment="1" applyProtection="1">
      <alignment horizontal="right"/>
      <protection locked="0"/>
    </xf>
    <xf numFmtId="4" fontId="17" fillId="0" borderId="6" xfId="0" applyNumberFormat="1" applyFont="1" applyFill="1" applyBorder="1" applyAlignment="1">
      <alignment horizontal="right"/>
    </xf>
    <xf numFmtId="49" fontId="16" fillId="0" borderId="13" xfId="0" applyNumberFormat="1" applyFont="1" applyFill="1" applyBorder="1" applyAlignment="1" applyProtection="1">
      <alignment horizontal="left"/>
    </xf>
    <xf numFmtId="0" fontId="17" fillId="0" borderId="14" xfId="0" applyFont="1" applyFill="1" applyBorder="1" applyAlignment="1"/>
    <xf numFmtId="4" fontId="16" fillId="0" borderId="14" xfId="0" applyNumberFormat="1" applyFont="1" applyFill="1" applyBorder="1" applyAlignment="1" applyProtection="1">
      <alignment horizontal="right"/>
      <protection locked="0"/>
    </xf>
    <xf numFmtId="4" fontId="17" fillId="0" borderId="15" xfId="0" applyNumberFormat="1" applyFont="1" applyFill="1" applyBorder="1" applyAlignment="1">
      <alignment horizontal="right"/>
    </xf>
    <xf numFmtId="49" fontId="16" fillId="0" borderId="1" xfId="0" applyNumberFormat="1" applyFont="1" applyFill="1" applyBorder="1" applyAlignment="1" applyProtection="1">
      <alignment horizontal="left"/>
    </xf>
    <xf numFmtId="0" fontId="17" fillId="0" borderId="2" xfId="0" applyFont="1" applyFill="1" applyBorder="1" applyAlignment="1"/>
    <xf numFmtId="4" fontId="16" fillId="0" borderId="2" xfId="0" applyNumberFormat="1" applyFont="1" applyFill="1" applyBorder="1" applyAlignment="1" applyProtection="1">
      <alignment horizontal="right"/>
      <protection locked="0"/>
    </xf>
    <xf numFmtId="4" fontId="17" fillId="0" borderId="3" xfId="0" applyNumberFormat="1" applyFont="1" applyFill="1" applyBorder="1" applyAlignment="1">
      <alignment horizontal="right"/>
    </xf>
    <xf numFmtId="49" fontId="11" fillId="0" borderId="7" xfId="0" applyNumberFormat="1" applyFont="1" applyFill="1" applyBorder="1" applyAlignment="1" applyProtection="1">
      <alignment horizontal="center"/>
    </xf>
    <xf numFmtId="0" fontId="15" fillId="0" borderId="8" xfId="0" applyFont="1" applyFill="1" applyBorder="1" applyAlignment="1">
      <alignment horizontal="center"/>
    </xf>
    <xf numFmtId="0" fontId="15" fillId="0" borderId="9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 applyProtection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left"/>
    </xf>
    <xf numFmtId="0" fontId="10" fillId="0" borderId="8" xfId="0" applyFont="1" applyFill="1" applyBorder="1" applyAlignment="1"/>
    <xf numFmtId="0" fontId="10" fillId="0" borderId="9" xfId="0" applyFont="1" applyFill="1" applyBorder="1" applyAlignment="1"/>
    <xf numFmtId="49" fontId="11" fillId="0" borderId="0" xfId="0" applyNumberFormat="1" applyFont="1" applyFill="1" applyBorder="1" applyAlignment="1" applyProtection="1">
      <alignment horizontal="left"/>
    </xf>
    <xf numFmtId="0" fontId="12" fillId="0" borderId="0" xfId="0" applyFont="1" applyFill="1" applyAlignment="1"/>
    <xf numFmtId="49" fontId="13" fillId="0" borderId="7" xfId="0" applyNumberFormat="1" applyFont="1" applyFill="1" applyBorder="1" applyAlignment="1" applyProtection="1">
      <alignment horizontal="center"/>
      <protection locked="0"/>
    </xf>
    <xf numFmtId="0" fontId="14" fillId="0" borderId="8" xfId="0" applyFont="1" applyFill="1" applyBorder="1" applyAlignment="1">
      <alignment horizontal="center"/>
    </xf>
    <xf numFmtId="0" fontId="14" fillId="0" borderId="9" xfId="0" applyFont="1" applyFill="1" applyBorder="1" applyAlignment="1">
      <alignment horizontal="center"/>
    </xf>
    <xf numFmtId="49" fontId="8" fillId="0" borderId="7" xfId="0" applyNumberFormat="1" applyFont="1" applyFill="1" applyBorder="1" applyAlignment="1" applyProtection="1">
      <alignment horizontal="left"/>
    </xf>
    <xf numFmtId="0" fontId="7" fillId="0" borderId="8" xfId="0" applyFont="1" applyFill="1" applyBorder="1" applyAlignment="1"/>
    <xf numFmtId="0" fontId="7" fillId="0" borderId="9" xfId="0" applyFont="1" applyFill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E1D493-501D-46F6-9C70-1E4A6F1ED821}">
  <dimension ref="A1:M303"/>
  <sheetViews>
    <sheetView tabSelected="1" topLeftCell="A175" zoomScaleNormal="100" zoomScaleSheetLayoutView="100" workbookViewId="0">
      <selection activeCell="F201" sqref="F201"/>
    </sheetView>
  </sheetViews>
  <sheetFormatPr defaultColWidth="9" defaultRowHeight="12.75" x14ac:dyDescent="0.2"/>
  <cols>
    <col min="1" max="1" width="5.28515625" style="12" customWidth="1"/>
    <col min="2" max="2" width="10.85546875" style="13" customWidth="1"/>
    <col min="3" max="3" width="28.85546875" style="3" customWidth="1"/>
    <col min="4" max="4" width="6" style="4" customWidth="1"/>
    <col min="5" max="5" width="6" style="3" customWidth="1"/>
    <col min="6" max="6" width="6.85546875" style="5" customWidth="1"/>
    <col min="7" max="7" width="9.7109375" style="6" customWidth="1"/>
    <col min="8" max="8" width="11.28515625" style="7" customWidth="1"/>
    <col min="9" max="9" width="4.42578125" style="8" customWidth="1"/>
    <col min="10" max="10" width="8.140625" style="9" customWidth="1"/>
    <col min="11" max="11" width="10" style="10" customWidth="1"/>
    <col min="12" max="12" width="9" style="11" customWidth="1"/>
    <col min="13" max="16384" width="9" style="16"/>
  </cols>
  <sheetData>
    <row r="1" spans="1:12" s="8" customFormat="1" ht="11.25" x14ac:dyDescent="0.2">
      <c r="A1" s="1"/>
      <c r="B1" s="2"/>
      <c r="C1" s="3"/>
      <c r="D1" s="4"/>
      <c r="E1" s="3"/>
      <c r="F1" s="5"/>
      <c r="G1" s="6"/>
      <c r="H1" s="7"/>
      <c r="J1" s="9"/>
      <c r="K1" s="10"/>
      <c r="L1" s="11"/>
    </row>
    <row r="2" spans="1:12" s="8" customFormat="1" ht="11.25" x14ac:dyDescent="0.2">
      <c r="A2" s="12"/>
      <c r="B2" s="2" t="s">
        <v>0</v>
      </c>
      <c r="C2" s="3"/>
      <c r="D2" s="4"/>
      <c r="E2" s="3"/>
      <c r="F2" s="5"/>
      <c r="G2" s="6"/>
      <c r="H2" s="7"/>
      <c r="J2" s="9"/>
      <c r="K2" s="10"/>
      <c r="L2" s="11"/>
    </row>
    <row r="3" spans="1:12" s="8" customFormat="1" ht="12" thickBot="1" x14ac:dyDescent="0.25">
      <c r="A3" s="12"/>
      <c r="B3" s="2" t="s">
        <v>0</v>
      </c>
      <c r="C3" s="3"/>
      <c r="D3" s="4"/>
      <c r="E3" s="3"/>
      <c r="F3" s="5"/>
      <c r="G3" s="6"/>
      <c r="H3" s="7"/>
      <c r="J3" s="9"/>
      <c r="K3" s="10"/>
      <c r="L3" s="11"/>
    </row>
    <row r="4" spans="1:12" s="8" customFormat="1" ht="20.25" customHeight="1" x14ac:dyDescent="0.2">
      <c r="A4" s="12"/>
      <c r="B4" s="69" t="s">
        <v>1</v>
      </c>
      <c r="C4" s="70"/>
      <c r="D4" s="70"/>
      <c r="E4" s="70"/>
      <c r="F4" s="70"/>
      <c r="G4" s="70"/>
      <c r="H4" s="71"/>
      <c r="J4" s="9"/>
      <c r="K4" s="10"/>
      <c r="L4" s="11"/>
    </row>
    <row r="5" spans="1:12" s="8" customFormat="1" ht="23.25" customHeight="1" thickBot="1" x14ac:dyDescent="0.25">
      <c r="A5" s="12"/>
      <c r="B5" s="72" t="s">
        <v>2</v>
      </c>
      <c r="C5" s="73"/>
      <c r="D5" s="73"/>
      <c r="E5" s="73"/>
      <c r="F5" s="73"/>
      <c r="G5" s="73"/>
      <c r="H5" s="74"/>
      <c r="J5" s="9"/>
      <c r="K5" s="10"/>
      <c r="L5" s="11"/>
    </row>
    <row r="6" spans="1:12" s="8" customFormat="1" ht="11.25" x14ac:dyDescent="0.2">
      <c r="A6" s="12"/>
      <c r="B6" s="2" t="s">
        <v>0</v>
      </c>
      <c r="C6" s="3"/>
      <c r="D6" s="4"/>
      <c r="E6" s="3"/>
      <c r="F6" s="5"/>
      <c r="G6" s="6"/>
      <c r="H6" s="7"/>
      <c r="J6" s="9"/>
      <c r="K6" s="10"/>
      <c r="L6" s="11"/>
    </row>
    <row r="7" spans="1:12" s="8" customFormat="1" ht="12" thickBot="1" x14ac:dyDescent="0.25">
      <c r="A7" s="12"/>
      <c r="B7" s="2" t="s">
        <v>0</v>
      </c>
      <c r="C7" s="3"/>
      <c r="D7" s="4"/>
      <c r="E7" s="3"/>
      <c r="F7" s="5"/>
      <c r="G7" s="6"/>
      <c r="H7" s="7"/>
      <c r="J7" s="9"/>
      <c r="K7" s="10"/>
      <c r="L7" s="11"/>
    </row>
    <row r="8" spans="1:12" s="8" customFormat="1" ht="21.75" thickBot="1" x14ac:dyDescent="0.4">
      <c r="A8" s="12"/>
      <c r="B8" s="75" t="s">
        <v>3</v>
      </c>
      <c r="C8" s="76"/>
      <c r="D8" s="76"/>
      <c r="E8" s="76"/>
      <c r="F8" s="76"/>
      <c r="G8" s="76"/>
      <c r="H8" s="77"/>
      <c r="J8" s="9"/>
      <c r="K8" s="10"/>
      <c r="L8" s="11"/>
    </row>
    <row r="9" spans="1:12" s="8" customFormat="1" ht="16.5" thickBot="1" x14ac:dyDescent="0.35">
      <c r="A9" s="12"/>
      <c r="B9" s="78"/>
      <c r="C9" s="79"/>
      <c r="D9" s="79"/>
      <c r="E9" s="79"/>
      <c r="F9" s="79"/>
      <c r="G9" s="79"/>
      <c r="H9" s="79"/>
      <c r="J9" s="9"/>
      <c r="K9" s="10"/>
      <c r="L9" s="11"/>
    </row>
    <row r="10" spans="1:12" s="8" customFormat="1" ht="27" thickBot="1" x14ac:dyDescent="0.45">
      <c r="A10" s="12"/>
      <c r="B10" s="2"/>
      <c r="C10" s="80" t="s">
        <v>4</v>
      </c>
      <c r="D10" s="81"/>
      <c r="E10" s="81"/>
      <c r="F10" s="82"/>
      <c r="G10" s="6"/>
      <c r="H10" s="7"/>
      <c r="J10" s="9"/>
      <c r="K10" s="10"/>
      <c r="L10" s="11"/>
    </row>
    <row r="11" spans="1:12" s="8" customFormat="1" ht="11.25" x14ac:dyDescent="0.2">
      <c r="A11" s="12"/>
      <c r="B11" s="2"/>
      <c r="C11" s="3"/>
      <c r="D11" s="4"/>
      <c r="E11" s="3"/>
      <c r="F11" s="5"/>
      <c r="G11" s="6"/>
      <c r="H11" s="7"/>
      <c r="J11" s="9"/>
      <c r="K11" s="10"/>
      <c r="L11" s="11"/>
    </row>
    <row r="12" spans="1:12" s="8" customFormat="1" ht="12" thickBot="1" x14ac:dyDescent="0.25">
      <c r="A12" s="12"/>
      <c r="B12" s="2"/>
      <c r="C12" s="3"/>
      <c r="D12" s="4"/>
      <c r="E12" s="3"/>
      <c r="F12" s="5"/>
      <c r="G12" s="6"/>
      <c r="H12" s="7"/>
      <c r="J12" s="9"/>
      <c r="K12" s="10"/>
      <c r="L12" s="11"/>
    </row>
    <row r="13" spans="1:12" s="8" customFormat="1" ht="20.25" thickBot="1" x14ac:dyDescent="0.4">
      <c r="A13" s="12"/>
      <c r="B13" s="83" t="s">
        <v>5</v>
      </c>
      <c r="C13" s="84"/>
      <c r="D13" s="84"/>
      <c r="E13" s="84"/>
      <c r="F13" s="84"/>
      <c r="G13" s="84"/>
      <c r="H13" s="85"/>
      <c r="J13" s="9"/>
      <c r="K13" s="10"/>
      <c r="L13" s="11"/>
    </row>
    <row r="14" spans="1:12" s="8" customFormat="1" ht="11.25" x14ac:dyDescent="0.2">
      <c r="A14" s="12"/>
      <c r="B14" s="2"/>
      <c r="C14" s="3"/>
      <c r="D14" s="4"/>
      <c r="E14" s="3"/>
      <c r="F14" s="5"/>
      <c r="G14" s="6"/>
      <c r="H14" s="7"/>
      <c r="J14" s="9"/>
      <c r="K14" s="10"/>
      <c r="L14" s="11"/>
    </row>
    <row r="15" spans="1:12" s="8" customFormat="1" ht="11.25" x14ac:dyDescent="0.2">
      <c r="A15" s="12"/>
      <c r="B15" s="2" t="s">
        <v>0</v>
      </c>
      <c r="C15" s="3"/>
      <c r="D15" s="4"/>
      <c r="E15" s="3"/>
      <c r="F15" s="5"/>
      <c r="G15" s="6"/>
      <c r="H15" s="7"/>
      <c r="J15" s="9"/>
      <c r="K15" s="10"/>
      <c r="L15" s="11"/>
    </row>
    <row r="16" spans="1:12" s="8" customFormat="1" ht="12" thickBot="1" x14ac:dyDescent="0.25">
      <c r="A16" s="12"/>
      <c r="B16" s="2" t="s">
        <v>0</v>
      </c>
      <c r="C16" s="3"/>
      <c r="D16" s="4"/>
      <c r="E16" s="3"/>
      <c r="F16" s="5"/>
      <c r="G16" s="6"/>
      <c r="H16" s="7"/>
      <c r="J16" s="9"/>
      <c r="K16" s="10"/>
      <c r="L16" s="11"/>
    </row>
    <row r="17" spans="1:12" s="8" customFormat="1" ht="16.5" thickBot="1" x14ac:dyDescent="0.35">
      <c r="A17" s="12"/>
      <c r="B17" s="66" t="s">
        <v>6</v>
      </c>
      <c r="C17" s="67"/>
      <c r="D17" s="67"/>
      <c r="E17" s="67"/>
      <c r="F17" s="67"/>
      <c r="G17" s="67"/>
      <c r="H17" s="68"/>
      <c r="J17" s="9"/>
      <c r="K17" s="10"/>
      <c r="L17" s="11"/>
    </row>
    <row r="19" spans="1:12" s="8" customFormat="1" ht="12" thickBot="1" x14ac:dyDescent="0.25">
      <c r="A19" s="12"/>
      <c r="B19" s="13"/>
      <c r="C19" s="3"/>
      <c r="D19" s="4"/>
      <c r="E19" s="3"/>
      <c r="F19" s="5"/>
      <c r="G19" s="6"/>
      <c r="H19" s="7"/>
      <c r="J19" s="9"/>
      <c r="K19" s="10"/>
      <c r="L19" s="11"/>
    </row>
    <row r="20" spans="1:12" s="8" customFormat="1" ht="16.5" x14ac:dyDescent="0.3">
      <c r="A20" s="12"/>
      <c r="B20" s="62" t="s">
        <v>7</v>
      </c>
      <c r="C20" s="63"/>
      <c r="D20" s="63"/>
      <c r="E20" s="63"/>
      <c r="F20" s="63"/>
      <c r="G20" s="64">
        <f>H37</f>
        <v>0</v>
      </c>
      <c r="H20" s="65"/>
      <c r="J20" s="9"/>
      <c r="K20" s="10"/>
      <c r="L20" s="11"/>
    </row>
    <row r="21" spans="1:12" s="8" customFormat="1" ht="16.5" x14ac:dyDescent="0.3">
      <c r="A21" s="12"/>
      <c r="B21" s="50"/>
      <c r="C21" s="51"/>
      <c r="D21" s="51"/>
      <c r="E21" s="51"/>
      <c r="F21" s="51"/>
      <c r="G21" s="52"/>
      <c r="H21" s="53"/>
      <c r="J21" s="9"/>
      <c r="K21" s="10"/>
      <c r="L21" s="11"/>
    </row>
    <row r="22" spans="1:12" s="8" customFormat="1" ht="16.5" x14ac:dyDescent="0.3">
      <c r="A22" s="12"/>
      <c r="B22" s="50" t="s">
        <v>8</v>
      </c>
      <c r="C22" s="51"/>
      <c r="D22" s="51"/>
      <c r="E22" s="51"/>
      <c r="F22" s="51"/>
      <c r="G22" s="52">
        <f>H53</f>
        <v>0</v>
      </c>
      <c r="H22" s="53"/>
      <c r="J22" s="9"/>
      <c r="K22" s="10"/>
      <c r="L22" s="11"/>
    </row>
    <row r="23" spans="1:12" s="8" customFormat="1" ht="16.5" x14ac:dyDescent="0.3">
      <c r="A23" s="12"/>
      <c r="B23" s="50"/>
      <c r="C23" s="51"/>
      <c r="D23" s="51"/>
      <c r="E23" s="51"/>
      <c r="F23" s="51"/>
      <c r="G23" s="52"/>
      <c r="H23" s="53"/>
      <c r="J23" s="9"/>
      <c r="K23" s="10"/>
      <c r="L23" s="11"/>
    </row>
    <row r="24" spans="1:12" s="8" customFormat="1" ht="16.5" x14ac:dyDescent="0.3">
      <c r="A24" s="12"/>
      <c r="B24" s="50" t="s">
        <v>9</v>
      </c>
      <c r="C24" s="51"/>
      <c r="D24" s="51"/>
      <c r="E24" s="51"/>
      <c r="F24" s="51"/>
      <c r="G24" s="52">
        <f>H56</f>
        <v>0</v>
      </c>
      <c r="H24" s="53"/>
      <c r="J24" s="9"/>
      <c r="K24" s="10"/>
      <c r="L24" s="11"/>
    </row>
    <row r="25" spans="1:12" s="8" customFormat="1" ht="16.5" x14ac:dyDescent="0.3">
      <c r="A25" s="12"/>
      <c r="B25" s="50"/>
      <c r="C25" s="51"/>
      <c r="D25" s="51"/>
      <c r="E25" s="51"/>
      <c r="F25" s="51"/>
      <c r="G25" s="52"/>
      <c r="H25" s="53"/>
      <c r="J25" s="9"/>
      <c r="K25" s="10"/>
      <c r="L25" s="11"/>
    </row>
    <row r="26" spans="1:12" s="8" customFormat="1" ht="16.5" x14ac:dyDescent="0.3">
      <c r="A26" s="12"/>
      <c r="B26" s="50"/>
      <c r="C26" s="51"/>
      <c r="D26" s="51"/>
      <c r="E26" s="51"/>
      <c r="F26" s="51"/>
      <c r="G26" s="52"/>
      <c r="H26" s="53"/>
      <c r="J26" s="9"/>
      <c r="K26" s="10"/>
      <c r="L26" s="11"/>
    </row>
    <row r="27" spans="1:12" s="8" customFormat="1" ht="17.25" thickBot="1" x14ac:dyDescent="0.35">
      <c r="A27" s="12"/>
      <c r="B27" s="58"/>
      <c r="C27" s="59"/>
      <c r="D27" s="59"/>
      <c r="E27" s="59"/>
      <c r="F27" s="59"/>
      <c r="G27" s="60"/>
      <c r="H27" s="61"/>
      <c r="J27" s="9"/>
      <c r="K27" s="10"/>
      <c r="L27" s="11"/>
    </row>
    <row r="28" spans="1:12" s="8" customFormat="1" ht="16.5" x14ac:dyDescent="0.3">
      <c r="A28" s="12"/>
      <c r="B28" s="62" t="s">
        <v>10</v>
      </c>
      <c r="C28" s="63"/>
      <c r="D28" s="63"/>
      <c r="E28" s="63"/>
      <c r="F28" s="63"/>
      <c r="G28" s="64">
        <f>CEILING(G20+G22+G24,1)</f>
        <v>0</v>
      </c>
      <c r="H28" s="65"/>
      <c r="J28" s="9"/>
      <c r="K28" s="10"/>
      <c r="L28" s="11"/>
    </row>
    <row r="29" spans="1:12" s="8" customFormat="1" ht="16.5" x14ac:dyDescent="0.3">
      <c r="A29" s="12"/>
      <c r="B29" s="50" t="s">
        <v>11</v>
      </c>
      <c r="C29" s="51"/>
      <c r="D29" s="51"/>
      <c r="E29" s="51"/>
      <c r="F29" s="51"/>
      <c r="G29" s="52">
        <f>G28*0.21</f>
        <v>0</v>
      </c>
      <c r="H29" s="53"/>
      <c r="J29" s="9"/>
      <c r="K29" s="10"/>
      <c r="L29" s="11"/>
    </row>
    <row r="30" spans="1:12" s="8" customFormat="1" ht="17.25" thickBot="1" x14ac:dyDescent="0.35">
      <c r="A30" s="12"/>
      <c r="B30" s="54" t="s">
        <v>12</v>
      </c>
      <c r="C30" s="55"/>
      <c r="D30" s="55"/>
      <c r="E30" s="55"/>
      <c r="F30" s="55"/>
      <c r="G30" s="56">
        <f>CEILING(G28+G29,1)</f>
        <v>0</v>
      </c>
      <c r="H30" s="57"/>
      <c r="J30" s="9"/>
      <c r="K30" s="10"/>
      <c r="L30" s="11"/>
    </row>
    <row r="32" spans="1:12" s="4" customFormat="1" ht="16.5" x14ac:dyDescent="0.3">
      <c r="A32" s="12"/>
      <c r="B32" s="14" t="s">
        <v>13</v>
      </c>
      <c r="C32" s="15"/>
      <c r="E32" s="3"/>
      <c r="F32" s="5"/>
      <c r="G32" s="6"/>
      <c r="H32" s="7"/>
      <c r="I32" s="8"/>
      <c r="J32" s="9"/>
      <c r="K32" s="10"/>
      <c r="L32" s="11"/>
    </row>
    <row r="33" spans="1:13" ht="13.5" thickBot="1" x14ac:dyDescent="0.25"/>
    <row r="34" spans="1:13" s="8" customFormat="1" x14ac:dyDescent="0.2">
      <c r="A34" s="17"/>
      <c r="B34" s="18"/>
      <c r="C34" s="19" t="s">
        <v>14</v>
      </c>
      <c r="D34" s="20"/>
      <c r="E34" s="21"/>
      <c r="F34" s="22"/>
      <c r="G34" s="23"/>
      <c r="H34" s="24"/>
      <c r="J34" s="9"/>
      <c r="K34" s="10"/>
      <c r="L34" s="11"/>
      <c r="M34" s="16"/>
    </row>
    <row r="35" spans="1:13" s="8" customFormat="1" x14ac:dyDescent="0.2">
      <c r="A35" s="25"/>
      <c r="B35" s="26"/>
      <c r="C35" s="27" t="s">
        <v>0</v>
      </c>
      <c r="D35" s="28"/>
      <c r="E35" s="27"/>
      <c r="F35" s="29"/>
      <c r="G35" s="30"/>
      <c r="H35" s="31"/>
      <c r="J35" s="9"/>
      <c r="K35" s="10"/>
      <c r="L35" s="11"/>
      <c r="M35" s="16"/>
    </row>
    <row r="36" spans="1:13" s="8" customFormat="1" x14ac:dyDescent="0.2">
      <c r="A36" s="25"/>
      <c r="B36" s="26"/>
      <c r="C36" s="27" t="s">
        <v>15</v>
      </c>
      <c r="D36" s="28"/>
      <c r="E36" s="27"/>
      <c r="F36" s="29"/>
      <c r="G36" s="38">
        <f>H302</f>
        <v>0</v>
      </c>
      <c r="H36" s="31"/>
      <c r="J36" s="9"/>
      <c r="K36" s="10"/>
      <c r="L36" s="11"/>
      <c r="M36" s="16"/>
    </row>
    <row r="37" spans="1:13" s="8" customFormat="1" x14ac:dyDescent="0.2">
      <c r="A37" s="25"/>
      <c r="B37" s="26"/>
      <c r="C37" s="32" t="s">
        <v>7</v>
      </c>
      <c r="D37" s="28"/>
      <c r="E37" s="27"/>
      <c r="F37" s="29"/>
      <c r="G37" s="30"/>
      <c r="H37" s="47">
        <f>G36</f>
        <v>0</v>
      </c>
      <c r="J37" s="9"/>
      <c r="K37" s="10"/>
      <c r="L37" s="11"/>
      <c r="M37" s="16"/>
    </row>
    <row r="38" spans="1:13" s="8" customFormat="1" x14ac:dyDescent="0.2">
      <c r="A38" s="25"/>
      <c r="B38" s="26"/>
      <c r="C38" s="27"/>
      <c r="D38" s="28"/>
      <c r="E38" s="27"/>
      <c r="F38" s="29"/>
      <c r="G38" s="30"/>
      <c r="H38" s="31"/>
      <c r="J38" s="9"/>
      <c r="K38" s="10"/>
      <c r="L38" s="11"/>
      <c r="M38" s="16"/>
    </row>
    <row r="39" spans="1:13" s="8" customFormat="1" x14ac:dyDescent="0.2">
      <c r="A39" s="25"/>
      <c r="B39" s="26"/>
      <c r="C39" s="27" t="s">
        <v>16</v>
      </c>
      <c r="D39" s="28"/>
      <c r="E39" s="27"/>
      <c r="F39" s="29"/>
      <c r="G39" s="38">
        <f>H79</f>
        <v>0</v>
      </c>
      <c r="H39" s="31"/>
      <c r="J39" s="9"/>
      <c r="K39" s="10"/>
      <c r="L39" s="11"/>
      <c r="M39" s="16"/>
    </row>
    <row r="40" spans="1:13" s="8" customFormat="1" x14ac:dyDescent="0.2">
      <c r="A40" s="25"/>
      <c r="B40" s="26"/>
      <c r="C40" s="27" t="s">
        <v>17</v>
      </c>
      <c r="D40" s="28"/>
      <c r="E40" s="27"/>
      <c r="F40" s="29"/>
      <c r="G40" s="38">
        <f>H93</f>
        <v>0</v>
      </c>
      <c r="H40" s="31"/>
      <c r="J40" s="9"/>
      <c r="K40" s="10"/>
      <c r="L40" s="11"/>
      <c r="M40" s="16"/>
    </row>
    <row r="41" spans="1:13" s="8" customFormat="1" x14ac:dyDescent="0.2">
      <c r="A41" s="25"/>
      <c r="B41" s="26"/>
      <c r="C41" s="27" t="s">
        <v>18</v>
      </c>
      <c r="D41" s="28"/>
      <c r="E41" s="27"/>
      <c r="F41" s="29"/>
      <c r="G41" s="38">
        <f>H120</f>
        <v>0</v>
      </c>
      <c r="H41" s="31"/>
      <c r="J41" s="9"/>
      <c r="K41" s="10"/>
      <c r="L41" s="11"/>
      <c r="M41" s="16"/>
    </row>
    <row r="42" spans="1:13" s="8" customFormat="1" x14ac:dyDescent="0.2">
      <c r="A42" s="25"/>
      <c r="B42" s="26"/>
      <c r="C42" s="27" t="s">
        <v>19</v>
      </c>
      <c r="D42" s="28"/>
      <c r="E42" s="27"/>
      <c r="F42" s="29"/>
      <c r="G42" s="38">
        <f>H148</f>
        <v>0</v>
      </c>
      <c r="H42" s="31"/>
      <c r="J42" s="9"/>
      <c r="K42" s="10"/>
      <c r="L42" s="11"/>
      <c r="M42" s="16"/>
    </row>
    <row r="43" spans="1:13" s="8" customFormat="1" x14ac:dyDescent="0.2">
      <c r="A43" s="25"/>
      <c r="B43" s="26"/>
      <c r="C43" s="27" t="s">
        <v>20</v>
      </c>
      <c r="D43" s="28"/>
      <c r="E43" s="27"/>
      <c r="F43" s="29"/>
      <c r="G43" s="38">
        <f>H164</f>
        <v>0</v>
      </c>
      <c r="H43" s="31"/>
      <c r="J43" s="9"/>
      <c r="K43" s="10"/>
      <c r="L43" s="11"/>
      <c r="M43" s="16"/>
    </row>
    <row r="44" spans="1:13" s="8" customFormat="1" x14ac:dyDescent="0.2">
      <c r="A44" s="25"/>
      <c r="B44" s="26"/>
      <c r="C44" s="27" t="s">
        <v>21</v>
      </c>
      <c r="D44" s="28"/>
      <c r="E44" s="27"/>
      <c r="F44" s="29"/>
      <c r="G44" s="38">
        <f>H179</f>
        <v>0</v>
      </c>
      <c r="H44" s="31"/>
      <c r="J44" s="9"/>
      <c r="K44" s="10"/>
      <c r="L44" s="11"/>
      <c r="M44" s="16"/>
    </row>
    <row r="45" spans="1:13" s="8" customFormat="1" x14ac:dyDescent="0.2">
      <c r="A45" s="25"/>
      <c r="B45" s="26"/>
      <c r="C45" s="27" t="s">
        <v>22</v>
      </c>
      <c r="D45" s="28"/>
      <c r="E45" s="27"/>
      <c r="F45" s="29"/>
      <c r="G45" s="38">
        <f>H192</f>
        <v>0</v>
      </c>
      <c r="H45" s="31"/>
      <c r="J45" s="9"/>
      <c r="K45" s="10"/>
      <c r="L45" s="11"/>
      <c r="M45" s="16"/>
    </row>
    <row r="46" spans="1:13" s="8" customFormat="1" x14ac:dyDescent="0.2">
      <c r="A46" s="25"/>
      <c r="B46" s="26"/>
      <c r="C46" s="27" t="s">
        <v>23</v>
      </c>
      <c r="D46" s="28"/>
      <c r="E46" s="27"/>
      <c r="F46" s="29"/>
      <c r="G46" s="38">
        <f>H207</f>
        <v>0</v>
      </c>
      <c r="H46" s="31"/>
      <c r="J46" s="9"/>
      <c r="K46" s="10"/>
      <c r="L46" s="11"/>
      <c r="M46" s="16"/>
    </row>
    <row r="47" spans="1:13" s="8" customFormat="1" x14ac:dyDescent="0.2">
      <c r="A47" s="25"/>
      <c r="B47" s="26"/>
      <c r="C47" s="27" t="s">
        <v>24</v>
      </c>
      <c r="D47" s="28"/>
      <c r="E47" s="27"/>
      <c r="F47" s="29"/>
      <c r="G47" s="38">
        <f>H220</f>
        <v>0</v>
      </c>
      <c r="H47" s="31"/>
      <c r="J47" s="9"/>
      <c r="K47" s="10"/>
      <c r="L47" s="11"/>
      <c r="M47" s="16"/>
    </row>
    <row r="48" spans="1:13" s="8" customFormat="1" x14ac:dyDescent="0.2">
      <c r="A48" s="25"/>
      <c r="B48" s="26"/>
      <c r="C48" s="27" t="s">
        <v>25</v>
      </c>
      <c r="D48" s="28"/>
      <c r="E48" s="27"/>
      <c r="F48" s="29"/>
      <c r="G48" s="38">
        <f>H240</f>
        <v>0</v>
      </c>
      <c r="H48" s="31"/>
      <c r="J48" s="9"/>
      <c r="K48" s="10"/>
      <c r="L48" s="11"/>
      <c r="M48" s="16"/>
    </row>
    <row r="49" spans="1:13" s="8" customFormat="1" x14ac:dyDescent="0.2">
      <c r="A49" s="25"/>
      <c r="B49" s="26"/>
      <c r="C49" s="27" t="s">
        <v>26</v>
      </c>
      <c r="D49" s="28"/>
      <c r="E49" s="27"/>
      <c r="F49" s="29"/>
      <c r="G49" s="38">
        <f>H253</f>
        <v>0</v>
      </c>
      <c r="H49" s="31"/>
      <c r="J49" s="9"/>
      <c r="K49" s="10"/>
      <c r="L49" s="11"/>
      <c r="M49" s="16"/>
    </row>
    <row r="50" spans="1:13" s="8" customFormat="1" x14ac:dyDescent="0.2">
      <c r="A50" s="25"/>
      <c r="B50" s="26"/>
      <c r="C50" s="27" t="s">
        <v>27</v>
      </c>
      <c r="D50" s="28"/>
      <c r="E50" s="27"/>
      <c r="F50" s="29"/>
      <c r="G50" s="38">
        <f>H267</f>
        <v>0</v>
      </c>
      <c r="H50" s="31"/>
      <c r="J50" s="9"/>
      <c r="K50" s="10"/>
      <c r="L50" s="11"/>
      <c r="M50" s="16"/>
    </row>
    <row r="51" spans="1:13" s="8" customFormat="1" x14ac:dyDescent="0.2">
      <c r="A51" s="25"/>
      <c r="B51" s="26"/>
      <c r="C51" s="27" t="s">
        <v>28</v>
      </c>
      <c r="D51" s="28"/>
      <c r="E51" s="27"/>
      <c r="F51" s="29"/>
      <c r="G51" s="38">
        <f>H282</f>
        <v>0</v>
      </c>
      <c r="H51" s="31"/>
      <c r="J51" s="9"/>
      <c r="K51" s="10"/>
      <c r="L51" s="11"/>
      <c r="M51" s="16"/>
    </row>
    <row r="52" spans="1:13" s="8" customFormat="1" x14ac:dyDescent="0.2">
      <c r="A52" s="25"/>
      <c r="B52" s="26"/>
      <c r="C52" s="27" t="s">
        <v>29</v>
      </c>
      <c r="D52" s="28"/>
      <c r="E52" s="27"/>
      <c r="F52" s="29"/>
      <c r="G52" s="38">
        <f>H292</f>
        <v>0</v>
      </c>
      <c r="H52" s="31"/>
      <c r="J52" s="9"/>
      <c r="K52" s="10"/>
      <c r="L52" s="11"/>
      <c r="M52" s="16"/>
    </row>
    <row r="53" spans="1:13" s="8" customFormat="1" x14ac:dyDescent="0.2">
      <c r="A53" s="25"/>
      <c r="B53" s="26"/>
      <c r="C53" s="32" t="s">
        <v>8</v>
      </c>
      <c r="D53" s="28"/>
      <c r="E53" s="27"/>
      <c r="F53" s="29"/>
      <c r="G53" s="30"/>
      <c r="H53" s="47">
        <f>G39+G40+G41+G42+G43+G44+G45+G46+G47+G48+G49+G50+G51+G52</f>
        <v>0</v>
      </c>
      <c r="J53" s="9"/>
      <c r="K53" s="10"/>
      <c r="L53" s="11"/>
      <c r="M53" s="16"/>
    </row>
    <row r="54" spans="1:13" s="8" customFormat="1" x14ac:dyDescent="0.2">
      <c r="A54" s="25"/>
      <c r="B54" s="26"/>
      <c r="C54" s="27"/>
      <c r="D54" s="28"/>
      <c r="E54" s="27"/>
      <c r="F54" s="29"/>
      <c r="G54" s="30"/>
      <c r="H54" s="31"/>
      <c r="J54" s="9"/>
      <c r="K54" s="10"/>
      <c r="L54" s="11"/>
      <c r="M54" s="16"/>
    </row>
    <row r="55" spans="1:13" s="8" customFormat="1" x14ac:dyDescent="0.2">
      <c r="A55" s="25"/>
      <c r="B55" s="26"/>
      <c r="C55" s="27" t="s">
        <v>30</v>
      </c>
      <c r="D55" s="28"/>
      <c r="E55" s="27"/>
      <c r="F55" s="29"/>
      <c r="G55" s="38">
        <f>H66</f>
        <v>0</v>
      </c>
      <c r="H55" s="31"/>
      <c r="J55" s="9"/>
      <c r="K55" s="10"/>
      <c r="L55" s="11"/>
      <c r="M55" s="16"/>
    </row>
    <row r="56" spans="1:13" x14ac:dyDescent="0.2">
      <c r="A56" s="25"/>
      <c r="B56" s="26"/>
      <c r="C56" s="32" t="s">
        <v>9</v>
      </c>
      <c r="D56" s="28"/>
      <c r="E56" s="27"/>
      <c r="F56" s="29"/>
      <c r="G56" s="30"/>
      <c r="H56" s="47">
        <f>G55</f>
        <v>0</v>
      </c>
    </row>
    <row r="57" spans="1:13" x14ac:dyDescent="0.2">
      <c r="A57" s="25"/>
      <c r="B57" s="26"/>
      <c r="C57" s="27"/>
      <c r="D57" s="28"/>
      <c r="E57" s="27"/>
      <c r="F57" s="29"/>
      <c r="G57" s="30"/>
      <c r="H57" s="31"/>
    </row>
    <row r="58" spans="1:13" x14ac:dyDescent="0.2">
      <c r="A58" s="25"/>
      <c r="B58" s="26"/>
      <c r="C58" s="27"/>
      <c r="D58" s="28"/>
      <c r="E58" s="27"/>
      <c r="F58" s="29"/>
      <c r="G58" s="30"/>
      <c r="H58" s="31"/>
    </row>
    <row r="59" spans="1:13" x14ac:dyDescent="0.2">
      <c r="A59" s="25"/>
      <c r="B59" s="26"/>
      <c r="C59" s="27"/>
      <c r="D59" s="28"/>
      <c r="E59" s="27"/>
      <c r="F59" s="29"/>
      <c r="G59" s="30"/>
      <c r="H59" s="31"/>
    </row>
    <row r="60" spans="1:13" x14ac:dyDescent="0.2">
      <c r="A60" s="25"/>
      <c r="B60" s="33" t="s">
        <v>31</v>
      </c>
      <c r="C60" s="32" t="s">
        <v>30</v>
      </c>
      <c r="D60" s="28"/>
      <c r="E60" s="27"/>
      <c r="F60" s="29"/>
      <c r="G60" s="30"/>
      <c r="H60" s="31"/>
    </row>
    <row r="61" spans="1:13" x14ac:dyDescent="0.2">
      <c r="A61" s="25"/>
      <c r="B61" s="33" t="s">
        <v>32</v>
      </c>
      <c r="C61" s="27" t="s">
        <v>33</v>
      </c>
      <c r="D61" s="28"/>
      <c r="E61" s="27"/>
      <c r="F61" s="29"/>
      <c r="G61" s="30"/>
      <c r="H61" s="31"/>
    </row>
    <row r="62" spans="1:13" x14ac:dyDescent="0.2">
      <c r="A62" s="34" t="s">
        <v>34</v>
      </c>
      <c r="B62" s="33" t="s">
        <v>35</v>
      </c>
      <c r="C62" s="27" t="s">
        <v>36</v>
      </c>
      <c r="D62" s="35" t="s">
        <v>37</v>
      </c>
      <c r="E62" s="36" t="s">
        <v>38</v>
      </c>
      <c r="F62" s="37" t="s">
        <v>39</v>
      </c>
      <c r="G62" s="38" t="s">
        <v>40</v>
      </c>
      <c r="H62" s="39" t="s">
        <v>41</v>
      </c>
    </row>
    <row r="63" spans="1:13" x14ac:dyDescent="0.2">
      <c r="A63" s="34" t="s">
        <v>42</v>
      </c>
      <c r="B63" s="33" t="s">
        <v>43</v>
      </c>
      <c r="C63" s="27" t="s">
        <v>44</v>
      </c>
      <c r="D63" s="28"/>
      <c r="E63" s="36" t="s">
        <v>45</v>
      </c>
      <c r="F63" s="37">
        <v>5</v>
      </c>
      <c r="G63" s="38"/>
      <c r="H63" s="39">
        <f>F63*G63</f>
        <v>0</v>
      </c>
    </row>
    <row r="64" spans="1:13" x14ac:dyDescent="0.2">
      <c r="A64" s="34" t="s">
        <v>46</v>
      </c>
      <c r="B64" s="33" t="s">
        <v>47</v>
      </c>
      <c r="C64" s="27" t="s">
        <v>48</v>
      </c>
      <c r="D64" s="28"/>
      <c r="E64" s="36" t="s">
        <v>45</v>
      </c>
      <c r="F64" s="37">
        <v>2</v>
      </c>
      <c r="G64" s="38"/>
      <c r="H64" s="39">
        <f>F64*G64</f>
        <v>0</v>
      </c>
    </row>
    <row r="65" spans="1:12" s="8" customFormat="1" ht="11.25" x14ac:dyDescent="0.2">
      <c r="A65" s="25"/>
      <c r="B65" s="26"/>
      <c r="C65" s="27"/>
      <c r="D65" s="28"/>
      <c r="E65" s="27"/>
      <c r="F65" s="29"/>
      <c r="G65" s="30"/>
      <c r="H65" s="39" t="s">
        <v>49</v>
      </c>
      <c r="J65" s="9"/>
      <c r="K65" s="10"/>
      <c r="L65" s="11"/>
    </row>
    <row r="66" spans="1:12" s="8" customFormat="1" ht="11.25" x14ac:dyDescent="0.2">
      <c r="A66" s="34" t="s">
        <v>50</v>
      </c>
      <c r="B66" s="33" t="s">
        <v>51</v>
      </c>
      <c r="C66" s="27" t="s">
        <v>30</v>
      </c>
      <c r="D66" s="28"/>
      <c r="E66" s="27"/>
      <c r="F66" s="29"/>
      <c r="G66" s="30"/>
      <c r="H66" s="39">
        <f>H63+H64</f>
        <v>0</v>
      </c>
      <c r="J66" s="9"/>
      <c r="K66" s="10"/>
      <c r="L66" s="11"/>
    </row>
    <row r="67" spans="1:12" s="8" customFormat="1" ht="11.25" x14ac:dyDescent="0.2">
      <c r="A67" s="25"/>
      <c r="B67" s="26"/>
      <c r="C67" s="27"/>
      <c r="D67" s="28"/>
      <c r="E67" s="27"/>
      <c r="F67" s="29"/>
      <c r="G67" s="30"/>
      <c r="H67" s="31"/>
      <c r="J67" s="9"/>
      <c r="K67" s="10"/>
      <c r="L67" s="11"/>
    </row>
    <row r="68" spans="1:12" s="8" customFormat="1" ht="11.25" x14ac:dyDescent="0.2">
      <c r="A68" s="25"/>
      <c r="B68" s="33" t="s">
        <v>31</v>
      </c>
      <c r="C68" s="32" t="s">
        <v>16</v>
      </c>
      <c r="D68" s="28"/>
      <c r="E68" s="27"/>
      <c r="F68" s="29"/>
      <c r="G68" s="30"/>
      <c r="H68" s="31"/>
      <c r="J68" s="9"/>
      <c r="K68" s="10"/>
      <c r="L68" s="11"/>
    </row>
    <row r="69" spans="1:12" s="8" customFormat="1" ht="11.25" x14ac:dyDescent="0.2">
      <c r="A69" s="25"/>
      <c r="B69" s="33" t="s">
        <v>32</v>
      </c>
      <c r="C69" s="27" t="s">
        <v>52</v>
      </c>
      <c r="D69" s="28"/>
      <c r="E69" s="27"/>
      <c r="F69" s="29"/>
      <c r="G69" s="30"/>
      <c r="H69" s="31"/>
      <c r="J69" s="9"/>
      <c r="K69" s="10"/>
      <c r="L69" s="11"/>
    </row>
    <row r="70" spans="1:12" s="8" customFormat="1" ht="11.25" x14ac:dyDescent="0.2">
      <c r="A70" s="34" t="s">
        <v>34</v>
      </c>
      <c r="B70" s="33" t="s">
        <v>35</v>
      </c>
      <c r="C70" s="27" t="s">
        <v>36</v>
      </c>
      <c r="D70" s="35" t="s">
        <v>37</v>
      </c>
      <c r="E70" s="36" t="s">
        <v>38</v>
      </c>
      <c r="F70" s="37" t="s">
        <v>39</v>
      </c>
      <c r="G70" s="38" t="s">
        <v>53</v>
      </c>
      <c r="H70" s="39" t="s">
        <v>54</v>
      </c>
      <c r="J70" s="9"/>
      <c r="K70" s="10"/>
      <c r="L70" s="11"/>
    </row>
    <row r="71" spans="1:12" s="8" customFormat="1" ht="11.25" x14ac:dyDescent="0.2">
      <c r="A71" s="34" t="s">
        <v>55</v>
      </c>
      <c r="B71" s="33" t="s">
        <v>56</v>
      </c>
      <c r="C71" s="27" t="s">
        <v>57</v>
      </c>
      <c r="D71" s="28"/>
      <c r="E71" s="36" t="s">
        <v>58</v>
      </c>
      <c r="F71" s="37">
        <v>15</v>
      </c>
      <c r="G71" s="38">
        <v>56.4</v>
      </c>
      <c r="H71" s="39">
        <f>F71*G71</f>
        <v>846</v>
      </c>
      <c r="J71" s="9"/>
      <c r="K71" s="10"/>
      <c r="L71" s="11"/>
    </row>
    <row r="72" spans="1:12" s="8" customFormat="1" ht="11.25" x14ac:dyDescent="0.2">
      <c r="A72" s="25"/>
      <c r="B72" s="26"/>
      <c r="C72" s="27"/>
      <c r="D72" s="28"/>
      <c r="E72" s="27"/>
      <c r="F72" s="29"/>
      <c r="G72" s="30"/>
      <c r="H72" s="39" t="s">
        <v>49</v>
      </c>
      <c r="J72" s="9"/>
      <c r="K72" s="10"/>
      <c r="L72" s="11"/>
    </row>
    <row r="73" spans="1:12" s="8" customFormat="1" ht="11.25" x14ac:dyDescent="0.2">
      <c r="A73" s="34" t="s">
        <v>59</v>
      </c>
      <c r="B73" s="33" t="s">
        <v>51</v>
      </c>
      <c r="C73" s="27" t="s">
        <v>60</v>
      </c>
      <c r="D73" s="28"/>
      <c r="E73" s="27"/>
      <c r="F73" s="29"/>
      <c r="G73" s="30"/>
      <c r="H73" s="39">
        <f>H71</f>
        <v>846</v>
      </c>
      <c r="J73" s="9"/>
      <c r="K73" s="10"/>
      <c r="L73" s="11"/>
    </row>
    <row r="74" spans="1:12" s="8" customFormat="1" ht="11.25" x14ac:dyDescent="0.2">
      <c r="A74" s="34" t="s">
        <v>61</v>
      </c>
      <c r="B74" s="33" t="s">
        <v>0</v>
      </c>
      <c r="C74" s="27" t="s">
        <v>62</v>
      </c>
      <c r="D74" s="28"/>
      <c r="E74" s="27"/>
      <c r="F74" s="29"/>
      <c r="G74" s="30"/>
      <c r="H74" s="39">
        <f>H73/60</f>
        <v>14.1</v>
      </c>
      <c r="J74" s="9"/>
      <c r="K74" s="10"/>
      <c r="L74" s="11"/>
    </row>
    <row r="75" spans="1:12" s="8" customFormat="1" ht="11.25" x14ac:dyDescent="0.2">
      <c r="A75" s="25"/>
      <c r="B75" s="26"/>
      <c r="C75" s="27"/>
      <c r="D75" s="28"/>
      <c r="E75" s="27"/>
      <c r="F75" s="29"/>
      <c r="G75" s="30"/>
      <c r="H75" s="39" t="s">
        <v>49</v>
      </c>
      <c r="J75" s="9"/>
      <c r="K75" s="10"/>
      <c r="L75" s="11"/>
    </row>
    <row r="76" spans="1:12" s="8" customFormat="1" ht="11.25" x14ac:dyDescent="0.2">
      <c r="A76" s="34" t="s">
        <v>63</v>
      </c>
      <c r="B76" s="33" t="s">
        <v>51</v>
      </c>
      <c r="C76" s="27"/>
      <c r="D76" s="49">
        <v>0</v>
      </c>
      <c r="E76" s="36" t="s">
        <v>369</v>
      </c>
      <c r="F76" s="29"/>
      <c r="G76" s="30"/>
      <c r="H76" s="39">
        <f>H74*D76</f>
        <v>0</v>
      </c>
      <c r="J76" s="9"/>
      <c r="K76" s="10"/>
      <c r="L76" s="11"/>
    </row>
    <row r="77" spans="1:12" s="8" customFormat="1" ht="11.25" x14ac:dyDescent="0.2">
      <c r="A77" s="34" t="s">
        <v>64</v>
      </c>
      <c r="B77" s="33" t="s">
        <v>0</v>
      </c>
      <c r="C77" s="27" t="s">
        <v>65</v>
      </c>
      <c r="D77" s="35">
        <v>6</v>
      </c>
      <c r="E77" s="36"/>
      <c r="F77" s="29"/>
      <c r="G77" s="38">
        <f>H76</f>
        <v>0</v>
      </c>
      <c r="H77" s="39">
        <f>D77*G77/100</f>
        <v>0</v>
      </c>
      <c r="J77" s="9"/>
      <c r="K77" s="10"/>
      <c r="L77" s="11"/>
    </row>
    <row r="78" spans="1:12" s="8" customFormat="1" ht="11.25" x14ac:dyDescent="0.2">
      <c r="A78" s="25"/>
      <c r="B78" s="26"/>
      <c r="C78" s="27"/>
      <c r="D78" s="28"/>
      <c r="E78" s="27"/>
      <c r="F78" s="29"/>
      <c r="G78" s="30"/>
      <c r="H78" s="39" t="s">
        <v>49</v>
      </c>
      <c r="J78" s="9"/>
      <c r="K78" s="10"/>
      <c r="L78" s="11"/>
    </row>
    <row r="79" spans="1:12" s="8" customFormat="1" ht="11.25" x14ac:dyDescent="0.2">
      <c r="A79" s="34" t="s">
        <v>66</v>
      </c>
      <c r="B79" s="33" t="s">
        <v>51</v>
      </c>
      <c r="C79" s="27" t="s">
        <v>16</v>
      </c>
      <c r="D79" s="28"/>
      <c r="E79" s="27"/>
      <c r="F79" s="29"/>
      <c r="G79" s="30"/>
      <c r="H79" s="39">
        <f>H76+H77</f>
        <v>0</v>
      </c>
      <c r="J79" s="9"/>
      <c r="K79" s="10"/>
      <c r="L79" s="11"/>
    </row>
    <row r="80" spans="1:12" s="8" customFormat="1" ht="11.25" x14ac:dyDescent="0.2">
      <c r="A80" s="34"/>
      <c r="B80" s="33"/>
      <c r="C80" s="27"/>
      <c r="D80" s="28"/>
      <c r="E80" s="27"/>
      <c r="F80" s="29"/>
      <c r="G80" s="30"/>
      <c r="H80" s="39"/>
      <c r="J80" s="9"/>
      <c r="K80" s="10"/>
      <c r="L80" s="11"/>
    </row>
    <row r="81" spans="1:12" s="8" customFormat="1" ht="11.25" x14ac:dyDescent="0.2">
      <c r="A81" s="25"/>
      <c r="B81" s="33" t="s">
        <v>31</v>
      </c>
      <c r="C81" s="32" t="s">
        <v>17</v>
      </c>
      <c r="D81" s="28"/>
      <c r="E81" s="27"/>
      <c r="F81" s="29"/>
      <c r="G81" s="30"/>
      <c r="H81" s="31"/>
      <c r="J81" s="9"/>
      <c r="K81" s="10"/>
      <c r="L81" s="11"/>
    </row>
    <row r="82" spans="1:12" s="8" customFormat="1" ht="11.25" x14ac:dyDescent="0.2">
      <c r="A82" s="25"/>
      <c r="B82" s="33" t="s">
        <v>32</v>
      </c>
      <c r="C82" s="27" t="s">
        <v>67</v>
      </c>
      <c r="D82" s="28"/>
      <c r="E82" s="27"/>
      <c r="F82" s="29"/>
      <c r="G82" s="30"/>
      <c r="H82" s="31"/>
      <c r="J82" s="9"/>
      <c r="K82" s="10"/>
      <c r="L82" s="11"/>
    </row>
    <row r="83" spans="1:12" s="8" customFormat="1" ht="11.25" x14ac:dyDescent="0.2">
      <c r="A83" s="34" t="s">
        <v>34</v>
      </c>
      <c r="B83" s="33" t="s">
        <v>35</v>
      </c>
      <c r="C83" s="27" t="s">
        <v>36</v>
      </c>
      <c r="D83" s="35" t="s">
        <v>37</v>
      </c>
      <c r="E83" s="36" t="s">
        <v>38</v>
      </c>
      <c r="F83" s="37" t="s">
        <v>39</v>
      </c>
      <c r="G83" s="38" t="s">
        <v>40</v>
      </c>
      <c r="H83" s="39" t="s">
        <v>41</v>
      </c>
      <c r="J83" s="9"/>
      <c r="K83" s="10"/>
      <c r="L83" s="11"/>
    </row>
    <row r="84" spans="1:12" s="8" customFormat="1" ht="11.25" x14ac:dyDescent="0.2">
      <c r="A84" s="34" t="s">
        <v>68</v>
      </c>
      <c r="B84" s="33" t="s">
        <v>69</v>
      </c>
      <c r="C84" s="48" t="s">
        <v>313</v>
      </c>
      <c r="D84" s="28"/>
      <c r="E84" s="36" t="s">
        <v>58</v>
      </c>
      <c r="F84" s="37">
        <v>10</v>
      </c>
      <c r="G84" s="38"/>
      <c r="H84" s="39">
        <f>F84*G84</f>
        <v>0</v>
      </c>
      <c r="J84" s="9"/>
      <c r="K84" s="10"/>
      <c r="L84" s="11"/>
    </row>
    <row r="85" spans="1:12" s="8" customFormat="1" ht="11.25" x14ac:dyDescent="0.2">
      <c r="A85" s="34" t="s">
        <v>70</v>
      </c>
      <c r="B85" s="33" t="s">
        <v>71</v>
      </c>
      <c r="C85" s="48" t="s">
        <v>314</v>
      </c>
      <c r="D85" s="28"/>
      <c r="E85" s="36" t="s">
        <v>58</v>
      </c>
      <c r="F85" s="37">
        <v>2</v>
      </c>
      <c r="G85" s="38"/>
      <c r="H85" s="39">
        <f>F85*G85</f>
        <v>0</v>
      </c>
      <c r="J85" s="9"/>
      <c r="K85" s="10"/>
      <c r="L85" s="11"/>
    </row>
    <row r="86" spans="1:12" s="8" customFormat="1" ht="11.25" x14ac:dyDescent="0.2">
      <c r="A86" s="34" t="s">
        <v>72</v>
      </c>
      <c r="B86" s="33" t="s">
        <v>73</v>
      </c>
      <c r="C86" s="27" t="s">
        <v>74</v>
      </c>
      <c r="D86" s="28"/>
      <c r="E86" s="36" t="s">
        <v>58</v>
      </c>
      <c r="F86" s="37">
        <v>3</v>
      </c>
      <c r="G86" s="38"/>
      <c r="H86" s="39">
        <f>F86*G86</f>
        <v>0</v>
      </c>
      <c r="J86" s="9"/>
      <c r="K86" s="10"/>
      <c r="L86" s="11"/>
    </row>
    <row r="87" spans="1:12" s="8" customFormat="1" ht="11.25" x14ac:dyDescent="0.2">
      <c r="A87" s="25"/>
      <c r="B87" s="26"/>
      <c r="C87" s="27"/>
      <c r="D87" s="28"/>
      <c r="E87" s="27"/>
      <c r="F87" s="29"/>
      <c r="G87" s="30"/>
      <c r="H87" s="39" t="s">
        <v>49</v>
      </c>
      <c r="J87" s="9"/>
      <c r="K87" s="10"/>
      <c r="L87" s="11"/>
    </row>
    <row r="88" spans="1:12" s="8" customFormat="1" ht="11.25" x14ac:dyDescent="0.2">
      <c r="A88" s="34" t="s">
        <v>75</v>
      </c>
      <c r="B88" s="33" t="s">
        <v>51</v>
      </c>
      <c r="C88" s="27"/>
      <c r="D88" s="28"/>
      <c r="E88" s="27"/>
      <c r="F88" s="29"/>
      <c r="G88" s="30"/>
      <c r="H88" s="39">
        <f>H84+H85+H86</f>
        <v>0</v>
      </c>
      <c r="J88" s="9"/>
      <c r="K88" s="10"/>
      <c r="L88" s="11"/>
    </row>
    <row r="89" spans="1:12" s="8" customFormat="1" ht="11.25" x14ac:dyDescent="0.2">
      <c r="A89" s="34" t="s">
        <v>76</v>
      </c>
      <c r="B89" s="33" t="s">
        <v>0</v>
      </c>
      <c r="C89" s="27" t="s">
        <v>77</v>
      </c>
      <c r="D89" s="35">
        <v>3</v>
      </c>
      <c r="E89" s="36"/>
      <c r="F89" s="29"/>
      <c r="G89" s="38">
        <f>H88</f>
        <v>0</v>
      </c>
      <c r="H89" s="39">
        <f>D89*G89/100</f>
        <v>0</v>
      </c>
      <c r="J89" s="9"/>
      <c r="K89" s="10"/>
      <c r="L89" s="11"/>
    </row>
    <row r="90" spans="1:12" s="8" customFormat="1" ht="11.25" x14ac:dyDescent="0.2">
      <c r="A90" s="34" t="s">
        <v>78</v>
      </c>
      <c r="B90" s="33" t="s">
        <v>0</v>
      </c>
      <c r="C90" s="27" t="s">
        <v>79</v>
      </c>
      <c r="D90" s="35">
        <v>3</v>
      </c>
      <c r="E90" s="36"/>
      <c r="F90" s="29"/>
      <c r="G90" s="38">
        <f>H88+H89</f>
        <v>0</v>
      </c>
      <c r="H90" s="39">
        <f>D90*G90/100</f>
        <v>0</v>
      </c>
      <c r="J90" s="9"/>
      <c r="K90" s="10"/>
      <c r="L90" s="11"/>
    </row>
    <row r="91" spans="1:12" s="8" customFormat="1" ht="11.25" x14ac:dyDescent="0.2">
      <c r="A91" s="34" t="s">
        <v>80</v>
      </c>
      <c r="B91" s="33" t="s">
        <v>0</v>
      </c>
      <c r="C91" s="27" t="s">
        <v>81</v>
      </c>
      <c r="D91" s="35">
        <v>1</v>
      </c>
      <c r="E91" s="36"/>
      <c r="F91" s="29"/>
      <c r="G91" s="38">
        <f>H88+H89+H90</f>
        <v>0</v>
      </c>
      <c r="H91" s="39">
        <f>D91*G91/100</f>
        <v>0</v>
      </c>
      <c r="J91" s="9"/>
      <c r="K91" s="10"/>
      <c r="L91" s="11"/>
    </row>
    <row r="92" spans="1:12" s="8" customFormat="1" ht="11.25" x14ac:dyDescent="0.2">
      <c r="A92" s="25"/>
      <c r="B92" s="26"/>
      <c r="C92" s="27"/>
      <c r="D92" s="28"/>
      <c r="E92" s="27"/>
      <c r="F92" s="29"/>
      <c r="G92" s="30"/>
      <c r="H92" s="39" t="s">
        <v>49</v>
      </c>
      <c r="J92" s="9"/>
      <c r="K92" s="10"/>
      <c r="L92" s="11"/>
    </row>
    <row r="93" spans="1:12" s="8" customFormat="1" ht="11.25" x14ac:dyDescent="0.2">
      <c r="A93" s="34" t="s">
        <v>82</v>
      </c>
      <c r="B93" s="33" t="s">
        <v>51</v>
      </c>
      <c r="C93" s="27" t="s">
        <v>17</v>
      </c>
      <c r="D93" s="28"/>
      <c r="E93" s="27"/>
      <c r="F93" s="29"/>
      <c r="G93" s="30"/>
      <c r="H93" s="39">
        <f>H88+H89+H90+H91</f>
        <v>0</v>
      </c>
      <c r="J93" s="9"/>
      <c r="K93" s="10"/>
      <c r="L93" s="11"/>
    </row>
    <row r="94" spans="1:12" s="8" customFormat="1" ht="11.25" x14ac:dyDescent="0.2">
      <c r="A94" s="25"/>
      <c r="B94" s="26"/>
      <c r="C94" s="27"/>
      <c r="D94" s="28"/>
      <c r="E94" s="27"/>
      <c r="F94" s="29"/>
      <c r="G94" s="30"/>
      <c r="H94" s="31"/>
      <c r="J94" s="9"/>
      <c r="K94" s="10"/>
      <c r="L94" s="11"/>
    </row>
    <row r="95" spans="1:12" s="8" customFormat="1" ht="11.25" x14ac:dyDescent="0.2">
      <c r="A95" s="25"/>
      <c r="B95" s="33" t="s">
        <v>31</v>
      </c>
      <c r="C95" s="32" t="s">
        <v>18</v>
      </c>
      <c r="D95" s="28"/>
      <c r="E95" s="27"/>
      <c r="F95" s="29"/>
      <c r="G95" s="30"/>
      <c r="H95" s="31"/>
      <c r="J95" s="9"/>
      <c r="K95" s="10"/>
      <c r="L95" s="11"/>
    </row>
    <row r="96" spans="1:12" s="8" customFormat="1" ht="11.25" x14ac:dyDescent="0.2">
      <c r="A96" s="25"/>
      <c r="B96" s="33" t="s">
        <v>32</v>
      </c>
      <c r="C96" s="27" t="s">
        <v>52</v>
      </c>
      <c r="D96" s="28"/>
      <c r="E96" s="27"/>
      <c r="F96" s="29"/>
      <c r="G96" s="30"/>
      <c r="H96" s="31"/>
      <c r="J96" s="9"/>
      <c r="K96" s="10"/>
      <c r="L96" s="11"/>
    </row>
    <row r="97" spans="1:13" x14ac:dyDescent="0.2">
      <c r="A97" s="34" t="s">
        <v>34</v>
      </c>
      <c r="B97" s="33" t="s">
        <v>35</v>
      </c>
      <c r="C97" s="27" t="s">
        <v>36</v>
      </c>
      <c r="D97" s="35" t="s">
        <v>37</v>
      </c>
      <c r="E97" s="36" t="s">
        <v>38</v>
      </c>
      <c r="F97" s="37" t="s">
        <v>39</v>
      </c>
      <c r="G97" s="38" t="s">
        <v>53</v>
      </c>
      <c r="H97" s="39" t="s">
        <v>54</v>
      </c>
      <c r="M97" s="11"/>
    </row>
    <row r="98" spans="1:13" x14ac:dyDescent="0.2">
      <c r="A98" s="34" t="s">
        <v>83</v>
      </c>
      <c r="B98" s="33" t="s">
        <v>84</v>
      </c>
      <c r="C98" s="27" t="s">
        <v>85</v>
      </c>
      <c r="D98" s="28"/>
      <c r="E98" s="36" t="s">
        <v>86</v>
      </c>
      <c r="F98" s="37">
        <v>10</v>
      </c>
      <c r="G98" s="38">
        <v>5.44</v>
      </c>
      <c r="H98" s="39">
        <f t="shared" ref="H98:H112" si="0">F98*G98</f>
        <v>54.400000000000006</v>
      </c>
      <c r="M98" s="11"/>
    </row>
    <row r="99" spans="1:13" x14ac:dyDescent="0.2">
      <c r="A99" s="34" t="s">
        <v>87</v>
      </c>
      <c r="B99" s="33" t="s">
        <v>88</v>
      </c>
      <c r="C99" s="27" t="s">
        <v>89</v>
      </c>
      <c r="D99" s="28"/>
      <c r="E99" s="36" t="s">
        <v>86</v>
      </c>
      <c r="F99" s="37">
        <v>100</v>
      </c>
      <c r="G99" s="38">
        <v>4.8099999999999996</v>
      </c>
      <c r="H99" s="39">
        <f t="shared" si="0"/>
        <v>480.99999999999994</v>
      </c>
      <c r="M99" s="11"/>
    </row>
    <row r="100" spans="1:13" x14ac:dyDescent="0.2">
      <c r="A100" s="34" t="s">
        <v>90</v>
      </c>
      <c r="B100" s="33" t="s">
        <v>91</v>
      </c>
      <c r="C100" s="27" t="s">
        <v>92</v>
      </c>
      <c r="D100" s="28"/>
      <c r="E100" s="36" t="s">
        <v>58</v>
      </c>
      <c r="F100" s="37">
        <v>5</v>
      </c>
      <c r="G100" s="38">
        <v>56.8</v>
      </c>
      <c r="H100" s="39">
        <f t="shared" si="0"/>
        <v>284</v>
      </c>
      <c r="M100" s="11"/>
    </row>
    <row r="101" spans="1:13" x14ac:dyDescent="0.2">
      <c r="A101" s="34" t="s">
        <v>93</v>
      </c>
      <c r="B101" s="33" t="s">
        <v>94</v>
      </c>
      <c r="C101" s="27" t="s">
        <v>95</v>
      </c>
      <c r="D101" s="28"/>
      <c r="E101" s="36" t="s">
        <v>58</v>
      </c>
      <c r="F101" s="37">
        <v>12</v>
      </c>
      <c r="G101" s="38">
        <v>5.44</v>
      </c>
      <c r="H101" s="39">
        <f t="shared" si="0"/>
        <v>65.28</v>
      </c>
      <c r="M101" s="11"/>
    </row>
    <row r="102" spans="1:13" x14ac:dyDescent="0.2">
      <c r="A102" s="34" t="s">
        <v>96</v>
      </c>
      <c r="B102" s="33" t="s">
        <v>97</v>
      </c>
      <c r="C102" s="27" t="s">
        <v>98</v>
      </c>
      <c r="D102" s="28"/>
      <c r="E102" s="36" t="s">
        <v>58</v>
      </c>
      <c r="F102" s="37">
        <v>23</v>
      </c>
      <c r="G102" s="38">
        <v>23.41</v>
      </c>
      <c r="H102" s="39">
        <f t="shared" si="0"/>
        <v>538.42999999999995</v>
      </c>
      <c r="M102" s="11"/>
    </row>
    <row r="103" spans="1:13" x14ac:dyDescent="0.2">
      <c r="A103" s="34" t="s">
        <v>99</v>
      </c>
      <c r="B103" s="33" t="s">
        <v>100</v>
      </c>
      <c r="C103" s="27" t="s">
        <v>101</v>
      </c>
      <c r="D103" s="28"/>
      <c r="E103" s="36" t="s">
        <v>58</v>
      </c>
      <c r="F103" s="37">
        <v>3</v>
      </c>
      <c r="G103" s="38">
        <v>24.05</v>
      </c>
      <c r="H103" s="39">
        <f t="shared" si="0"/>
        <v>72.150000000000006</v>
      </c>
    </row>
    <row r="104" spans="1:13" x14ac:dyDescent="0.2">
      <c r="A104" s="34" t="s">
        <v>102</v>
      </c>
      <c r="B104" s="33" t="s">
        <v>103</v>
      </c>
      <c r="C104" s="27" t="s">
        <v>104</v>
      </c>
      <c r="D104" s="28"/>
      <c r="E104" s="36" t="s">
        <v>58</v>
      </c>
      <c r="F104" s="37">
        <v>5</v>
      </c>
      <c r="G104" s="38">
        <v>54.43</v>
      </c>
      <c r="H104" s="39">
        <f t="shared" si="0"/>
        <v>272.14999999999998</v>
      </c>
    </row>
    <row r="105" spans="1:13" x14ac:dyDescent="0.2">
      <c r="A105" s="34" t="s">
        <v>105</v>
      </c>
      <c r="B105" s="33" t="s">
        <v>106</v>
      </c>
      <c r="C105" s="27" t="s">
        <v>107</v>
      </c>
      <c r="D105" s="28"/>
      <c r="E105" s="36" t="s">
        <v>58</v>
      </c>
      <c r="F105" s="37">
        <v>4</v>
      </c>
      <c r="G105" s="38">
        <v>25</v>
      </c>
      <c r="H105" s="39">
        <f t="shared" si="0"/>
        <v>100</v>
      </c>
    </row>
    <row r="106" spans="1:13" x14ac:dyDescent="0.2">
      <c r="A106" s="34" t="s">
        <v>108</v>
      </c>
      <c r="B106" s="33" t="s">
        <v>109</v>
      </c>
      <c r="C106" s="27" t="s">
        <v>110</v>
      </c>
      <c r="D106" s="28"/>
      <c r="E106" s="36" t="s">
        <v>58</v>
      </c>
      <c r="F106" s="37">
        <v>8</v>
      </c>
      <c r="G106" s="38">
        <v>25.3</v>
      </c>
      <c r="H106" s="39">
        <f t="shared" si="0"/>
        <v>202.4</v>
      </c>
    </row>
    <row r="107" spans="1:13" x14ac:dyDescent="0.2">
      <c r="A107" s="34" t="s">
        <v>111</v>
      </c>
      <c r="B107" s="33" t="s">
        <v>112</v>
      </c>
      <c r="C107" s="27" t="s">
        <v>315</v>
      </c>
      <c r="D107" s="28"/>
      <c r="E107" s="36" t="s">
        <v>58</v>
      </c>
      <c r="F107" s="37">
        <v>13</v>
      </c>
      <c r="G107" s="38">
        <v>20.65</v>
      </c>
      <c r="H107" s="39">
        <f t="shared" si="0"/>
        <v>268.45</v>
      </c>
      <c r="M107" s="9"/>
    </row>
    <row r="108" spans="1:13" x14ac:dyDescent="0.2">
      <c r="A108" s="34" t="s">
        <v>113</v>
      </c>
      <c r="B108" s="33" t="s">
        <v>114</v>
      </c>
      <c r="C108" s="27" t="s">
        <v>316</v>
      </c>
      <c r="D108" s="28"/>
      <c r="E108" s="36" t="s">
        <v>58</v>
      </c>
      <c r="F108" s="37">
        <v>1</v>
      </c>
      <c r="G108" s="38">
        <v>23.6</v>
      </c>
      <c r="H108" s="39">
        <f t="shared" si="0"/>
        <v>23.6</v>
      </c>
      <c r="M108" s="9"/>
    </row>
    <row r="109" spans="1:13" x14ac:dyDescent="0.2">
      <c r="A109" s="34" t="s">
        <v>319</v>
      </c>
      <c r="B109" s="33" t="s">
        <v>116</v>
      </c>
      <c r="C109" s="27" t="s">
        <v>117</v>
      </c>
      <c r="D109" s="28"/>
      <c r="E109" s="36" t="s">
        <v>58</v>
      </c>
      <c r="F109" s="37">
        <v>4</v>
      </c>
      <c r="G109" s="38">
        <v>25.6</v>
      </c>
      <c r="H109" s="39">
        <f t="shared" si="0"/>
        <v>102.4</v>
      </c>
    </row>
    <row r="110" spans="1:13" x14ac:dyDescent="0.2">
      <c r="A110" s="34" t="s">
        <v>320</v>
      </c>
      <c r="B110" s="33" t="s">
        <v>119</v>
      </c>
      <c r="C110" s="27" t="s">
        <v>120</v>
      </c>
      <c r="D110" s="28"/>
      <c r="E110" s="36" t="s">
        <v>58</v>
      </c>
      <c r="F110" s="37">
        <v>2</v>
      </c>
      <c r="G110" s="38">
        <v>19.600000000000001</v>
      </c>
      <c r="H110" s="39">
        <f t="shared" si="0"/>
        <v>39.200000000000003</v>
      </c>
    </row>
    <row r="111" spans="1:13" x14ac:dyDescent="0.2">
      <c r="A111" s="34" t="s">
        <v>321</v>
      </c>
      <c r="B111" s="33" t="s">
        <v>122</v>
      </c>
      <c r="C111" s="27" t="s">
        <v>123</v>
      </c>
      <c r="D111" s="28"/>
      <c r="E111" s="36" t="s">
        <v>58</v>
      </c>
      <c r="F111" s="37">
        <v>1</v>
      </c>
      <c r="G111" s="38">
        <v>45.6</v>
      </c>
      <c r="H111" s="39">
        <f t="shared" si="0"/>
        <v>45.6</v>
      </c>
    </row>
    <row r="112" spans="1:13" x14ac:dyDescent="0.2">
      <c r="A112" s="34" t="s">
        <v>115</v>
      </c>
      <c r="B112" s="33" t="s">
        <v>125</v>
      </c>
      <c r="C112" s="27" t="s">
        <v>126</v>
      </c>
      <c r="D112" s="28"/>
      <c r="E112" s="36" t="s">
        <v>58</v>
      </c>
      <c r="F112" s="37">
        <v>105</v>
      </c>
      <c r="G112" s="38">
        <v>3.6</v>
      </c>
      <c r="H112" s="39">
        <f t="shared" si="0"/>
        <v>378</v>
      </c>
    </row>
    <row r="113" spans="1:13" x14ac:dyDescent="0.2">
      <c r="A113" s="25"/>
      <c r="B113" s="26"/>
      <c r="C113" s="27"/>
      <c r="D113" s="28"/>
      <c r="E113" s="27"/>
      <c r="F113" s="29"/>
      <c r="G113" s="30"/>
      <c r="H113" s="39" t="s">
        <v>49</v>
      </c>
    </row>
    <row r="114" spans="1:13" x14ac:dyDescent="0.2">
      <c r="A114" s="34" t="s">
        <v>118</v>
      </c>
      <c r="B114" s="33" t="s">
        <v>51</v>
      </c>
      <c r="C114" s="27" t="s">
        <v>60</v>
      </c>
      <c r="D114" s="28"/>
      <c r="E114" s="27"/>
      <c r="F114" s="29"/>
      <c r="G114" s="30"/>
      <c r="H114" s="39">
        <f>H98+H99+H100+H101+H102+H103+H104+H105+H106+H107+H108+H109+H110+H111+H112</f>
        <v>2927.0599999999995</v>
      </c>
    </row>
    <row r="115" spans="1:13" x14ac:dyDescent="0.2">
      <c r="A115" s="34" t="s">
        <v>322</v>
      </c>
      <c r="B115" s="33" t="s">
        <v>0</v>
      </c>
      <c r="C115" s="27" t="s">
        <v>62</v>
      </c>
      <c r="D115" s="28"/>
      <c r="E115" s="27"/>
      <c r="F115" s="29"/>
      <c r="G115" s="30"/>
      <c r="H115" s="39">
        <f>H114/60</f>
        <v>48.784333333333322</v>
      </c>
    </row>
    <row r="116" spans="1:13" x14ac:dyDescent="0.2">
      <c r="A116" s="25"/>
      <c r="B116" s="26"/>
      <c r="C116" s="27"/>
      <c r="D116" s="28"/>
      <c r="E116" s="27"/>
      <c r="F116" s="29"/>
      <c r="G116" s="30"/>
      <c r="H116" s="39" t="s">
        <v>49</v>
      </c>
    </row>
    <row r="117" spans="1:13" x14ac:dyDescent="0.2">
      <c r="A117" s="34" t="s">
        <v>121</v>
      </c>
      <c r="B117" s="33" t="s">
        <v>51</v>
      </c>
      <c r="C117" s="27"/>
      <c r="D117" s="49">
        <v>0</v>
      </c>
      <c r="E117" s="36" t="s">
        <v>369</v>
      </c>
      <c r="F117" s="29"/>
      <c r="G117" s="30"/>
      <c r="H117" s="39">
        <f>H115*D117</f>
        <v>0</v>
      </c>
    </row>
    <row r="118" spans="1:13" x14ac:dyDescent="0.2">
      <c r="A118" s="34" t="s">
        <v>124</v>
      </c>
      <c r="B118" s="33" t="s">
        <v>0</v>
      </c>
      <c r="C118" s="27" t="s">
        <v>131</v>
      </c>
      <c r="D118" s="35">
        <v>6</v>
      </c>
      <c r="E118" s="36"/>
      <c r="F118" s="29"/>
      <c r="G118" s="38">
        <f>H117</f>
        <v>0</v>
      </c>
      <c r="H118" s="39">
        <f>D118*G118/100</f>
        <v>0</v>
      </c>
    </row>
    <row r="119" spans="1:13" x14ac:dyDescent="0.2">
      <c r="A119" s="25"/>
      <c r="B119" s="26"/>
      <c r="C119" s="27"/>
      <c r="D119" s="28"/>
      <c r="E119" s="27"/>
      <c r="F119" s="29"/>
      <c r="G119" s="30"/>
      <c r="H119" s="39" t="s">
        <v>49</v>
      </c>
    </row>
    <row r="120" spans="1:13" x14ac:dyDescent="0.2">
      <c r="A120" s="34" t="s">
        <v>127</v>
      </c>
      <c r="B120" s="33" t="s">
        <v>51</v>
      </c>
      <c r="C120" s="27" t="s">
        <v>18</v>
      </c>
      <c r="D120" s="28"/>
      <c r="E120" s="27"/>
      <c r="F120" s="29"/>
      <c r="G120" s="30"/>
      <c r="H120" s="39">
        <f>H117+H118</f>
        <v>0</v>
      </c>
    </row>
    <row r="121" spans="1:13" x14ac:dyDescent="0.2">
      <c r="A121" s="25"/>
      <c r="B121" s="26"/>
      <c r="C121" s="27"/>
      <c r="D121" s="28"/>
      <c r="E121" s="27"/>
      <c r="F121" s="29"/>
      <c r="G121" s="30"/>
      <c r="H121" s="31"/>
    </row>
    <row r="122" spans="1:13" x14ac:dyDescent="0.2">
      <c r="A122" s="25"/>
      <c r="B122" s="33" t="s">
        <v>31</v>
      </c>
      <c r="C122" s="32" t="s">
        <v>19</v>
      </c>
      <c r="D122" s="28"/>
      <c r="E122" s="27"/>
      <c r="F122" s="29"/>
      <c r="G122" s="30"/>
      <c r="H122" s="31"/>
    </row>
    <row r="123" spans="1:13" x14ac:dyDescent="0.2">
      <c r="A123" s="25"/>
      <c r="B123" s="33" t="s">
        <v>32</v>
      </c>
      <c r="C123" s="27" t="s">
        <v>67</v>
      </c>
      <c r="D123" s="28"/>
      <c r="E123" s="27"/>
      <c r="F123" s="29"/>
      <c r="G123" s="30"/>
      <c r="H123" s="31"/>
    </row>
    <row r="124" spans="1:13" x14ac:dyDescent="0.2">
      <c r="A124" s="34" t="s">
        <v>34</v>
      </c>
      <c r="B124" s="33" t="s">
        <v>35</v>
      </c>
      <c r="C124" s="27" t="s">
        <v>36</v>
      </c>
      <c r="D124" s="35" t="s">
        <v>37</v>
      </c>
      <c r="E124" s="36" t="s">
        <v>38</v>
      </c>
      <c r="F124" s="37" t="s">
        <v>39</v>
      </c>
      <c r="G124" s="38" t="s">
        <v>40</v>
      </c>
      <c r="H124" s="39" t="s">
        <v>41</v>
      </c>
    </row>
    <row r="125" spans="1:13" x14ac:dyDescent="0.2">
      <c r="A125" s="34" t="s">
        <v>128</v>
      </c>
      <c r="B125" s="33" t="s">
        <v>134</v>
      </c>
      <c r="C125" s="27" t="s">
        <v>318</v>
      </c>
      <c r="D125" s="28"/>
      <c r="E125" s="36" t="s">
        <v>58</v>
      </c>
      <c r="F125" s="37">
        <v>13</v>
      </c>
      <c r="G125" s="38"/>
      <c r="H125" s="39">
        <f t="shared" ref="H125:H141" si="1">F125*G125</f>
        <v>0</v>
      </c>
      <c r="M125" s="9"/>
    </row>
    <row r="126" spans="1:13" x14ac:dyDescent="0.2">
      <c r="A126" s="34" t="s">
        <v>129</v>
      </c>
      <c r="B126" s="33" t="s">
        <v>136</v>
      </c>
      <c r="C126" s="27" t="s">
        <v>317</v>
      </c>
      <c r="D126" s="28"/>
      <c r="E126" s="36" t="s">
        <v>58</v>
      </c>
      <c r="F126" s="37">
        <v>1</v>
      </c>
      <c r="G126" s="38"/>
      <c r="H126" s="39">
        <f t="shared" si="1"/>
        <v>0</v>
      </c>
      <c r="M126" s="9"/>
    </row>
    <row r="127" spans="1:13" x14ac:dyDescent="0.2">
      <c r="A127" s="34" t="s">
        <v>130</v>
      </c>
      <c r="B127" s="33" t="s">
        <v>138</v>
      </c>
      <c r="C127" s="27" t="s">
        <v>139</v>
      </c>
      <c r="D127" s="28"/>
      <c r="E127" s="36" t="s">
        <v>58</v>
      </c>
      <c r="F127" s="37">
        <v>13</v>
      </c>
      <c r="G127" s="38"/>
      <c r="H127" s="39">
        <f t="shared" si="1"/>
        <v>0</v>
      </c>
    </row>
    <row r="128" spans="1:13" x14ac:dyDescent="0.2">
      <c r="A128" s="34" t="s">
        <v>132</v>
      </c>
      <c r="B128" s="33" t="s">
        <v>141</v>
      </c>
      <c r="C128" s="27" t="s">
        <v>142</v>
      </c>
      <c r="D128" s="28"/>
      <c r="E128" s="36" t="s">
        <v>58</v>
      </c>
      <c r="F128" s="37">
        <v>1</v>
      </c>
      <c r="G128" s="38"/>
      <c r="H128" s="39">
        <f t="shared" si="1"/>
        <v>0</v>
      </c>
    </row>
    <row r="129" spans="1:12" s="8" customFormat="1" ht="11.25" x14ac:dyDescent="0.2">
      <c r="A129" s="34" t="s">
        <v>133</v>
      </c>
      <c r="B129" s="33" t="s">
        <v>144</v>
      </c>
      <c r="C129" s="27" t="s">
        <v>145</v>
      </c>
      <c r="D129" s="28"/>
      <c r="E129" s="36" t="s">
        <v>58</v>
      </c>
      <c r="F129" s="37">
        <v>14</v>
      </c>
      <c r="G129" s="38"/>
      <c r="H129" s="39">
        <f t="shared" si="1"/>
        <v>0</v>
      </c>
      <c r="J129" s="9"/>
      <c r="K129" s="10"/>
      <c r="L129" s="11"/>
    </row>
    <row r="130" spans="1:12" s="8" customFormat="1" ht="11.25" x14ac:dyDescent="0.2">
      <c r="A130" s="34" t="s">
        <v>135</v>
      </c>
      <c r="B130" s="33" t="s">
        <v>147</v>
      </c>
      <c r="C130" s="27" t="s">
        <v>148</v>
      </c>
      <c r="D130" s="28"/>
      <c r="E130" s="36" t="s">
        <v>58</v>
      </c>
      <c r="F130" s="37">
        <v>1</v>
      </c>
      <c r="G130" s="38"/>
      <c r="H130" s="39">
        <f t="shared" si="1"/>
        <v>0</v>
      </c>
      <c r="J130" s="9"/>
      <c r="K130" s="10"/>
      <c r="L130" s="11"/>
    </row>
    <row r="131" spans="1:12" s="8" customFormat="1" ht="11.25" x14ac:dyDescent="0.2">
      <c r="A131" s="34" t="s">
        <v>323</v>
      </c>
      <c r="B131" s="33" t="s">
        <v>150</v>
      </c>
      <c r="C131" s="27" t="s">
        <v>151</v>
      </c>
      <c r="D131" s="28"/>
      <c r="E131" s="36" t="s">
        <v>58</v>
      </c>
      <c r="F131" s="37">
        <v>4</v>
      </c>
      <c r="G131" s="38"/>
      <c r="H131" s="39">
        <f t="shared" si="1"/>
        <v>0</v>
      </c>
      <c r="J131" s="9"/>
      <c r="K131" s="10"/>
      <c r="L131" s="11"/>
    </row>
    <row r="132" spans="1:12" s="8" customFormat="1" ht="11.25" x14ac:dyDescent="0.2">
      <c r="A132" s="34" t="s">
        <v>137</v>
      </c>
      <c r="B132" s="33" t="s">
        <v>153</v>
      </c>
      <c r="C132" s="27" t="s">
        <v>154</v>
      </c>
      <c r="D132" s="28"/>
      <c r="E132" s="36" t="s">
        <v>58</v>
      </c>
      <c r="F132" s="37">
        <v>2</v>
      </c>
      <c r="G132" s="38"/>
      <c r="H132" s="39">
        <f t="shared" si="1"/>
        <v>0</v>
      </c>
      <c r="J132" s="9"/>
      <c r="K132" s="10"/>
      <c r="L132" s="11"/>
    </row>
    <row r="133" spans="1:12" s="8" customFormat="1" ht="11.25" x14ac:dyDescent="0.2">
      <c r="A133" s="34" t="s">
        <v>140</v>
      </c>
      <c r="B133" s="33" t="s">
        <v>156</v>
      </c>
      <c r="C133" s="27" t="s">
        <v>157</v>
      </c>
      <c r="D133" s="28"/>
      <c r="E133" s="36" t="s">
        <v>58</v>
      </c>
      <c r="F133" s="37">
        <v>5</v>
      </c>
      <c r="G133" s="38"/>
      <c r="H133" s="39">
        <f t="shared" si="1"/>
        <v>0</v>
      </c>
      <c r="J133" s="9"/>
      <c r="K133" s="10"/>
      <c r="L133" s="11"/>
    </row>
    <row r="134" spans="1:12" s="8" customFormat="1" ht="11.25" x14ac:dyDescent="0.2">
      <c r="A134" s="34" t="s">
        <v>143</v>
      </c>
      <c r="B134" s="33" t="s">
        <v>159</v>
      </c>
      <c r="C134" s="27" t="s">
        <v>160</v>
      </c>
      <c r="D134" s="28"/>
      <c r="E134" s="36" t="s">
        <v>58</v>
      </c>
      <c r="F134" s="37">
        <v>5</v>
      </c>
      <c r="G134" s="38"/>
      <c r="H134" s="39">
        <f t="shared" si="1"/>
        <v>0</v>
      </c>
      <c r="J134" s="9"/>
      <c r="K134" s="10"/>
      <c r="L134" s="11"/>
    </row>
    <row r="135" spans="1:12" s="8" customFormat="1" ht="11.25" x14ac:dyDescent="0.2">
      <c r="A135" s="34" t="s">
        <v>146</v>
      </c>
      <c r="B135" s="33" t="s">
        <v>162</v>
      </c>
      <c r="C135" s="27" t="s">
        <v>107</v>
      </c>
      <c r="D135" s="28"/>
      <c r="E135" s="36" t="s">
        <v>58</v>
      </c>
      <c r="F135" s="37">
        <v>4</v>
      </c>
      <c r="G135" s="38"/>
      <c r="H135" s="39">
        <f t="shared" si="1"/>
        <v>0</v>
      </c>
      <c r="J135" s="9"/>
      <c r="K135" s="10"/>
      <c r="L135" s="11"/>
    </row>
    <row r="136" spans="1:12" s="8" customFormat="1" ht="11.25" x14ac:dyDescent="0.2">
      <c r="A136" s="34" t="s">
        <v>324</v>
      </c>
      <c r="B136" s="33" t="s">
        <v>164</v>
      </c>
      <c r="C136" s="27" t="s">
        <v>165</v>
      </c>
      <c r="D136" s="28"/>
      <c r="E136" s="36" t="s">
        <v>86</v>
      </c>
      <c r="F136" s="37">
        <v>10</v>
      </c>
      <c r="G136" s="38"/>
      <c r="H136" s="39">
        <f t="shared" si="1"/>
        <v>0</v>
      </c>
      <c r="J136" s="9"/>
      <c r="K136" s="10"/>
      <c r="L136" s="11"/>
    </row>
    <row r="137" spans="1:12" s="8" customFormat="1" ht="11.25" x14ac:dyDescent="0.2">
      <c r="A137" s="34" t="s">
        <v>325</v>
      </c>
      <c r="B137" s="33" t="s">
        <v>167</v>
      </c>
      <c r="C137" s="27" t="s">
        <v>168</v>
      </c>
      <c r="D137" s="28"/>
      <c r="E137" s="36" t="s">
        <v>86</v>
      </c>
      <c r="F137" s="37">
        <v>100</v>
      </c>
      <c r="G137" s="38"/>
      <c r="H137" s="39">
        <f t="shared" si="1"/>
        <v>0</v>
      </c>
      <c r="J137" s="9"/>
      <c r="K137" s="10"/>
      <c r="L137" s="11"/>
    </row>
    <row r="138" spans="1:12" s="8" customFormat="1" ht="11.25" x14ac:dyDescent="0.2">
      <c r="A138" s="34" t="s">
        <v>149</v>
      </c>
      <c r="B138" s="33" t="s">
        <v>170</v>
      </c>
      <c r="C138" s="27" t="s">
        <v>95</v>
      </c>
      <c r="D138" s="28"/>
      <c r="E138" s="36" t="s">
        <v>58</v>
      </c>
      <c r="F138" s="37">
        <v>12</v>
      </c>
      <c r="G138" s="38"/>
      <c r="H138" s="39">
        <f t="shared" si="1"/>
        <v>0</v>
      </c>
      <c r="J138" s="9"/>
      <c r="K138" s="10"/>
      <c r="L138" s="11"/>
    </row>
    <row r="139" spans="1:12" s="8" customFormat="1" ht="11.25" x14ac:dyDescent="0.2">
      <c r="A139" s="34" t="s">
        <v>152</v>
      </c>
      <c r="B139" s="33" t="s">
        <v>172</v>
      </c>
      <c r="C139" s="27" t="s">
        <v>173</v>
      </c>
      <c r="D139" s="28"/>
      <c r="E139" s="36" t="s">
        <v>58</v>
      </c>
      <c r="F139" s="37">
        <v>23</v>
      </c>
      <c r="G139" s="38"/>
      <c r="H139" s="39">
        <f t="shared" si="1"/>
        <v>0</v>
      </c>
      <c r="J139" s="9"/>
      <c r="K139" s="10"/>
      <c r="L139" s="11"/>
    </row>
    <row r="140" spans="1:12" s="8" customFormat="1" ht="11.25" x14ac:dyDescent="0.2">
      <c r="A140" s="34" t="s">
        <v>326</v>
      </c>
      <c r="B140" s="33" t="s">
        <v>175</v>
      </c>
      <c r="C140" s="27" t="s">
        <v>176</v>
      </c>
      <c r="D140" s="28"/>
      <c r="E140" s="36" t="s">
        <v>58</v>
      </c>
      <c r="F140" s="37">
        <v>3</v>
      </c>
      <c r="G140" s="38"/>
      <c r="H140" s="39">
        <f t="shared" si="1"/>
        <v>0</v>
      </c>
      <c r="J140" s="9"/>
      <c r="K140" s="10"/>
      <c r="L140" s="11"/>
    </row>
    <row r="141" spans="1:12" s="8" customFormat="1" ht="11.25" x14ac:dyDescent="0.2">
      <c r="A141" s="34" t="s">
        <v>327</v>
      </c>
      <c r="B141" s="33" t="s">
        <v>178</v>
      </c>
      <c r="C141" s="27" t="s">
        <v>179</v>
      </c>
      <c r="D141" s="28"/>
      <c r="E141" s="36" t="s">
        <v>58</v>
      </c>
      <c r="F141" s="37">
        <v>105</v>
      </c>
      <c r="G141" s="38"/>
      <c r="H141" s="39">
        <f t="shared" si="1"/>
        <v>0</v>
      </c>
      <c r="J141" s="9"/>
      <c r="K141" s="10"/>
      <c r="L141" s="11"/>
    </row>
    <row r="142" spans="1:12" s="8" customFormat="1" ht="11.25" x14ac:dyDescent="0.2">
      <c r="A142" s="25"/>
      <c r="B142" s="26"/>
      <c r="C142" s="27"/>
      <c r="D142" s="28"/>
      <c r="E142" s="27"/>
      <c r="F142" s="29"/>
      <c r="G142" s="30"/>
      <c r="H142" s="39" t="s">
        <v>49</v>
      </c>
      <c r="J142" s="9"/>
      <c r="K142" s="10"/>
      <c r="L142" s="11"/>
    </row>
    <row r="143" spans="1:12" s="8" customFormat="1" ht="11.25" x14ac:dyDescent="0.2">
      <c r="A143" s="34" t="s">
        <v>155</v>
      </c>
      <c r="B143" s="33" t="s">
        <v>51</v>
      </c>
      <c r="C143" s="27"/>
      <c r="D143" s="28"/>
      <c r="E143" s="27"/>
      <c r="F143" s="29"/>
      <c r="G143" s="30"/>
      <c r="H143" s="39">
        <f>H125+H126+H127+H128+H129+H130+H131+H132+H133+H134+H135+H136+H137+H138+H139+H140+H141</f>
        <v>0</v>
      </c>
      <c r="J143" s="9"/>
      <c r="K143" s="10"/>
      <c r="L143" s="11"/>
    </row>
    <row r="144" spans="1:12" s="8" customFormat="1" ht="11.25" x14ac:dyDescent="0.2">
      <c r="A144" s="34" t="s">
        <v>158</v>
      </c>
      <c r="B144" s="33" t="s">
        <v>0</v>
      </c>
      <c r="C144" s="27" t="s">
        <v>182</v>
      </c>
      <c r="D144" s="35">
        <v>3</v>
      </c>
      <c r="E144" s="36"/>
      <c r="F144" s="29"/>
      <c r="G144" s="38">
        <f>H143</f>
        <v>0</v>
      </c>
      <c r="H144" s="39">
        <f>D144*G144/100</f>
        <v>0</v>
      </c>
      <c r="J144" s="9"/>
      <c r="K144" s="10"/>
      <c r="L144" s="11"/>
    </row>
    <row r="145" spans="1:12" s="8" customFormat="1" ht="11.25" x14ac:dyDescent="0.2">
      <c r="A145" s="34" t="s">
        <v>161</v>
      </c>
      <c r="B145" s="33" t="s">
        <v>0</v>
      </c>
      <c r="C145" s="27" t="s">
        <v>184</v>
      </c>
      <c r="D145" s="35">
        <v>3</v>
      </c>
      <c r="E145" s="36"/>
      <c r="F145" s="29"/>
      <c r="G145" s="38">
        <f>H143+H144</f>
        <v>0</v>
      </c>
      <c r="H145" s="39">
        <f>D145*G145/100</f>
        <v>0</v>
      </c>
      <c r="J145" s="9"/>
      <c r="K145" s="10"/>
      <c r="L145" s="11"/>
    </row>
    <row r="146" spans="1:12" s="8" customFormat="1" ht="11.25" x14ac:dyDescent="0.2">
      <c r="A146" s="34" t="s">
        <v>163</v>
      </c>
      <c r="B146" s="33" t="s">
        <v>0</v>
      </c>
      <c r="C146" s="27" t="s">
        <v>186</v>
      </c>
      <c r="D146" s="35">
        <v>1</v>
      </c>
      <c r="E146" s="36"/>
      <c r="F146" s="29"/>
      <c r="G146" s="38">
        <f>H143+H144+H145</f>
        <v>0</v>
      </c>
      <c r="H146" s="39">
        <f>D146*G146/100</f>
        <v>0</v>
      </c>
      <c r="J146" s="9"/>
      <c r="K146" s="10"/>
      <c r="L146" s="11"/>
    </row>
    <row r="147" spans="1:12" s="8" customFormat="1" ht="11.25" x14ac:dyDescent="0.2">
      <c r="A147" s="25"/>
      <c r="B147" s="26"/>
      <c r="C147" s="27"/>
      <c r="D147" s="28"/>
      <c r="E147" s="27"/>
      <c r="F147" s="29"/>
      <c r="G147" s="30"/>
      <c r="H147" s="39" t="s">
        <v>49</v>
      </c>
      <c r="J147" s="9"/>
      <c r="K147" s="10"/>
      <c r="L147" s="11"/>
    </row>
    <row r="148" spans="1:12" s="8" customFormat="1" ht="11.25" x14ac:dyDescent="0.2">
      <c r="A148" s="34" t="s">
        <v>166</v>
      </c>
      <c r="B148" s="33" t="s">
        <v>51</v>
      </c>
      <c r="C148" s="27" t="s">
        <v>19</v>
      </c>
      <c r="D148" s="28"/>
      <c r="E148" s="27"/>
      <c r="F148" s="29"/>
      <c r="G148" s="30"/>
      <c r="H148" s="39">
        <f>H143+H144+H145+H146</f>
        <v>0</v>
      </c>
      <c r="J148" s="9"/>
      <c r="K148" s="10"/>
      <c r="L148" s="11"/>
    </row>
    <row r="149" spans="1:12" s="8" customFormat="1" ht="11.25" x14ac:dyDescent="0.2">
      <c r="A149" s="25"/>
      <c r="B149" s="26"/>
      <c r="C149" s="27"/>
      <c r="D149" s="28"/>
      <c r="E149" s="27"/>
      <c r="F149" s="29"/>
      <c r="G149" s="30"/>
      <c r="H149" s="31"/>
      <c r="J149" s="9"/>
      <c r="K149" s="10"/>
      <c r="L149" s="11"/>
    </row>
    <row r="150" spans="1:12" s="8" customFormat="1" ht="11.25" x14ac:dyDescent="0.2">
      <c r="A150" s="25"/>
      <c r="B150" s="33" t="s">
        <v>31</v>
      </c>
      <c r="C150" s="32" t="s">
        <v>20</v>
      </c>
      <c r="D150" s="28"/>
      <c r="E150" s="27"/>
      <c r="F150" s="29"/>
      <c r="G150" s="30"/>
      <c r="H150" s="31"/>
      <c r="J150" s="9"/>
      <c r="K150" s="10"/>
      <c r="L150" s="11"/>
    </row>
    <row r="151" spans="1:12" s="8" customFormat="1" ht="11.25" x14ac:dyDescent="0.2">
      <c r="A151" s="25"/>
      <c r="B151" s="33" t="s">
        <v>32</v>
      </c>
      <c r="C151" s="27" t="s">
        <v>52</v>
      </c>
      <c r="D151" s="28"/>
      <c r="E151" s="27"/>
      <c r="F151" s="29"/>
      <c r="G151" s="30"/>
      <c r="H151" s="31"/>
      <c r="J151" s="9"/>
      <c r="K151" s="10"/>
      <c r="L151" s="11"/>
    </row>
    <row r="152" spans="1:12" s="8" customFormat="1" ht="11.25" x14ac:dyDescent="0.2">
      <c r="A152" s="34" t="s">
        <v>34</v>
      </c>
      <c r="B152" s="33" t="s">
        <v>35</v>
      </c>
      <c r="C152" s="27" t="s">
        <v>36</v>
      </c>
      <c r="D152" s="35" t="s">
        <v>37</v>
      </c>
      <c r="E152" s="36" t="s">
        <v>38</v>
      </c>
      <c r="F152" s="37" t="s">
        <v>39</v>
      </c>
      <c r="G152" s="38" t="s">
        <v>53</v>
      </c>
      <c r="H152" s="39" t="s">
        <v>54</v>
      </c>
      <c r="J152" s="9"/>
      <c r="K152" s="10"/>
      <c r="L152" s="11"/>
    </row>
    <row r="153" spans="1:12" s="8" customFormat="1" ht="11.25" x14ac:dyDescent="0.2">
      <c r="A153" s="34" t="s">
        <v>169</v>
      </c>
      <c r="B153" s="33" t="s">
        <v>189</v>
      </c>
      <c r="C153" s="27" t="s">
        <v>190</v>
      </c>
      <c r="D153" s="28"/>
      <c r="E153" s="36" t="s">
        <v>86</v>
      </c>
      <c r="F153" s="37">
        <v>3</v>
      </c>
      <c r="G153" s="38">
        <v>2.78</v>
      </c>
      <c r="H153" s="39">
        <f t="shared" ref="H153:H156" si="2">F153*G153</f>
        <v>8.34</v>
      </c>
      <c r="J153" s="9"/>
      <c r="K153" s="10"/>
      <c r="L153" s="11"/>
    </row>
    <row r="154" spans="1:12" s="8" customFormat="1" ht="11.25" x14ac:dyDescent="0.2">
      <c r="A154" s="34" t="s">
        <v>171</v>
      </c>
      <c r="B154" s="33" t="s">
        <v>192</v>
      </c>
      <c r="C154" s="27" t="s">
        <v>193</v>
      </c>
      <c r="D154" s="28"/>
      <c r="E154" s="36" t="s">
        <v>86</v>
      </c>
      <c r="F154" s="37">
        <v>10</v>
      </c>
      <c r="G154" s="38">
        <v>5.43</v>
      </c>
      <c r="H154" s="39">
        <f t="shared" si="2"/>
        <v>54.3</v>
      </c>
      <c r="J154" s="9"/>
      <c r="K154" s="10"/>
      <c r="L154" s="11"/>
    </row>
    <row r="155" spans="1:12" s="8" customFormat="1" ht="11.25" x14ac:dyDescent="0.2">
      <c r="A155" s="34" t="s">
        <v>174</v>
      </c>
      <c r="B155" s="33" t="s">
        <v>195</v>
      </c>
      <c r="C155" s="27" t="s">
        <v>196</v>
      </c>
      <c r="D155" s="28"/>
      <c r="E155" s="36" t="s">
        <v>86</v>
      </c>
      <c r="F155" s="37">
        <v>155</v>
      </c>
      <c r="G155" s="38">
        <v>5.43</v>
      </c>
      <c r="H155" s="39">
        <f t="shared" si="2"/>
        <v>841.65</v>
      </c>
      <c r="J155" s="9"/>
      <c r="K155" s="10"/>
      <c r="L155" s="11"/>
    </row>
    <row r="156" spans="1:12" s="8" customFormat="1" ht="11.25" x14ac:dyDescent="0.2">
      <c r="A156" s="34" t="s">
        <v>177</v>
      </c>
      <c r="B156" s="33" t="s">
        <v>198</v>
      </c>
      <c r="C156" s="27" t="s">
        <v>199</v>
      </c>
      <c r="D156" s="28"/>
      <c r="E156" s="36" t="s">
        <v>86</v>
      </c>
      <c r="F156" s="37">
        <v>50</v>
      </c>
      <c r="G156" s="38">
        <v>5.43</v>
      </c>
      <c r="H156" s="39">
        <f t="shared" si="2"/>
        <v>271.5</v>
      </c>
      <c r="J156" s="9"/>
      <c r="K156" s="10"/>
      <c r="L156" s="11"/>
    </row>
    <row r="157" spans="1:12" s="8" customFormat="1" ht="11.25" x14ac:dyDescent="0.2">
      <c r="A157" s="25"/>
      <c r="B157" s="26"/>
      <c r="C157" s="27"/>
      <c r="D157" s="28"/>
      <c r="E157" s="27"/>
      <c r="F157" s="29"/>
      <c r="G157" s="30"/>
      <c r="H157" s="39" t="s">
        <v>49</v>
      </c>
      <c r="J157" s="9"/>
      <c r="K157" s="10"/>
      <c r="L157" s="11"/>
    </row>
    <row r="158" spans="1:12" s="8" customFormat="1" ht="11.25" x14ac:dyDescent="0.2">
      <c r="A158" s="34" t="s">
        <v>180</v>
      </c>
      <c r="B158" s="33" t="s">
        <v>51</v>
      </c>
      <c r="C158" s="27" t="s">
        <v>60</v>
      </c>
      <c r="D158" s="28"/>
      <c r="E158" s="27"/>
      <c r="F158" s="29"/>
      <c r="G158" s="30"/>
      <c r="H158" s="39">
        <f>H153+H154+H155+H156</f>
        <v>1175.79</v>
      </c>
      <c r="J158" s="9"/>
      <c r="K158" s="10"/>
      <c r="L158" s="11"/>
    </row>
    <row r="159" spans="1:12" s="8" customFormat="1" ht="11.25" x14ac:dyDescent="0.2">
      <c r="A159" s="34" t="s">
        <v>181</v>
      </c>
      <c r="B159" s="33" t="s">
        <v>0</v>
      </c>
      <c r="C159" s="27" t="s">
        <v>62</v>
      </c>
      <c r="D159" s="28"/>
      <c r="E159" s="27"/>
      <c r="F159" s="29"/>
      <c r="G159" s="30"/>
      <c r="H159" s="39">
        <f>H158/60</f>
        <v>19.596499999999999</v>
      </c>
      <c r="J159" s="9"/>
      <c r="K159" s="10"/>
      <c r="L159" s="11"/>
    </row>
    <row r="160" spans="1:12" s="8" customFormat="1" ht="11.25" x14ac:dyDescent="0.2">
      <c r="A160" s="25"/>
      <c r="B160" s="26"/>
      <c r="C160" s="27"/>
      <c r="D160" s="28"/>
      <c r="E160" s="27"/>
      <c r="F160" s="29"/>
      <c r="G160" s="30"/>
      <c r="H160" s="39" t="s">
        <v>49</v>
      </c>
      <c r="J160" s="9"/>
      <c r="K160" s="10"/>
      <c r="L160" s="11"/>
    </row>
    <row r="161" spans="1:12" s="8" customFormat="1" ht="11.25" x14ac:dyDescent="0.2">
      <c r="A161" s="34" t="s">
        <v>183</v>
      </c>
      <c r="B161" s="33" t="s">
        <v>51</v>
      </c>
      <c r="C161" s="27"/>
      <c r="D161" s="49"/>
      <c r="E161" s="36" t="s">
        <v>369</v>
      </c>
      <c r="F161" s="29"/>
      <c r="G161" s="30"/>
      <c r="H161" s="39">
        <f>H159*D161</f>
        <v>0</v>
      </c>
      <c r="J161" s="9"/>
      <c r="K161" s="10"/>
      <c r="L161" s="11"/>
    </row>
    <row r="162" spans="1:12" s="8" customFormat="1" ht="11.25" x14ac:dyDescent="0.2">
      <c r="A162" s="34" t="s">
        <v>185</v>
      </c>
      <c r="B162" s="33" t="s">
        <v>0</v>
      </c>
      <c r="C162" s="27" t="s">
        <v>204</v>
      </c>
      <c r="D162" s="35">
        <v>6</v>
      </c>
      <c r="E162" s="36"/>
      <c r="F162" s="29"/>
      <c r="G162" s="38">
        <f>H161</f>
        <v>0</v>
      </c>
      <c r="H162" s="39">
        <f>D162*G162/100</f>
        <v>0</v>
      </c>
      <c r="J162" s="9"/>
      <c r="K162" s="10"/>
      <c r="L162" s="11"/>
    </row>
    <row r="163" spans="1:12" s="8" customFormat="1" ht="11.25" x14ac:dyDescent="0.2">
      <c r="A163" s="25"/>
      <c r="B163" s="26"/>
      <c r="C163" s="27"/>
      <c r="D163" s="28"/>
      <c r="E163" s="27"/>
      <c r="F163" s="29"/>
      <c r="G163" s="30"/>
      <c r="H163" s="39" t="s">
        <v>49</v>
      </c>
      <c r="J163" s="9"/>
      <c r="K163" s="10"/>
      <c r="L163" s="11"/>
    </row>
    <row r="164" spans="1:12" s="8" customFormat="1" ht="11.25" x14ac:dyDescent="0.2">
      <c r="A164" s="34" t="s">
        <v>187</v>
      </c>
      <c r="B164" s="33" t="s">
        <v>51</v>
      </c>
      <c r="C164" s="27" t="s">
        <v>20</v>
      </c>
      <c r="D164" s="28"/>
      <c r="E164" s="27"/>
      <c r="F164" s="29"/>
      <c r="G164" s="30"/>
      <c r="H164" s="39">
        <f>H161+H162</f>
        <v>0</v>
      </c>
      <c r="J164" s="9"/>
      <c r="K164" s="10"/>
      <c r="L164" s="11"/>
    </row>
    <row r="165" spans="1:12" s="8" customFormat="1" ht="11.25" x14ac:dyDescent="0.2">
      <c r="A165" s="25"/>
      <c r="B165" s="26"/>
      <c r="C165" s="27"/>
      <c r="D165" s="28"/>
      <c r="E165" s="27"/>
      <c r="F165" s="29"/>
      <c r="G165" s="30"/>
      <c r="H165" s="31"/>
      <c r="J165" s="9"/>
      <c r="K165" s="10"/>
      <c r="L165" s="11"/>
    </row>
    <row r="166" spans="1:12" s="8" customFormat="1" ht="11.25" x14ac:dyDescent="0.2">
      <c r="A166" s="25"/>
      <c r="B166" s="33" t="s">
        <v>31</v>
      </c>
      <c r="C166" s="32" t="s">
        <v>21</v>
      </c>
      <c r="D166" s="28"/>
      <c r="E166" s="27"/>
      <c r="F166" s="29"/>
      <c r="G166" s="30"/>
      <c r="H166" s="31"/>
      <c r="J166" s="9"/>
      <c r="K166" s="10"/>
      <c r="L166" s="11"/>
    </row>
    <row r="167" spans="1:12" s="8" customFormat="1" ht="11.25" x14ac:dyDescent="0.2">
      <c r="A167" s="25"/>
      <c r="B167" s="33" t="s">
        <v>32</v>
      </c>
      <c r="C167" s="27" t="s">
        <v>67</v>
      </c>
      <c r="D167" s="28"/>
      <c r="E167" s="27"/>
      <c r="F167" s="29"/>
      <c r="G167" s="30"/>
      <c r="H167" s="31"/>
      <c r="J167" s="9"/>
      <c r="K167" s="10"/>
      <c r="L167" s="11"/>
    </row>
    <row r="168" spans="1:12" s="8" customFormat="1" ht="11.25" x14ac:dyDescent="0.2">
      <c r="A168" s="34" t="s">
        <v>34</v>
      </c>
      <c r="B168" s="33" t="s">
        <v>35</v>
      </c>
      <c r="C168" s="27" t="s">
        <v>36</v>
      </c>
      <c r="D168" s="35" t="s">
        <v>37</v>
      </c>
      <c r="E168" s="36" t="s">
        <v>38</v>
      </c>
      <c r="F168" s="37" t="s">
        <v>39</v>
      </c>
      <c r="G168" s="38" t="s">
        <v>40</v>
      </c>
      <c r="H168" s="39" t="s">
        <v>41</v>
      </c>
      <c r="J168" s="9"/>
      <c r="K168" s="10"/>
      <c r="L168" s="11"/>
    </row>
    <row r="169" spans="1:12" s="8" customFormat="1" ht="11.25" x14ac:dyDescent="0.2">
      <c r="A169" s="34" t="s">
        <v>188</v>
      </c>
      <c r="B169" s="33" t="s">
        <v>207</v>
      </c>
      <c r="C169" s="27" t="s">
        <v>208</v>
      </c>
      <c r="D169" s="28"/>
      <c r="E169" s="36" t="s">
        <v>86</v>
      </c>
      <c r="F169" s="37">
        <v>10.5</v>
      </c>
      <c r="G169" s="38"/>
      <c r="H169" s="39">
        <f t="shared" ref="H169:H172" si="3">F169*G169</f>
        <v>0</v>
      </c>
      <c r="J169" s="9"/>
      <c r="K169" s="10"/>
      <c r="L169" s="11"/>
    </row>
    <row r="170" spans="1:12" s="8" customFormat="1" ht="11.25" x14ac:dyDescent="0.2">
      <c r="A170" s="34" t="s">
        <v>191</v>
      </c>
      <c r="B170" s="33" t="s">
        <v>210</v>
      </c>
      <c r="C170" s="27" t="s">
        <v>211</v>
      </c>
      <c r="D170" s="28"/>
      <c r="E170" s="36" t="s">
        <v>86</v>
      </c>
      <c r="F170" s="37">
        <v>162.75</v>
      </c>
      <c r="G170" s="38"/>
      <c r="H170" s="39">
        <f t="shared" si="3"/>
        <v>0</v>
      </c>
      <c r="J170" s="9"/>
      <c r="K170" s="10"/>
      <c r="L170" s="11"/>
    </row>
    <row r="171" spans="1:12" s="8" customFormat="1" ht="11.25" x14ac:dyDescent="0.2">
      <c r="A171" s="34" t="s">
        <v>194</v>
      </c>
      <c r="B171" s="33" t="s">
        <v>213</v>
      </c>
      <c r="C171" s="27" t="s">
        <v>214</v>
      </c>
      <c r="D171" s="28"/>
      <c r="E171" s="36" t="s">
        <v>86</v>
      </c>
      <c r="F171" s="37">
        <v>52.5</v>
      </c>
      <c r="G171" s="38"/>
      <c r="H171" s="39">
        <f t="shared" si="3"/>
        <v>0</v>
      </c>
      <c r="J171" s="9"/>
      <c r="K171" s="10"/>
      <c r="L171" s="11"/>
    </row>
    <row r="172" spans="1:12" s="8" customFormat="1" ht="11.25" x14ac:dyDescent="0.2">
      <c r="A172" s="34" t="s">
        <v>197</v>
      </c>
      <c r="B172" s="33" t="s">
        <v>216</v>
      </c>
      <c r="C172" s="27" t="s">
        <v>217</v>
      </c>
      <c r="D172" s="28"/>
      <c r="E172" s="36" t="s">
        <v>86</v>
      </c>
      <c r="F172" s="37">
        <v>3.15</v>
      </c>
      <c r="G172" s="38"/>
      <c r="H172" s="39">
        <f t="shared" si="3"/>
        <v>0</v>
      </c>
      <c r="J172" s="9"/>
      <c r="K172" s="10"/>
      <c r="L172" s="11"/>
    </row>
    <row r="173" spans="1:12" s="8" customFormat="1" ht="11.25" x14ac:dyDescent="0.2">
      <c r="A173" s="25"/>
      <c r="B173" s="26"/>
      <c r="C173" s="27"/>
      <c r="D173" s="28"/>
      <c r="E173" s="27"/>
      <c r="F173" s="29"/>
      <c r="G173" s="30"/>
      <c r="H173" s="39" t="s">
        <v>49</v>
      </c>
      <c r="J173" s="9"/>
      <c r="K173" s="10"/>
      <c r="L173" s="11"/>
    </row>
    <row r="174" spans="1:12" s="8" customFormat="1" ht="11.25" x14ac:dyDescent="0.2">
      <c r="A174" s="34" t="s">
        <v>328</v>
      </c>
      <c r="B174" s="33" t="s">
        <v>51</v>
      </c>
      <c r="C174" s="27"/>
      <c r="D174" s="28"/>
      <c r="E174" s="27"/>
      <c r="F174" s="29"/>
      <c r="G174" s="30"/>
      <c r="H174" s="39">
        <f>H169+H170+H171+H172</f>
        <v>0</v>
      </c>
      <c r="J174" s="9"/>
      <c r="K174" s="10"/>
      <c r="L174" s="11"/>
    </row>
    <row r="175" spans="1:12" s="8" customFormat="1" ht="11.25" x14ac:dyDescent="0.2">
      <c r="A175" s="34" t="s">
        <v>329</v>
      </c>
      <c r="B175" s="33" t="s">
        <v>0</v>
      </c>
      <c r="C175" s="27" t="s">
        <v>220</v>
      </c>
      <c r="D175" s="35">
        <v>3</v>
      </c>
      <c r="E175" s="36"/>
      <c r="F175" s="29"/>
      <c r="G175" s="38">
        <f>H174</f>
        <v>0</v>
      </c>
      <c r="H175" s="39">
        <f>D175*G175/100</f>
        <v>0</v>
      </c>
      <c r="J175" s="9"/>
      <c r="K175" s="10"/>
      <c r="L175" s="11"/>
    </row>
    <row r="176" spans="1:12" s="8" customFormat="1" ht="11.25" x14ac:dyDescent="0.2">
      <c r="A176" s="34" t="s">
        <v>200</v>
      </c>
      <c r="B176" s="33" t="s">
        <v>0</v>
      </c>
      <c r="C176" s="27" t="s">
        <v>222</v>
      </c>
      <c r="D176" s="35">
        <v>3</v>
      </c>
      <c r="E176" s="36"/>
      <c r="F176" s="29"/>
      <c r="G176" s="38">
        <f>H174+H175</f>
        <v>0</v>
      </c>
      <c r="H176" s="39">
        <f>D176*G176/100</f>
        <v>0</v>
      </c>
      <c r="J176" s="9"/>
      <c r="K176" s="10"/>
      <c r="L176" s="11"/>
    </row>
    <row r="177" spans="1:12" s="8" customFormat="1" ht="11.25" x14ac:dyDescent="0.2">
      <c r="A177" s="34" t="s">
        <v>201</v>
      </c>
      <c r="B177" s="33" t="s">
        <v>0</v>
      </c>
      <c r="C177" s="27" t="s">
        <v>224</v>
      </c>
      <c r="D177" s="35">
        <v>1</v>
      </c>
      <c r="E177" s="36"/>
      <c r="F177" s="29"/>
      <c r="G177" s="38">
        <f>H174+H175+H176</f>
        <v>0</v>
      </c>
      <c r="H177" s="39">
        <f>D177*G177/100</f>
        <v>0</v>
      </c>
      <c r="J177" s="9"/>
      <c r="K177" s="10"/>
      <c r="L177" s="11"/>
    </row>
    <row r="178" spans="1:12" s="8" customFormat="1" ht="11.25" x14ac:dyDescent="0.2">
      <c r="A178" s="25"/>
      <c r="B178" s="26"/>
      <c r="C178" s="27"/>
      <c r="D178" s="28"/>
      <c r="E178" s="27"/>
      <c r="F178" s="29"/>
      <c r="G178" s="30"/>
      <c r="H178" s="39" t="s">
        <v>49</v>
      </c>
      <c r="J178" s="9"/>
      <c r="K178" s="10"/>
      <c r="L178" s="11"/>
    </row>
    <row r="179" spans="1:12" s="8" customFormat="1" ht="11.25" x14ac:dyDescent="0.2">
      <c r="A179" s="34" t="s">
        <v>202</v>
      </c>
      <c r="B179" s="33" t="s">
        <v>51</v>
      </c>
      <c r="C179" s="27" t="s">
        <v>21</v>
      </c>
      <c r="D179" s="28"/>
      <c r="E179" s="27"/>
      <c r="F179" s="29"/>
      <c r="G179" s="30"/>
      <c r="H179" s="39">
        <f>H174+H175+H176+H177</f>
        <v>0</v>
      </c>
      <c r="J179" s="9"/>
      <c r="K179" s="10"/>
      <c r="L179" s="11"/>
    </row>
    <row r="180" spans="1:12" s="8" customFormat="1" ht="11.25" x14ac:dyDescent="0.2">
      <c r="A180" s="25"/>
      <c r="B180" s="26"/>
      <c r="C180" s="27"/>
      <c r="D180" s="28"/>
      <c r="E180" s="27"/>
      <c r="F180" s="29"/>
      <c r="G180" s="30"/>
      <c r="H180" s="31"/>
      <c r="J180" s="9"/>
      <c r="K180" s="10"/>
      <c r="L180" s="11"/>
    </row>
    <row r="181" spans="1:12" s="8" customFormat="1" ht="11.25" x14ac:dyDescent="0.2">
      <c r="A181" s="25"/>
      <c r="B181" s="33" t="s">
        <v>31</v>
      </c>
      <c r="C181" s="32" t="s">
        <v>22</v>
      </c>
      <c r="D181" s="28"/>
      <c r="E181" s="27"/>
      <c r="F181" s="29"/>
      <c r="G181" s="30"/>
      <c r="H181" s="31"/>
      <c r="J181" s="9"/>
      <c r="K181" s="10"/>
      <c r="L181" s="11"/>
    </row>
    <row r="182" spans="1:12" s="8" customFormat="1" ht="11.25" x14ac:dyDescent="0.2">
      <c r="A182" s="25"/>
      <c r="B182" s="33" t="s">
        <v>32</v>
      </c>
      <c r="C182" s="27" t="s">
        <v>52</v>
      </c>
      <c r="D182" s="28"/>
      <c r="E182" s="27"/>
      <c r="F182" s="29"/>
      <c r="G182" s="30"/>
      <c r="H182" s="31"/>
      <c r="J182" s="9"/>
      <c r="K182" s="10"/>
      <c r="L182" s="11"/>
    </row>
    <row r="183" spans="1:12" s="8" customFormat="1" ht="11.25" x14ac:dyDescent="0.2">
      <c r="A183" s="34" t="s">
        <v>34</v>
      </c>
      <c r="B183" s="33" t="s">
        <v>35</v>
      </c>
      <c r="C183" s="27" t="s">
        <v>36</v>
      </c>
      <c r="D183" s="35" t="s">
        <v>37</v>
      </c>
      <c r="E183" s="36" t="s">
        <v>38</v>
      </c>
      <c r="F183" s="37" t="s">
        <v>39</v>
      </c>
      <c r="G183" s="38" t="s">
        <v>53</v>
      </c>
      <c r="H183" s="39" t="s">
        <v>54</v>
      </c>
      <c r="J183" s="9"/>
      <c r="K183" s="10"/>
      <c r="L183" s="11"/>
    </row>
    <row r="184" spans="1:12" s="8" customFormat="1" ht="11.25" x14ac:dyDescent="0.2">
      <c r="A184" s="34" t="s">
        <v>203</v>
      </c>
      <c r="B184" s="33" t="s">
        <v>227</v>
      </c>
      <c r="C184" s="27" t="s">
        <v>228</v>
      </c>
      <c r="D184" s="28"/>
      <c r="E184" s="36" t="s">
        <v>45</v>
      </c>
      <c r="F184" s="37">
        <v>8</v>
      </c>
      <c r="G184" s="38">
        <v>60</v>
      </c>
      <c r="H184" s="39">
        <f>F184*G184</f>
        <v>480</v>
      </c>
      <c r="J184" s="9"/>
      <c r="K184" s="10"/>
      <c r="L184" s="11"/>
    </row>
    <row r="185" spans="1:12" s="8" customFormat="1" ht="11.25" x14ac:dyDescent="0.2">
      <c r="A185" s="25"/>
      <c r="B185" s="26"/>
      <c r="C185" s="27"/>
      <c r="D185" s="28"/>
      <c r="E185" s="27"/>
      <c r="F185" s="29"/>
      <c r="G185" s="30"/>
      <c r="H185" s="39" t="s">
        <v>49</v>
      </c>
      <c r="J185" s="9"/>
      <c r="K185" s="10"/>
      <c r="L185" s="11"/>
    </row>
    <row r="186" spans="1:12" s="8" customFormat="1" ht="11.25" x14ac:dyDescent="0.2">
      <c r="A186" s="34" t="s">
        <v>205</v>
      </c>
      <c r="B186" s="33" t="s">
        <v>51</v>
      </c>
      <c r="C186" s="27" t="s">
        <v>60</v>
      </c>
      <c r="D186" s="28"/>
      <c r="E186" s="27"/>
      <c r="F186" s="29"/>
      <c r="G186" s="30"/>
      <c r="H186" s="39">
        <f>H184</f>
        <v>480</v>
      </c>
      <c r="J186" s="9"/>
      <c r="K186" s="10"/>
      <c r="L186" s="11"/>
    </row>
    <row r="187" spans="1:12" s="8" customFormat="1" ht="11.25" x14ac:dyDescent="0.2">
      <c r="A187" s="34" t="s">
        <v>206</v>
      </c>
      <c r="B187" s="33" t="s">
        <v>0</v>
      </c>
      <c r="C187" s="27" t="s">
        <v>62</v>
      </c>
      <c r="D187" s="28"/>
      <c r="E187" s="27"/>
      <c r="F187" s="29"/>
      <c r="G187" s="30"/>
      <c r="H187" s="39">
        <f>H186/60</f>
        <v>8</v>
      </c>
      <c r="J187" s="9"/>
      <c r="K187" s="10"/>
      <c r="L187" s="11"/>
    </row>
    <row r="188" spans="1:12" s="8" customFormat="1" ht="11.25" x14ac:dyDescent="0.2">
      <c r="A188" s="25"/>
      <c r="B188" s="26"/>
      <c r="C188" s="27"/>
      <c r="D188" s="28"/>
      <c r="E188" s="27"/>
      <c r="F188" s="29"/>
      <c r="G188" s="30"/>
      <c r="H188" s="39" t="s">
        <v>49</v>
      </c>
      <c r="J188" s="9"/>
      <c r="K188" s="10"/>
      <c r="L188" s="11"/>
    </row>
    <row r="189" spans="1:12" s="8" customFormat="1" ht="11.25" x14ac:dyDescent="0.2">
      <c r="A189" s="34" t="s">
        <v>209</v>
      </c>
      <c r="B189" s="33" t="s">
        <v>51</v>
      </c>
      <c r="C189" s="27"/>
      <c r="D189" s="49">
        <v>0</v>
      </c>
      <c r="E189" s="36" t="s">
        <v>369</v>
      </c>
      <c r="F189" s="29"/>
      <c r="G189" s="30"/>
      <c r="H189" s="39">
        <f>H187*D189</f>
        <v>0</v>
      </c>
      <c r="J189" s="9"/>
      <c r="K189" s="10"/>
      <c r="L189" s="11"/>
    </row>
    <row r="190" spans="1:12" s="8" customFormat="1" ht="11.25" x14ac:dyDescent="0.2">
      <c r="A190" s="34" t="s">
        <v>212</v>
      </c>
      <c r="B190" s="33" t="s">
        <v>0</v>
      </c>
      <c r="C190" s="27" t="s">
        <v>233</v>
      </c>
      <c r="D190" s="35">
        <v>6</v>
      </c>
      <c r="E190" s="36"/>
      <c r="F190" s="29"/>
      <c r="G190" s="38">
        <f>H189</f>
        <v>0</v>
      </c>
      <c r="H190" s="39">
        <f>D190*G190/100</f>
        <v>0</v>
      </c>
      <c r="J190" s="9"/>
      <c r="K190" s="10"/>
      <c r="L190" s="11"/>
    </row>
    <row r="191" spans="1:12" s="8" customFormat="1" ht="11.25" x14ac:dyDescent="0.2">
      <c r="A191" s="25"/>
      <c r="B191" s="26"/>
      <c r="C191" s="27"/>
      <c r="D191" s="28"/>
      <c r="E191" s="27"/>
      <c r="F191" s="29"/>
      <c r="G191" s="30"/>
      <c r="H191" s="39" t="s">
        <v>49</v>
      </c>
      <c r="J191" s="9"/>
      <c r="K191" s="10"/>
      <c r="L191" s="11"/>
    </row>
    <row r="192" spans="1:12" s="8" customFormat="1" ht="11.25" x14ac:dyDescent="0.2">
      <c r="A192" s="34" t="s">
        <v>330</v>
      </c>
      <c r="B192" s="33" t="s">
        <v>51</v>
      </c>
      <c r="C192" s="27" t="s">
        <v>22</v>
      </c>
      <c r="D192" s="28"/>
      <c r="E192" s="27"/>
      <c r="F192" s="29"/>
      <c r="G192" s="30"/>
      <c r="H192" s="39">
        <f>H189+H190</f>
        <v>0</v>
      </c>
      <c r="J192" s="9"/>
      <c r="K192" s="10"/>
      <c r="L192" s="11"/>
    </row>
    <row r="193" spans="1:12" s="8" customFormat="1" ht="11.25" x14ac:dyDescent="0.2">
      <c r="A193" s="25"/>
      <c r="B193" s="26"/>
      <c r="C193" s="27"/>
      <c r="D193" s="28"/>
      <c r="E193" s="27"/>
      <c r="F193" s="29"/>
      <c r="G193" s="30"/>
      <c r="H193" s="31"/>
      <c r="J193" s="9"/>
      <c r="K193" s="10"/>
      <c r="L193" s="11"/>
    </row>
    <row r="194" spans="1:12" s="8" customFormat="1" ht="11.25" x14ac:dyDescent="0.2">
      <c r="A194" s="25"/>
      <c r="B194" s="33" t="s">
        <v>31</v>
      </c>
      <c r="C194" s="32" t="s">
        <v>23</v>
      </c>
      <c r="D194" s="28"/>
      <c r="E194" s="27"/>
      <c r="F194" s="29"/>
      <c r="G194" s="30"/>
      <c r="H194" s="31"/>
      <c r="J194" s="9"/>
      <c r="K194" s="10"/>
      <c r="L194" s="11"/>
    </row>
    <row r="195" spans="1:12" s="8" customFormat="1" ht="11.25" x14ac:dyDescent="0.2">
      <c r="A195" s="25"/>
      <c r="B195" s="33" t="s">
        <v>32</v>
      </c>
      <c r="C195" s="27" t="s">
        <v>67</v>
      </c>
      <c r="D195" s="28"/>
      <c r="E195" s="27"/>
      <c r="F195" s="29"/>
      <c r="G195" s="30"/>
      <c r="H195" s="31"/>
      <c r="J195" s="9"/>
      <c r="K195" s="10"/>
      <c r="L195" s="11"/>
    </row>
    <row r="196" spans="1:12" s="8" customFormat="1" ht="11.25" x14ac:dyDescent="0.2">
      <c r="A196" s="34" t="s">
        <v>34</v>
      </c>
      <c r="B196" s="33" t="s">
        <v>35</v>
      </c>
      <c r="C196" s="27" t="s">
        <v>36</v>
      </c>
      <c r="D196" s="35" t="s">
        <v>37</v>
      </c>
      <c r="E196" s="36" t="s">
        <v>38</v>
      </c>
      <c r="F196" s="37" t="s">
        <v>39</v>
      </c>
      <c r="G196" s="38" t="s">
        <v>40</v>
      </c>
      <c r="H196" s="39" t="s">
        <v>41</v>
      </c>
      <c r="J196" s="9"/>
      <c r="K196" s="10"/>
      <c r="L196" s="11"/>
    </row>
    <row r="197" spans="1:12" s="8" customFormat="1" ht="11.25" x14ac:dyDescent="0.2">
      <c r="A197" s="34" t="s">
        <v>331</v>
      </c>
      <c r="B197" s="33" t="s">
        <v>236</v>
      </c>
      <c r="C197" s="27" t="s">
        <v>237</v>
      </c>
      <c r="D197" s="28"/>
      <c r="E197" s="36" t="s">
        <v>58</v>
      </c>
      <c r="F197" s="37">
        <v>2</v>
      </c>
      <c r="G197" s="38"/>
      <c r="H197" s="39">
        <f>F197*G197</f>
        <v>0</v>
      </c>
      <c r="J197" s="9"/>
      <c r="K197" s="10"/>
      <c r="L197" s="11"/>
    </row>
    <row r="198" spans="1:12" s="8" customFormat="1" ht="11.25" x14ac:dyDescent="0.2">
      <c r="A198" s="34" t="s">
        <v>215</v>
      </c>
      <c r="B198" s="33" t="s">
        <v>239</v>
      </c>
      <c r="C198" s="27" t="s">
        <v>240</v>
      </c>
      <c r="D198" s="28"/>
      <c r="E198" s="36" t="s">
        <v>58</v>
      </c>
      <c r="F198" s="37">
        <v>2</v>
      </c>
      <c r="G198" s="38"/>
      <c r="H198" s="39">
        <f>F198*G198</f>
        <v>0</v>
      </c>
      <c r="J198" s="9"/>
      <c r="K198" s="10"/>
      <c r="L198" s="11"/>
    </row>
    <row r="199" spans="1:12" s="8" customFormat="1" ht="11.25" x14ac:dyDescent="0.2">
      <c r="A199" s="34" t="s">
        <v>218</v>
      </c>
      <c r="B199" s="33" t="s">
        <v>242</v>
      </c>
      <c r="C199" s="27" t="s">
        <v>243</v>
      </c>
      <c r="D199" s="28"/>
      <c r="E199" s="36" t="s">
        <v>58</v>
      </c>
      <c r="F199" s="37">
        <v>1</v>
      </c>
      <c r="G199" s="38"/>
      <c r="H199" s="39">
        <f>F199*G199</f>
        <v>0</v>
      </c>
      <c r="J199" s="9"/>
      <c r="K199" s="10"/>
      <c r="L199" s="11"/>
    </row>
    <row r="200" spans="1:12" s="8" customFormat="1" ht="11.25" x14ac:dyDescent="0.2">
      <c r="A200" s="34" t="s">
        <v>219</v>
      </c>
      <c r="B200" s="33" t="s">
        <v>245</v>
      </c>
      <c r="C200" s="27" t="s">
        <v>246</v>
      </c>
      <c r="D200" s="28"/>
      <c r="E200" s="36" t="s">
        <v>58</v>
      </c>
      <c r="F200" s="37">
        <v>2</v>
      </c>
      <c r="G200" s="38"/>
      <c r="H200" s="39">
        <f>F200*G200</f>
        <v>0</v>
      </c>
      <c r="J200" s="9"/>
      <c r="K200" s="10"/>
      <c r="L200" s="11"/>
    </row>
    <row r="201" spans="1:12" s="8" customFormat="1" ht="11.25" x14ac:dyDescent="0.2">
      <c r="A201" s="25"/>
      <c r="B201" s="26"/>
      <c r="C201" s="27"/>
      <c r="D201" s="28"/>
      <c r="E201" s="27"/>
      <c r="F201" s="29"/>
      <c r="G201" s="30"/>
      <c r="H201" s="39" t="s">
        <v>49</v>
      </c>
      <c r="J201" s="9"/>
      <c r="K201" s="10"/>
      <c r="L201" s="11"/>
    </row>
    <row r="202" spans="1:12" s="8" customFormat="1" ht="11.25" x14ac:dyDescent="0.2">
      <c r="A202" s="34" t="s">
        <v>221</v>
      </c>
      <c r="B202" s="33" t="s">
        <v>51</v>
      </c>
      <c r="C202" s="27"/>
      <c r="D202" s="28"/>
      <c r="E202" s="27"/>
      <c r="F202" s="29"/>
      <c r="G202" s="30"/>
      <c r="H202" s="39">
        <f>H197+H198+H199+H200</f>
        <v>0</v>
      </c>
      <c r="J202" s="9"/>
      <c r="K202" s="10"/>
      <c r="L202" s="11"/>
    </row>
    <row r="203" spans="1:12" s="8" customFormat="1" ht="11.25" x14ac:dyDescent="0.2">
      <c r="A203" s="34" t="s">
        <v>223</v>
      </c>
      <c r="B203" s="33" t="s">
        <v>0</v>
      </c>
      <c r="C203" s="27" t="s">
        <v>249</v>
      </c>
      <c r="D203" s="35">
        <v>3</v>
      </c>
      <c r="E203" s="36"/>
      <c r="F203" s="29"/>
      <c r="G203" s="38">
        <f>H202</f>
        <v>0</v>
      </c>
      <c r="H203" s="39">
        <f>D203*G203/100</f>
        <v>0</v>
      </c>
      <c r="J203" s="9"/>
      <c r="K203" s="10"/>
      <c r="L203" s="11"/>
    </row>
    <row r="204" spans="1:12" s="8" customFormat="1" ht="11.25" x14ac:dyDescent="0.2">
      <c r="A204" s="34" t="s">
        <v>225</v>
      </c>
      <c r="B204" s="33" t="s">
        <v>0</v>
      </c>
      <c r="C204" s="27" t="s">
        <v>251</v>
      </c>
      <c r="D204" s="35">
        <v>3</v>
      </c>
      <c r="E204" s="36"/>
      <c r="F204" s="29"/>
      <c r="G204" s="38">
        <f>H202+H203</f>
        <v>0</v>
      </c>
      <c r="H204" s="39">
        <f>D204*G204/100</f>
        <v>0</v>
      </c>
      <c r="J204" s="9"/>
      <c r="K204" s="10"/>
      <c r="L204" s="11"/>
    </row>
    <row r="205" spans="1:12" s="8" customFormat="1" ht="11.25" x14ac:dyDescent="0.2">
      <c r="A205" s="34" t="s">
        <v>332</v>
      </c>
      <c r="B205" s="33" t="s">
        <v>0</v>
      </c>
      <c r="C205" s="27" t="s">
        <v>253</v>
      </c>
      <c r="D205" s="35">
        <v>1</v>
      </c>
      <c r="E205" s="36"/>
      <c r="F205" s="29"/>
      <c r="G205" s="38">
        <f>H202+H203+H204</f>
        <v>0</v>
      </c>
      <c r="H205" s="39">
        <f>D205*G205/100</f>
        <v>0</v>
      </c>
      <c r="J205" s="9"/>
      <c r="K205" s="10"/>
      <c r="L205" s="11"/>
    </row>
    <row r="206" spans="1:12" s="8" customFormat="1" ht="11.25" x14ac:dyDescent="0.2">
      <c r="A206" s="25"/>
      <c r="B206" s="26"/>
      <c r="C206" s="27"/>
      <c r="D206" s="28"/>
      <c r="E206" s="27"/>
      <c r="F206" s="29"/>
      <c r="G206" s="30"/>
      <c r="H206" s="39" t="s">
        <v>49</v>
      </c>
      <c r="J206" s="9"/>
      <c r="K206" s="10"/>
      <c r="L206" s="11"/>
    </row>
    <row r="207" spans="1:12" s="8" customFormat="1" ht="11.25" x14ac:dyDescent="0.2">
      <c r="A207" s="34" t="s">
        <v>333</v>
      </c>
      <c r="B207" s="33" t="s">
        <v>51</v>
      </c>
      <c r="C207" s="27" t="s">
        <v>23</v>
      </c>
      <c r="D207" s="28"/>
      <c r="E207" s="27"/>
      <c r="F207" s="29"/>
      <c r="G207" s="30"/>
      <c r="H207" s="39">
        <f>H202+H203+H204+H205</f>
        <v>0</v>
      </c>
      <c r="J207" s="9"/>
      <c r="K207" s="10"/>
      <c r="L207" s="11"/>
    </row>
    <row r="208" spans="1:12" s="8" customFormat="1" ht="11.25" x14ac:dyDescent="0.2">
      <c r="A208" s="25"/>
      <c r="B208" s="26"/>
      <c r="C208" s="27"/>
      <c r="D208" s="28"/>
      <c r="E208" s="27"/>
      <c r="F208" s="29"/>
      <c r="G208" s="30"/>
      <c r="H208" s="31"/>
      <c r="J208" s="9"/>
      <c r="K208" s="10"/>
      <c r="L208" s="11"/>
    </row>
    <row r="209" spans="1:12" s="8" customFormat="1" ht="11.25" x14ac:dyDescent="0.2">
      <c r="A209" s="25"/>
      <c r="B209" s="33" t="s">
        <v>31</v>
      </c>
      <c r="C209" s="32" t="s">
        <v>24</v>
      </c>
      <c r="D209" s="28"/>
      <c r="E209" s="27"/>
      <c r="F209" s="29"/>
      <c r="G209" s="30"/>
      <c r="H209" s="31"/>
      <c r="J209" s="9"/>
      <c r="K209" s="10"/>
      <c r="L209" s="11"/>
    </row>
    <row r="210" spans="1:12" s="8" customFormat="1" ht="11.25" x14ac:dyDescent="0.2">
      <c r="A210" s="25"/>
      <c r="B210" s="33" t="s">
        <v>32</v>
      </c>
      <c r="C210" s="27" t="s">
        <v>52</v>
      </c>
      <c r="D210" s="28"/>
      <c r="E210" s="27"/>
      <c r="F210" s="29"/>
      <c r="G210" s="30"/>
      <c r="H210" s="31"/>
      <c r="J210" s="9"/>
      <c r="K210" s="10"/>
      <c r="L210" s="11"/>
    </row>
    <row r="211" spans="1:12" s="8" customFormat="1" ht="11.25" x14ac:dyDescent="0.2">
      <c r="A211" s="34" t="s">
        <v>34</v>
      </c>
      <c r="B211" s="33" t="s">
        <v>35</v>
      </c>
      <c r="C211" s="27" t="s">
        <v>36</v>
      </c>
      <c r="D211" s="35" t="s">
        <v>37</v>
      </c>
      <c r="E211" s="36" t="s">
        <v>38</v>
      </c>
      <c r="F211" s="37" t="s">
        <v>39</v>
      </c>
      <c r="G211" s="38" t="s">
        <v>53</v>
      </c>
      <c r="H211" s="39" t="s">
        <v>54</v>
      </c>
      <c r="J211" s="9"/>
      <c r="K211" s="10"/>
      <c r="L211" s="11"/>
    </row>
    <row r="212" spans="1:12" s="8" customFormat="1" ht="11.25" x14ac:dyDescent="0.2">
      <c r="A212" s="34" t="s">
        <v>334</v>
      </c>
      <c r="B212" s="33" t="s">
        <v>227</v>
      </c>
      <c r="C212" s="27" t="s">
        <v>228</v>
      </c>
      <c r="D212" s="28"/>
      <c r="E212" s="36" t="s">
        <v>45</v>
      </c>
      <c r="F212" s="37">
        <v>16</v>
      </c>
      <c r="G212" s="38">
        <v>60</v>
      </c>
      <c r="H212" s="39">
        <f>F212*G212</f>
        <v>960</v>
      </c>
      <c r="J212" s="9"/>
      <c r="K212" s="10"/>
      <c r="L212" s="11"/>
    </row>
    <row r="213" spans="1:12" s="8" customFormat="1" ht="11.25" x14ac:dyDescent="0.2">
      <c r="A213" s="25"/>
      <c r="B213" s="26"/>
      <c r="C213" s="27"/>
      <c r="D213" s="28"/>
      <c r="E213" s="27"/>
      <c r="F213" s="29"/>
      <c r="G213" s="30"/>
      <c r="H213" s="39" t="s">
        <v>49</v>
      </c>
      <c r="J213" s="9"/>
      <c r="K213" s="10"/>
      <c r="L213" s="11"/>
    </row>
    <row r="214" spans="1:12" s="8" customFormat="1" ht="11.25" x14ac:dyDescent="0.2">
      <c r="A214" s="34" t="s">
        <v>335</v>
      </c>
      <c r="B214" s="33" t="s">
        <v>51</v>
      </c>
      <c r="C214" s="27" t="s">
        <v>60</v>
      </c>
      <c r="D214" s="28"/>
      <c r="E214" s="27"/>
      <c r="F214" s="29"/>
      <c r="G214" s="30"/>
      <c r="H214" s="39">
        <f>H212</f>
        <v>960</v>
      </c>
      <c r="J214" s="9"/>
      <c r="K214" s="10"/>
      <c r="L214" s="11"/>
    </row>
    <row r="215" spans="1:12" s="8" customFormat="1" ht="11.25" x14ac:dyDescent="0.2">
      <c r="A215" s="34" t="s">
        <v>336</v>
      </c>
      <c r="B215" s="33" t="s">
        <v>0</v>
      </c>
      <c r="C215" s="27" t="s">
        <v>62</v>
      </c>
      <c r="D215" s="28"/>
      <c r="E215" s="27"/>
      <c r="F215" s="29"/>
      <c r="G215" s="30"/>
      <c r="H215" s="39">
        <f>H214/60</f>
        <v>16</v>
      </c>
      <c r="J215" s="9"/>
      <c r="K215" s="10"/>
      <c r="L215" s="11"/>
    </row>
    <row r="216" spans="1:12" s="8" customFormat="1" ht="11.25" x14ac:dyDescent="0.2">
      <c r="A216" s="25"/>
      <c r="B216" s="26"/>
      <c r="C216" s="27"/>
      <c r="D216" s="28"/>
      <c r="E216" s="27"/>
      <c r="F216" s="29"/>
      <c r="G216" s="30"/>
      <c r="H216" s="39" t="s">
        <v>49</v>
      </c>
      <c r="J216" s="9"/>
      <c r="K216" s="10"/>
      <c r="L216" s="11"/>
    </row>
    <row r="217" spans="1:12" s="8" customFormat="1" ht="11.25" x14ac:dyDescent="0.2">
      <c r="A217" s="34" t="s">
        <v>337</v>
      </c>
      <c r="B217" s="33" t="s">
        <v>51</v>
      </c>
      <c r="C217" s="27"/>
      <c r="D217" s="49">
        <v>0</v>
      </c>
      <c r="E217" s="36" t="s">
        <v>369</v>
      </c>
      <c r="F217" s="29"/>
      <c r="G217" s="30"/>
      <c r="H217" s="39">
        <f>H215*D217</f>
        <v>0</v>
      </c>
      <c r="J217" s="9"/>
      <c r="K217" s="10"/>
      <c r="L217" s="11"/>
    </row>
    <row r="218" spans="1:12" s="8" customFormat="1" ht="11.25" x14ac:dyDescent="0.2">
      <c r="A218" s="34" t="s">
        <v>338</v>
      </c>
      <c r="B218" s="33" t="s">
        <v>0</v>
      </c>
      <c r="C218" s="27" t="s">
        <v>257</v>
      </c>
      <c r="D218" s="35">
        <v>6</v>
      </c>
      <c r="E218" s="36"/>
      <c r="F218" s="29"/>
      <c r="G218" s="38">
        <f>H217</f>
        <v>0</v>
      </c>
      <c r="H218" s="39">
        <f>D218*G218/100</f>
        <v>0</v>
      </c>
      <c r="J218" s="9"/>
      <c r="K218" s="10"/>
      <c r="L218" s="11"/>
    </row>
    <row r="219" spans="1:12" s="8" customFormat="1" ht="11.25" x14ac:dyDescent="0.2">
      <c r="A219" s="25"/>
      <c r="B219" s="26"/>
      <c r="C219" s="27"/>
      <c r="D219" s="28"/>
      <c r="E219" s="27"/>
      <c r="F219" s="29"/>
      <c r="G219" s="30"/>
      <c r="H219" s="39" t="s">
        <v>49</v>
      </c>
      <c r="J219" s="9"/>
      <c r="K219" s="10"/>
      <c r="L219" s="11"/>
    </row>
    <row r="220" spans="1:12" s="8" customFormat="1" ht="11.25" x14ac:dyDescent="0.2">
      <c r="A220" s="34" t="s">
        <v>339</v>
      </c>
      <c r="B220" s="33" t="s">
        <v>51</v>
      </c>
      <c r="C220" s="27" t="s">
        <v>24</v>
      </c>
      <c r="D220" s="28"/>
      <c r="E220" s="27"/>
      <c r="F220" s="29"/>
      <c r="G220" s="30"/>
      <c r="H220" s="39">
        <f>H217+H218</f>
        <v>0</v>
      </c>
      <c r="J220" s="9"/>
      <c r="K220" s="10"/>
      <c r="L220" s="11"/>
    </row>
    <row r="221" spans="1:12" s="8" customFormat="1" ht="11.25" x14ac:dyDescent="0.2">
      <c r="A221" s="25"/>
      <c r="B221" s="26"/>
      <c r="C221" s="27"/>
      <c r="D221" s="28"/>
      <c r="E221" s="27"/>
      <c r="F221" s="29"/>
      <c r="G221" s="30"/>
      <c r="H221" s="39"/>
      <c r="J221" s="9"/>
      <c r="K221" s="10"/>
      <c r="L221" s="11"/>
    </row>
    <row r="222" spans="1:12" s="8" customFormat="1" ht="11.25" x14ac:dyDescent="0.2">
      <c r="A222" s="25"/>
      <c r="B222" s="33" t="s">
        <v>31</v>
      </c>
      <c r="C222" s="32" t="s">
        <v>25</v>
      </c>
      <c r="D222" s="28"/>
      <c r="E222" s="27"/>
      <c r="F222" s="29"/>
      <c r="G222" s="30"/>
      <c r="H222" s="31"/>
      <c r="J222" s="9"/>
      <c r="K222" s="10"/>
      <c r="L222" s="11"/>
    </row>
    <row r="223" spans="1:12" s="8" customFormat="1" ht="11.25" x14ac:dyDescent="0.2">
      <c r="A223" s="25"/>
      <c r="B223" s="33" t="s">
        <v>32</v>
      </c>
      <c r="C223" s="27" t="s">
        <v>67</v>
      </c>
      <c r="D223" s="28"/>
      <c r="E223" s="27"/>
      <c r="F223" s="29"/>
      <c r="G223" s="30"/>
      <c r="H223" s="31"/>
      <c r="J223" s="9"/>
      <c r="K223" s="10"/>
      <c r="L223" s="11"/>
    </row>
    <row r="224" spans="1:12" s="8" customFormat="1" ht="11.25" x14ac:dyDescent="0.2">
      <c r="A224" s="34" t="s">
        <v>34</v>
      </c>
      <c r="B224" s="33" t="s">
        <v>35</v>
      </c>
      <c r="C224" s="27" t="s">
        <v>36</v>
      </c>
      <c r="D224" s="35" t="s">
        <v>37</v>
      </c>
      <c r="E224" s="36" t="s">
        <v>38</v>
      </c>
      <c r="F224" s="37" t="s">
        <v>39</v>
      </c>
      <c r="G224" s="38" t="s">
        <v>40</v>
      </c>
      <c r="H224" s="39" t="s">
        <v>41</v>
      </c>
      <c r="J224" s="9"/>
      <c r="K224" s="10"/>
      <c r="L224" s="11"/>
    </row>
    <row r="225" spans="1:12" s="8" customFormat="1" ht="11.25" x14ac:dyDescent="0.2">
      <c r="A225" s="34" t="s">
        <v>340</v>
      </c>
      <c r="B225" s="33" t="s">
        <v>236</v>
      </c>
      <c r="C225" s="27" t="s">
        <v>237</v>
      </c>
      <c r="D225" s="28"/>
      <c r="E225" s="36" t="s">
        <v>58</v>
      </c>
      <c r="F225" s="37">
        <v>12</v>
      </c>
      <c r="G225" s="38"/>
      <c r="H225" s="39">
        <f t="shared" ref="H225:H233" si="4">F225*G225</f>
        <v>0</v>
      </c>
      <c r="J225" s="9"/>
      <c r="K225" s="10"/>
      <c r="L225" s="11"/>
    </row>
    <row r="226" spans="1:12" s="8" customFormat="1" ht="11.25" x14ac:dyDescent="0.2">
      <c r="A226" s="34" t="s">
        <v>341</v>
      </c>
      <c r="B226" s="33" t="s">
        <v>239</v>
      </c>
      <c r="C226" s="27" t="s">
        <v>240</v>
      </c>
      <c r="D226" s="28"/>
      <c r="E226" s="36" t="s">
        <v>58</v>
      </c>
      <c r="F226" s="37">
        <v>20</v>
      </c>
      <c r="G226" s="38"/>
      <c r="H226" s="39">
        <f t="shared" si="4"/>
        <v>0</v>
      </c>
      <c r="J226" s="9"/>
      <c r="K226" s="10"/>
      <c r="L226" s="11"/>
    </row>
    <row r="227" spans="1:12" s="8" customFormat="1" ht="11.25" x14ac:dyDescent="0.2">
      <c r="A227" s="34" t="s">
        <v>342</v>
      </c>
      <c r="B227" s="33" t="s">
        <v>258</v>
      </c>
      <c r="C227" s="27" t="s">
        <v>259</v>
      </c>
      <c r="D227" s="28"/>
      <c r="E227" s="36" t="s">
        <v>58</v>
      </c>
      <c r="F227" s="37">
        <v>2</v>
      </c>
      <c r="G227" s="38"/>
      <c r="H227" s="39">
        <f t="shared" si="4"/>
        <v>0</v>
      </c>
      <c r="J227" s="9"/>
      <c r="K227" s="10"/>
      <c r="L227" s="11"/>
    </row>
    <row r="228" spans="1:12" s="8" customFormat="1" ht="11.25" x14ac:dyDescent="0.2">
      <c r="A228" s="34" t="s">
        <v>343</v>
      </c>
      <c r="B228" s="33" t="s">
        <v>260</v>
      </c>
      <c r="C228" s="27" t="s">
        <v>261</v>
      </c>
      <c r="D228" s="28"/>
      <c r="E228" s="36" t="s">
        <v>58</v>
      </c>
      <c r="F228" s="37">
        <v>1</v>
      </c>
      <c r="G228" s="38"/>
      <c r="H228" s="39">
        <f t="shared" si="4"/>
        <v>0</v>
      </c>
      <c r="J228" s="9"/>
      <c r="K228" s="10"/>
      <c r="L228" s="11"/>
    </row>
    <row r="229" spans="1:12" s="8" customFormat="1" ht="11.25" x14ac:dyDescent="0.2">
      <c r="A229" s="34" t="s">
        <v>344</v>
      </c>
      <c r="B229" s="33" t="s">
        <v>262</v>
      </c>
      <c r="C229" s="27" t="s">
        <v>263</v>
      </c>
      <c r="D229" s="28"/>
      <c r="E229" s="36" t="s">
        <v>58</v>
      </c>
      <c r="F229" s="37">
        <v>1</v>
      </c>
      <c r="G229" s="38"/>
      <c r="H229" s="39">
        <f t="shared" si="4"/>
        <v>0</v>
      </c>
      <c r="J229" s="9"/>
      <c r="K229" s="10"/>
      <c r="L229" s="11"/>
    </row>
    <row r="230" spans="1:12" s="8" customFormat="1" ht="11.25" x14ac:dyDescent="0.2">
      <c r="A230" s="34" t="s">
        <v>345</v>
      </c>
      <c r="B230" s="33" t="s">
        <v>264</v>
      </c>
      <c r="C230" s="27" t="s">
        <v>265</v>
      </c>
      <c r="D230" s="28"/>
      <c r="E230" s="36" t="s">
        <v>58</v>
      </c>
      <c r="F230" s="37">
        <v>1</v>
      </c>
      <c r="G230" s="38"/>
      <c r="H230" s="39">
        <f t="shared" si="4"/>
        <v>0</v>
      </c>
      <c r="J230" s="9"/>
      <c r="K230" s="10"/>
      <c r="L230" s="11"/>
    </row>
    <row r="231" spans="1:12" s="8" customFormat="1" ht="11.25" x14ac:dyDescent="0.2">
      <c r="A231" s="34" t="s">
        <v>346</v>
      </c>
      <c r="B231" s="33" t="s">
        <v>266</v>
      </c>
      <c r="C231" s="27" t="s">
        <v>267</v>
      </c>
      <c r="D231" s="28"/>
      <c r="E231" s="36" t="s">
        <v>58</v>
      </c>
      <c r="F231" s="37">
        <v>1</v>
      </c>
      <c r="G231" s="38"/>
      <c r="H231" s="39">
        <f t="shared" si="4"/>
        <v>0</v>
      </c>
      <c r="J231" s="9"/>
      <c r="K231" s="10"/>
      <c r="L231" s="11"/>
    </row>
    <row r="232" spans="1:12" s="8" customFormat="1" ht="11.25" x14ac:dyDescent="0.2">
      <c r="A232" s="34" t="s">
        <v>226</v>
      </c>
      <c r="B232" s="33" t="s">
        <v>268</v>
      </c>
      <c r="C232" s="27" t="s">
        <v>269</v>
      </c>
      <c r="D232" s="28"/>
      <c r="E232" s="36" t="s">
        <v>58</v>
      </c>
      <c r="F232" s="37">
        <v>1</v>
      </c>
      <c r="G232" s="38"/>
      <c r="H232" s="39">
        <f t="shared" si="4"/>
        <v>0</v>
      </c>
      <c r="J232" s="9"/>
      <c r="K232" s="10"/>
      <c r="L232" s="11"/>
    </row>
    <row r="233" spans="1:12" s="8" customFormat="1" ht="11.25" x14ac:dyDescent="0.2">
      <c r="A233" s="34" t="s">
        <v>229</v>
      </c>
      <c r="B233" s="33" t="s">
        <v>270</v>
      </c>
      <c r="C233" s="27" t="s">
        <v>271</v>
      </c>
      <c r="D233" s="28"/>
      <c r="E233" s="36" t="s">
        <v>58</v>
      </c>
      <c r="F233" s="37">
        <v>4</v>
      </c>
      <c r="G233" s="38"/>
      <c r="H233" s="39">
        <f t="shared" si="4"/>
        <v>0</v>
      </c>
      <c r="J233" s="9"/>
      <c r="K233" s="10"/>
      <c r="L233" s="11"/>
    </row>
    <row r="234" spans="1:12" s="8" customFormat="1" ht="11.25" x14ac:dyDescent="0.2">
      <c r="A234" s="25"/>
      <c r="B234" s="26"/>
      <c r="C234" s="27"/>
      <c r="D234" s="28"/>
      <c r="E234" s="27"/>
      <c r="F234" s="29"/>
      <c r="G234" s="30"/>
      <c r="H234" s="39" t="s">
        <v>49</v>
      </c>
      <c r="J234" s="9"/>
      <c r="K234" s="10"/>
      <c r="L234" s="11"/>
    </row>
    <row r="235" spans="1:12" s="8" customFormat="1" ht="11.25" x14ac:dyDescent="0.2">
      <c r="A235" s="34" t="s">
        <v>230</v>
      </c>
      <c r="B235" s="33" t="s">
        <v>51</v>
      </c>
      <c r="C235" s="27"/>
      <c r="D235" s="28"/>
      <c r="E235" s="27"/>
      <c r="F235" s="29"/>
      <c r="G235" s="30"/>
      <c r="H235" s="39">
        <f>H225+H226+H227+H228+H229+H230+H231+H232+H233</f>
        <v>0</v>
      </c>
      <c r="J235" s="9"/>
      <c r="K235" s="10"/>
      <c r="L235" s="11"/>
    </row>
    <row r="236" spans="1:12" s="8" customFormat="1" ht="11.25" x14ac:dyDescent="0.2">
      <c r="A236" s="34" t="s">
        <v>231</v>
      </c>
      <c r="B236" s="33" t="s">
        <v>0</v>
      </c>
      <c r="C236" s="27" t="s">
        <v>272</v>
      </c>
      <c r="D236" s="35">
        <v>3</v>
      </c>
      <c r="E236" s="36"/>
      <c r="F236" s="29"/>
      <c r="G236" s="38">
        <f>H235</f>
        <v>0</v>
      </c>
      <c r="H236" s="39">
        <f>D236*G236/100</f>
        <v>0</v>
      </c>
      <c r="J236" s="9"/>
      <c r="K236" s="10"/>
      <c r="L236" s="11"/>
    </row>
    <row r="237" spans="1:12" s="8" customFormat="1" ht="11.25" x14ac:dyDescent="0.2">
      <c r="A237" s="34" t="s">
        <v>232</v>
      </c>
      <c r="B237" s="33" t="s">
        <v>0</v>
      </c>
      <c r="C237" s="27" t="s">
        <v>273</v>
      </c>
      <c r="D237" s="35">
        <v>3</v>
      </c>
      <c r="E237" s="36"/>
      <c r="F237" s="29"/>
      <c r="G237" s="38">
        <f>H235+H236</f>
        <v>0</v>
      </c>
      <c r="H237" s="39">
        <f>D237*G237/100</f>
        <v>0</v>
      </c>
      <c r="J237" s="9"/>
      <c r="K237" s="10"/>
      <c r="L237" s="11"/>
    </row>
    <row r="238" spans="1:12" s="8" customFormat="1" ht="11.25" x14ac:dyDescent="0.2">
      <c r="A238" s="34" t="s">
        <v>234</v>
      </c>
      <c r="B238" s="33" t="s">
        <v>0</v>
      </c>
      <c r="C238" s="27" t="s">
        <v>274</v>
      </c>
      <c r="D238" s="35">
        <v>1</v>
      </c>
      <c r="E238" s="36"/>
      <c r="F238" s="29"/>
      <c r="G238" s="38">
        <f>H235+H236+H237</f>
        <v>0</v>
      </c>
      <c r="H238" s="39">
        <f>D238*G238/100</f>
        <v>0</v>
      </c>
      <c r="J238" s="9"/>
      <c r="K238" s="10"/>
      <c r="L238" s="11"/>
    </row>
    <row r="239" spans="1:12" s="8" customFormat="1" ht="11.25" x14ac:dyDescent="0.2">
      <c r="A239" s="25"/>
      <c r="B239" s="26"/>
      <c r="C239" s="27"/>
      <c r="D239" s="28"/>
      <c r="E239" s="27"/>
      <c r="F239" s="29"/>
      <c r="G239" s="30"/>
      <c r="H239" s="39" t="s">
        <v>49</v>
      </c>
      <c r="J239" s="9"/>
      <c r="K239" s="10"/>
      <c r="L239" s="11"/>
    </row>
    <row r="240" spans="1:12" s="8" customFormat="1" ht="11.25" x14ac:dyDescent="0.2">
      <c r="A240" s="34" t="s">
        <v>235</v>
      </c>
      <c r="B240" s="33" t="s">
        <v>51</v>
      </c>
      <c r="C240" s="27" t="s">
        <v>25</v>
      </c>
      <c r="D240" s="28"/>
      <c r="E240" s="27"/>
      <c r="F240" s="29"/>
      <c r="G240" s="30"/>
      <c r="H240" s="39">
        <f>H235+H236+H237+H238</f>
        <v>0</v>
      </c>
      <c r="J240" s="9"/>
      <c r="K240" s="10"/>
      <c r="L240" s="11"/>
    </row>
    <row r="241" spans="1:12" s="8" customFormat="1" ht="11.25" x14ac:dyDescent="0.2">
      <c r="A241" s="25"/>
      <c r="B241" s="26"/>
      <c r="C241" s="27"/>
      <c r="D241" s="28"/>
      <c r="E241" s="27"/>
      <c r="F241" s="29"/>
      <c r="G241" s="30"/>
      <c r="H241" s="31"/>
      <c r="J241" s="9"/>
      <c r="K241" s="10"/>
      <c r="L241" s="11"/>
    </row>
    <row r="242" spans="1:12" s="8" customFormat="1" ht="11.25" x14ac:dyDescent="0.2">
      <c r="A242" s="25"/>
      <c r="B242" s="33" t="s">
        <v>31</v>
      </c>
      <c r="C242" s="32" t="s">
        <v>26</v>
      </c>
      <c r="D242" s="28"/>
      <c r="E242" s="27"/>
      <c r="F242" s="29"/>
      <c r="G242" s="30"/>
      <c r="H242" s="31"/>
      <c r="J242" s="9"/>
      <c r="K242" s="10"/>
      <c r="L242" s="11"/>
    </row>
    <row r="243" spans="1:12" s="8" customFormat="1" ht="11.25" x14ac:dyDescent="0.2">
      <c r="A243" s="25"/>
      <c r="B243" s="33" t="s">
        <v>32</v>
      </c>
      <c r="C243" s="27" t="s">
        <v>52</v>
      </c>
      <c r="D243" s="28"/>
      <c r="E243" s="27"/>
      <c r="F243" s="29"/>
      <c r="G243" s="30"/>
      <c r="H243" s="31"/>
      <c r="J243" s="9"/>
      <c r="K243" s="10"/>
      <c r="L243" s="11"/>
    </row>
    <row r="244" spans="1:12" s="8" customFormat="1" ht="11.25" x14ac:dyDescent="0.2">
      <c r="A244" s="34" t="s">
        <v>34</v>
      </c>
      <c r="B244" s="33" t="s">
        <v>35</v>
      </c>
      <c r="C244" s="27" t="s">
        <v>36</v>
      </c>
      <c r="D244" s="35" t="s">
        <v>37</v>
      </c>
      <c r="E244" s="36" t="s">
        <v>38</v>
      </c>
      <c r="F244" s="37" t="s">
        <v>39</v>
      </c>
      <c r="G244" s="38" t="s">
        <v>53</v>
      </c>
      <c r="H244" s="39" t="s">
        <v>54</v>
      </c>
      <c r="J244" s="9"/>
      <c r="K244" s="10"/>
      <c r="L244" s="11"/>
    </row>
    <row r="245" spans="1:12" s="8" customFormat="1" ht="11.25" x14ac:dyDescent="0.2">
      <c r="A245" s="34" t="s">
        <v>238</v>
      </c>
      <c r="B245" s="33" t="s">
        <v>275</v>
      </c>
      <c r="C245" s="27" t="s">
        <v>276</v>
      </c>
      <c r="D245" s="28"/>
      <c r="E245" s="36" t="s">
        <v>277</v>
      </c>
      <c r="F245" s="37">
        <v>1</v>
      </c>
      <c r="G245" s="38">
        <v>60</v>
      </c>
      <c r="H245" s="39">
        <f>F245*G245</f>
        <v>60</v>
      </c>
      <c r="J245" s="9"/>
      <c r="K245" s="10"/>
      <c r="L245" s="11"/>
    </row>
    <row r="246" spans="1:12" s="8" customFormat="1" ht="11.25" x14ac:dyDescent="0.2">
      <c r="A246" s="25"/>
      <c r="B246" s="26"/>
      <c r="C246" s="27"/>
      <c r="D246" s="28"/>
      <c r="E246" s="27"/>
      <c r="F246" s="29"/>
      <c r="G246" s="30"/>
      <c r="H246" s="39" t="s">
        <v>49</v>
      </c>
      <c r="J246" s="9"/>
      <c r="K246" s="10"/>
      <c r="L246" s="11"/>
    </row>
    <row r="247" spans="1:12" s="8" customFormat="1" ht="11.25" x14ac:dyDescent="0.2">
      <c r="A247" s="34" t="s">
        <v>241</v>
      </c>
      <c r="B247" s="33" t="s">
        <v>51</v>
      </c>
      <c r="C247" s="27" t="s">
        <v>60</v>
      </c>
      <c r="D247" s="28"/>
      <c r="E247" s="27"/>
      <c r="F247" s="29"/>
      <c r="G247" s="30"/>
      <c r="H247" s="39">
        <f>H245</f>
        <v>60</v>
      </c>
      <c r="J247" s="9"/>
      <c r="K247" s="10"/>
      <c r="L247" s="11"/>
    </row>
    <row r="248" spans="1:12" s="8" customFormat="1" ht="11.25" x14ac:dyDescent="0.2">
      <c r="A248" s="34" t="s">
        <v>244</v>
      </c>
      <c r="B248" s="33" t="s">
        <v>0</v>
      </c>
      <c r="C248" s="27" t="s">
        <v>62</v>
      </c>
      <c r="D248" s="28"/>
      <c r="E248" s="27"/>
      <c r="F248" s="29"/>
      <c r="G248" s="30"/>
      <c r="H248" s="39">
        <f>H247/60</f>
        <v>1</v>
      </c>
      <c r="J248" s="9"/>
      <c r="K248" s="10"/>
      <c r="L248" s="11"/>
    </row>
    <row r="249" spans="1:12" s="8" customFormat="1" ht="11.25" x14ac:dyDescent="0.2">
      <c r="A249" s="25"/>
      <c r="B249" s="26"/>
      <c r="C249" s="27"/>
      <c r="D249" s="28"/>
      <c r="E249" s="27"/>
      <c r="F249" s="29"/>
      <c r="G249" s="30"/>
      <c r="H249" s="39" t="s">
        <v>49</v>
      </c>
      <c r="J249" s="9"/>
      <c r="K249" s="10"/>
      <c r="L249" s="11"/>
    </row>
    <row r="250" spans="1:12" s="8" customFormat="1" ht="11.25" x14ac:dyDescent="0.2">
      <c r="A250" s="34" t="s">
        <v>247</v>
      </c>
      <c r="B250" s="33" t="s">
        <v>51</v>
      </c>
      <c r="C250" s="27"/>
      <c r="D250" s="49">
        <v>0</v>
      </c>
      <c r="E250" s="36" t="s">
        <v>369</v>
      </c>
      <c r="F250" s="29"/>
      <c r="G250" s="30"/>
      <c r="H250" s="39">
        <f>H248*D250</f>
        <v>0</v>
      </c>
      <c r="J250" s="9"/>
      <c r="K250" s="10"/>
      <c r="L250" s="11"/>
    </row>
    <row r="251" spans="1:12" s="8" customFormat="1" ht="11.25" x14ac:dyDescent="0.2">
      <c r="A251" s="34" t="s">
        <v>248</v>
      </c>
      <c r="B251" s="33" t="s">
        <v>0</v>
      </c>
      <c r="C251" s="27" t="s">
        <v>278</v>
      </c>
      <c r="D251" s="35">
        <v>6</v>
      </c>
      <c r="E251" s="36"/>
      <c r="F251" s="29"/>
      <c r="G251" s="38">
        <f>H250</f>
        <v>0</v>
      </c>
      <c r="H251" s="39">
        <f>D251*G251/100</f>
        <v>0</v>
      </c>
      <c r="J251" s="9"/>
      <c r="K251" s="10"/>
      <c r="L251" s="11"/>
    </row>
    <row r="252" spans="1:12" s="8" customFormat="1" ht="11.25" x14ac:dyDescent="0.2">
      <c r="A252" s="25"/>
      <c r="B252" s="26"/>
      <c r="C252" s="27"/>
      <c r="D252" s="28"/>
      <c r="E252" s="27"/>
      <c r="F252" s="29"/>
      <c r="G252" s="30"/>
      <c r="H252" s="39" t="s">
        <v>49</v>
      </c>
      <c r="J252" s="9"/>
      <c r="K252" s="10"/>
      <c r="L252" s="11"/>
    </row>
    <row r="253" spans="1:12" s="8" customFormat="1" ht="11.25" x14ac:dyDescent="0.2">
      <c r="A253" s="34" t="s">
        <v>250</v>
      </c>
      <c r="B253" s="33" t="s">
        <v>51</v>
      </c>
      <c r="C253" s="27" t="s">
        <v>26</v>
      </c>
      <c r="D253" s="28"/>
      <c r="E253" s="27"/>
      <c r="F253" s="29"/>
      <c r="G253" s="30"/>
      <c r="H253" s="39">
        <f>H250+H251</f>
        <v>0</v>
      </c>
      <c r="J253" s="9"/>
      <c r="K253" s="10"/>
      <c r="L253" s="11"/>
    </row>
    <row r="254" spans="1:12" s="8" customFormat="1" ht="11.25" x14ac:dyDescent="0.2">
      <c r="A254" s="25"/>
      <c r="B254" s="26"/>
      <c r="C254" s="27"/>
      <c r="D254" s="28"/>
      <c r="E254" s="27"/>
      <c r="F254" s="29"/>
      <c r="G254" s="30"/>
      <c r="H254" s="31"/>
      <c r="J254" s="9"/>
      <c r="K254" s="10"/>
      <c r="L254" s="11"/>
    </row>
    <row r="255" spans="1:12" s="8" customFormat="1" ht="11.25" x14ac:dyDescent="0.2">
      <c r="A255" s="25"/>
      <c r="B255" s="33" t="s">
        <v>31</v>
      </c>
      <c r="C255" s="32" t="s">
        <v>27</v>
      </c>
      <c r="D255" s="28"/>
      <c r="E255" s="27"/>
      <c r="F255" s="29"/>
      <c r="G255" s="30"/>
      <c r="H255" s="31"/>
      <c r="J255" s="9"/>
      <c r="K255" s="10"/>
      <c r="L255" s="11"/>
    </row>
    <row r="256" spans="1:12" s="8" customFormat="1" ht="11.25" x14ac:dyDescent="0.2">
      <c r="A256" s="25"/>
      <c r="B256" s="33" t="s">
        <v>32</v>
      </c>
      <c r="C256" s="27" t="s">
        <v>67</v>
      </c>
      <c r="D256" s="28"/>
      <c r="E256" s="27"/>
      <c r="F256" s="29"/>
      <c r="G256" s="30"/>
      <c r="H256" s="31"/>
      <c r="J256" s="9"/>
      <c r="K256" s="10"/>
      <c r="L256" s="11"/>
    </row>
    <row r="257" spans="1:12" s="8" customFormat="1" ht="11.25" x14ac:dyDescent="0.2">
      <c r="A257" s="34" t="s">
        <v>34</v>
      </c>
      <c r="B257" s="33" t="s">
        <v>35</v>
      </c>
      <c r="C257" s="27" t="s">
        <v>36</v>
      </c>
      <c r="D257" s="35" t="s">
        <v>37</v>
      </c>
      <c r="E257" s="36" t="s">
        <v>38</v>
      </c>
      <c r="F257" s="37" t="s">
        <v>39</v>
      </c>
      <c r="G257" s="38" t="s">
        <v>40</v>
      </c>
      <c r="H257" s="39" t="s">
        <v>41</v>
      </c>
      <c r="J257" s="9"/>
      <c r="K257" s="10"/>
      <c r="L257" s="11"/>
    </row>
    <row r="258" spans="1:12" s="8" customFormat="1" ht="11.25" x14ac:dyDescent="0.2">
      <c r="A258" s="34" t="s">
        <v>252</v>
      </c>
      <c r="B258" s="33" t="s">
        <v>279</v>
      </c>
      <c r="C258" s="27" t="s">
        <v>280</v>
      </c>
      <c r="D258" s="28"/>
      <c r="E258" s="36" t="s">
        <v>58</v>
      </c>
      <c r="F258" s="37">
        <v>1</v>
      </c>
      <c r="G258" s="38"/>
      <c r="H258" s="39">
        <f>F258*G258</f>
        <v>0</v>
      </c>
      <c r="J258" s="9"/>
      <c r="K258" s="10"/>
      <c r="L258" s="11"/>
    </row>
    <row r="259" spans="1:12" s="8" customFormat="1" ht="11.25" x14ac:dyDescent="0.2">
      <c r="A259" s="34" t="s">
        <v>254</v>
      </c>
      <c r="B259" s="33" t="s">
        <v>281</v>
      </c>
      <c r="C259" s="27" t="s">
        <v>282</v>
      </c>
      <c r="D259" s="28"/>
      <c r="E259" s="36" t="s">
        <v>58</v>
      </c>
      <c r="F259" s="37">
        <v>6</v>
      </c>
      <c r="G259" s="38"/>
      <c r="H259" s="39">
        <f>F259*G259</f>
        <v>0</v>
      </c>
      <c r="J259" s="9"/>
      <c r="K259" s="10"/>
      <c r="L259" s="11"/>
    </row>
    <row r="260" spans="1:12" s="8" customFormat="1" ht="11.25" x14ac:dyDescent="0.2">
      <c r="A260" s="34" t="s">
        <v>347</v>
      </c>
      <c r="B260" s="33" t="s">
        <v>283</v>
      </c>
      <c r="C260" s="27" t="s">
        <v>284</v>
      </c>
      <c r="D260" s="28"/>
      <c r="E260" s="36" t="s">
        <v>58</v>
      </c>
      <c r="F260" s="37">
        <v>2</v>
      </c>
      <c r="G260" s="38"/>
      <c r="H260" s="39">
        <f>F260*G260</f>
        <v>0</v>
      </c>
      <c r="J260" s="9"/>
      <c r="K260" s="10"/>
      <c r="L260" s="11"/>
    </row>
    <row r="261" spans="1:12" s="8" customFormat="1" ht="11.25" x14ac:dyDescent="0.2">
      <c r="A261" s="25"/>
      <c r="B261" s="26"/>
      <c r="C261" s="27"/>
      <c r="D261" s="28"/>
      <c r="E261" s="27"/>
      <c r="F261" s="29"/>
      <c r="G261" s="30"/>
      <c r="H261" s="39" t="s">
        <v>49</v>
      </c>
      <c r="J261" s="9"/>
      <c r="K261" s="10"/>
      <c r="L261" s="11"/>
    </row>
    <row r="262" spans="1:12" s="8" customFormat="1" ht="11.25" x14ac:dyDescent="0.2">
      <c r="A262" s="34" t="s">
        <v>348</v>
      </c>
      <c r="B262" s="33" t="s">
        <v>51</v>
      </c>
      <c r="C262" s="27"/>
      <c r="D262" s="28"/>
      <c r="E262" s="27"/>
      <c r="F262" s="29"/>
      <c r="G262" s="30"/>
      <c r="H262" s="39">
        <f>H258+H259+H260</f>
        <v>0</v>
      </c>
      <c r="J262" s="9"/>
      <c r="K262" s="10"/>
      <c r="L262" s="11"/>
    </row>
    <row r="263" spans="1:12" s="8" customFormat="1" ht="11.25" x14ac:dyDescent="0.2">
      <c r="A263" s="34" t="s">
        <v>349</v>
      </c>
      <c r="B263" s="33" t="s">
        <v>0</v>
      </c>
      <c r="C263" s="27" t="s">
        <v>285</v>
      </c>
      <c r="D263" s="35">
        <v>3</v>
      </c>
      <c r="E263" s="36"/>
      <c r="F263" s="29"/>
      <c r="G263" s="38">
        <f>H262</f>
        <v>0</v>
      </c>
      <c r="H263" s="39">
        <f>D263*G263/100</f>
        <v>0</v>
      </c>
      <c r="J263" s="9"/>
      <c r="K263" s="10"/>
      <c r="L263" s="11"/>
    </row>
    <row r="264" spans="1:12" s="8" customFormat="1" ht="11.25" x14ac:dyDescent="0.2">
      <c r="A264" s="34" t="s">
        <v>350</v>
      </c>
      <c r="B264" s="33" t="s">
        <v>0</v>
      </c>
      <c r="C264" s="27" t="s">
        <v>286</v>
      </c>
      <c r="D264" s="35">
        <v>3</v>
      </c>
      <c r="E264" s="36"/>
      <c r="F264" s="29"/>
      <c r="G264" s="38">
        <f>H262+H263</f>
        <v>0</v>
      </c>
      <c r="H264" s="39">
        <f>D264*G264/100</f>
        <v>0</v>
      </c>
      <c r="J264" s="9"/>
      <c r="K264" s="10"/>
      <c r="L264" s="11"/>
    </row>
    <row r="265" spans="1:12" s="8" customFormat="1" ht="11.25" x14ac:dyDescent="0.2">
      <c r="A265" s="34" t="s">
        <v>351</v>
      </c>
      <c r="B265" s="33" t="s">
        <v>0</v>
      </c>
      <c r="C265" s="27" t="s">
        <v>287</v>
      </c>
      <c r="D265" s="35">
        <v>1</v>
      </c>
      <c r="E265" s="36"/>
      <c r="F265" s="29"/>
      <c r="G265" s="38">
        <f>H262+H263+H264</f>
        <v>0</v>
      </c>
      <c r="H265" s="39">
        <f>D265*G265/100</f>
        <v>0</v>
      </c>
      <c r="J265" s="9"/>
      <c r="K265" s="10"/>
      <c r="L265" s="11"/>
    </row>
    <row r="266" spans="1:12" s="8" customFormat="1" ht="11.25" x14ac:dyDescent="0.2">
      <c r="A266" s="25"/>
      <c r="B266" s="26"/>
      <c r="C266" s="27"/>
      <c r="D266" s="28"/>
      <c r="E266" s="27"/>
      <c r="F266" s="29"/>
      <c r="G266" s="30"/>
      <c r="H266" s="39" t="s">
        <v>49</v>
      </c>
      <c r="J266" s="9"/>
      <c r="K266" s="10"/>
      <c r="L266" s="11"/>
    </row>
    <row r="267" spans="1:12" s="8" customFormat="1" ht="11.25" x14ac:dyDescent="0.2">
      <c r="A267" s="34" t="s">
        <v>352</v>
      </c>
      <c r="B267" s="33" t="s">
        <v>51</v>
      </c>
      <c r="C267" s="27" t="s">
        <v>27</v>
      </c>
      <c r="D267" s="28"/>
      <c r="E267" s="27"/>
      <c r="F267" s="29"/>
      <c r="G267" s="30"/>
      <c r="H267" s="39">
        <f>H262+H263+H264+H265</f>
        <v>0</v>
      </c>
      <c r="J267" s="9"/>
      <c r="K267" s="10"/>
      <c r="L267" s="11"/>
    </row>
    <row r="268" spans="1:12" s="8" customFormat="1" ht="11.25" x14ac:dyDescent="0.2">
      <c r="A268" s="25"/>
      <c r="B268" s="26"/>
      <c r="C268" s="27"/>
      <c r="D268" s="28"/>
      <c r="E268" s="27"/>
      <c r="F268" s="29"/>
      <c r="G268" s="30"/>
      <c r="H268" s="31"/>
      <c r="J268" s="9"/>
      <c r="K268" s="10"/>
      <c r="L268" s="11"/>
    </row>
    <row r="269" spans="1:12" s="8" customFormat="1" ht="11.25" x14ac:dyDescent="0.2">
      <c r="A269" s="25"/>
      <c r="B269" s="33" t="s">
        <v>31</v>
      </c>
      <c r="C269" s="32" t="s">
        <v>288</v>
      </c>
      <c r="D269" s="28"/>
      <c r="E269" s="27"/>
      <c r="F269" s="29"/>
      <c r="G269" s="30"/>
      <c r="H269" s="31"/>
      <c r="J269" s="9"/>
      <c r="K269" s="10"/>
      <c r="L269" s="11"/>
    </row>
    <row r="270" spans="1:12" s="8" customFormat="1" ht="11.25" x14ac:dyDescent="0.2">
      <c r="A270" s="25"/>
      <c r="B270" s="33" t="s">
        <v>32</v>
      </c>
      <c r="C270" s="27" t="s">
        <v>52</v>
      </c>
      <c r="D270" s="28"/>
      <c r="E270" s="27"/>
      <c r="F270" s="29"/>
      <c r="G270" s="30"/>
      <c r="H270" s="31"/>
      <c r="J270" s="9"/>
      <c r="K270" s="10"/>
      <c r="L270" s="11"/>
    </row>
    <row r="271" spans="1:12" s="8" customFormat="1" ht="11.25" x14ac:dyDescent="0.2">
      <c r="A271" s="34" t="s">
        <v>34</v>
      </c>
      <c r="B271" s="33" t="s">
        <v>35</v>
      </c>
      <c r="C271" s="27" t="s">
        <v>36</v>
      </c>
      <c r="D271" s="35" t="s">
        <v>37</v>
      </c>
      <c r="E271" s="36" t="s">
        <v>38</v>
      </c>
      <c r="F271" s="37" t="s">
        <v>39</v>
      </c>
      <c r="G271" s="38" t="s">
        <v>53</v>
      </c>
      <c r="H271" s="39" t="s">
        <v>54</v>
      </c>
      <c r="J271" s="9"/>
      <c r="K271" s="10"/>
      <c r="L271" s="11"/>
    </row>
    <row r="272" spans="1:12" s="8" customFormat="1" ht="11.25" x14ac:dyDescent="0.2">
      <c r="A272" s="34" t="s">
        <v>353</v>
      </c>
      <c r="B272" s="33" t="s">
        <v>94</v>
      </c>
      <c r="C272" s="27" t="s">
        <v>289</v>
      </c>
      <c r="D272" s="28"/>
      <c r="E272" s="36" t="s">
        <v>58</v>
      </c>
      <c r="F272" s="37">
        <v>20</v>
      </c>
      <c r="G272" s="38">
        <v>2.72</v>
      </c>
      <c r="H272" s="39">
        <f t="shared" ref="H272:H277" si="5">F272*G272</f>
        <v>54.400000000000006</v>
      </c>
      <c r="J272" s="9"/>
      <c r="K272" s="10"/>
      <c r="L272" s="11"/>
    </row>
    <row r="273" spans="1:12" s="8" customFormat="1" ht="11.25" x14ac:dyDescent="0.2">
      <c r="A273" s="34" t="s">
        <v>354</v>
      </c>
      <c r="B273" s="33" t="s">
        <v>290</v>
      </c>
      <c r="C273" s="27" t="s">
        <v>291</v>
      </c>
      <c r="D273" s="28"/>
      <c r="E273" s="36" t="s">
        <v>58</v>
      </c>
      <c r="F273" s="37">
        <v>25</v>
      </c>
      <c r="G273" s="38">
        <v>9.17</v>
      </c>
      <c r="H273" s="39">
        <f t="shared" si="5"/>
        <v>229.25</v>
      </c>
      <c r="J273" s="9"/>
      <c r="K273" s="10"/>
      <c r="L273" s="11"/>
    </row>
    <row r="274" spans="1:12" s="8" customFormat="1" ht="11.25" x14ac:dyDescent="0.2">
      <c r="A274" s="34" t="s">
        <v>355</v>
      </c>
      <c r="B274" s="33" t="s">
        <v>292</v>
      </c>
      <c r="C274" s="27" t="s">
        <v>293</v>
      </c>
      <c r="D274" s="28"/>
      <c r="E274" s="36" t="s">
        <v>58</v>
      </c>
      <c r="F274" s="37">
        <v>1</v>
      </c>
      <c r="G274" s="38">
        <v>9.48</v>
      </c>
      <c r="H274" s="39">
        <f t="shared" si="5"/>
        <v>9.48</v>
      </c>
      <c r="J274" s="9"/>
      <c r="K274" s="10"/>
      <c r="L274" s="11"/>
    </row>
    <row r="275" spans="1:12" s="8" customFormat="1" ht="11.25" x14ac:dyDescent="0.2">
      <c r="A275" s="34" t="s">
        <v>356</v>
      </c>
      <c r="B275" s="33" t="s">
        <v>294</v>
      </c>
      <c r="C275" s="27" t="s">
        <v>295</v>
      </c>
      <c r="D275" s="28"/>
      <c r="E275" s="36" t="s">
        <v>86</v>
      </c>
      <c r="F275" s="37">
        <v>200</v>
      </c>
      <c r="G275" s="38">
        <v>1.71</v>
      </c>
      <c r="H275" s="39">
        <f t="shared" si="5"/>
        <v>342</v>
      </c>
      <c r="J275" s="9"/>
      <c r="K275" s="10"/>
      <c r="L275" s="11"/>
    </row>
    <row r="276" spans="1:12" s="8" customFormat="1" ht="11.25" x14ac:dyDescent="0.2">
      <c r="A276" s="34" t="s">
        <v>357</v>
      </c>
      <c r="B276" s="33" t="s">
        <v>296</v>
      </c>
      <c r="C276" s="27" t="s">
        <v>297</v>
      </c>
      <c r="D276" s="28"/>
      <c r="E276" s="36" t="s">
        <v>58</v>
      </c>
      <c r="F276" s="37">
        <v>14</v>
      </c>
      <c r="G276" s="38">
        <v>36.68</v>
      </c>
      <c r="H276" s="39">
        <f t="shared" si="5"/>
        <v>513.52</v>
      </c>
      <c r="J276" s="9"/>
      <c r="K276" s="10"/>
      <c r="L276" s="11"/>
    </row>
    <row r="277" spans="1:12" s="8" customFormat="1" ht="11.25" x14ac:dyDescent="0.2">
      <c r="A277" s="34" t="s">
        <v>358</v>
      </c>
      <c r="B277" s="33" t="s">
        <v>298</v>
      </c>
      <c r="C277" s="27" t="s">
        <v>299</v>
      </c>
      <c r="D277" s="28"/>
      <c r="E277" s="36" t="s">
        <v>45</v>
      </c>
      <c r="F277" s="37">
        <v>20</v>
      </c>
      <c r="G277" s="38">
        <v>30</v>
      </c>
      <c r="H277" s="39">
        <f t="shared" si="5"/>
        <v>600</v>
      </c>
      <c r="J277" s="9"/>
      <c r="K277" s="10"/>
      <c r="L277" s="11"/>
    </row>
    <row r="278" spans="1:12" s="8" customFormat="1" ht="11.25" x14ac:dyDescent="0.2">
      <c r="A278" s="25"/>
      <c r="B278" s="26"/>
      <c r="C278" s="27"/>
      <c r="D278" s="28"/>
      <c r="E278" s="27"/>
      <c r="F278" s="29"/>
      <c r="G278" s="30"/>
      <c r="H278" s="39" t="s">
        <v>49</v>
      </c>
      <c r="J278" s="9"/>
      <c r="K278" s="10"/>
      <c r="L278" s="11"/>
    </row>
    <row r="279" spans="1:12" s="8" customFormat="1" ht="11.25" x14ac:dyDescent="0.2">
      <c r="A279" s="34" t="s">
        <v>359</v>
      </c>
      <c r="B279" s="33" t="s">
        <v>51</v>
      </c>
      <c r="C279" s="27" t="s">
        <v>60</v>
      </c>
      <c r="D279" s="28"/>
      <c r="E279" s="27"/>
      <c r="F279" s="29"/>
      <c r="G279" s="30"/>
      <c r="H279" s="39">
        <f>H272+H273+H274+H275+H276+H277</f>
        <v>1748.65</v>
      </c>
      <c r="J279" s="9"/>
      <c r="K279" s="10"/>
      <c r="L279" s="11"/>
    </row>
    <row r="280" spans="1:12" s="8" customFormat="1" ht="11.25" x14ac:dyDescent="0.2">
      <c r="A280" s="34" t="s">
        <v>360</v>
      </c>
      <c r="B280" s="33" t="s">
        <v>0</v>
      </c>
      <c r="C280" s="27" t="s">
        <v>62</v>
      </c>
      <c r="D280" s="28"/>
      <c r="E280" s="27"/>
      <c r="F280" s="29"/>
      <c r="G280" s="30"/>
      <c r="H280" s="39">
        <f>H279/60</f>
        <v>29.144166666666667</v>
      </c>
      <c r="J280" s="9"/>
      <c r="K280" s="10"/>
      <c r="L280" s="11"/>
    </row>
    <row r="281" spans="1:12" s="8" customFormat="1" ht="11.25" x14ac:dyDescent="0.2">
      <c r="A281" s="25"/>
      <c r="B281" s="26"/>
      <c r="C281" s="27"/>
      <c r="D281" s="28"/>
      <c r="E281" s="27"/>
      <c r="F281" s="29"/>
      <c r="G281" s="30"/>
      <c r="H281" s="39" t="s">
        <v>49</v>
      </c>
      <c r="J281" s="9"/>
      <c r="K281" s="10"/>
      <c r="L281" s="11"/>
    </row>
    <row r="282" spans="1:12" s="8" customFormat="1" ht="11.25" x14ac:dyDescent="0.2">
      <c r="A282" s="34" t="s">
        <v>361</v>
      </c>
      <c r="B282" s="33" t="s">
        <v>51</v>
      </c>
      <c r="C282" s="27" t="s">
        <v>28</v>
      </c>
      <c r="D282" s="49">
        <v>0</v>
      </c>
      <c r="E282" s="36" t="s">
        <v>369</v>
      </c>
      <c r="F282" s="29"/>
      <c r="G282" s="30"/>
      <c r="H282" s="39">
        <f>H280*D282</f>
        <v>0</v>
      </c>
      <c r="J282" s="9"/>
      <c r="K282" s="10"/>
      <c r="L282" s="11"/>
    </row>
    <row r="283" spans="1:12" s="8" customFormat="1" ht="11.25" x14ac:dyDescent="0.2">
      <c r="A283" s="25"/>
      <c r="B283" s="26"/>
      <c r="C283" s="27"/>
      <c r="D283" s="28"/>
      <c r="E283" s="27"/>
      <c r="F283" s="29"/>
      <c r="G283" s="30"/>
      <c r="H283" s="31"/>
      <c r="J283" s="9"/>
      <c r="K283" s="10"/>
      <c r="L283" s="11"/>
    </row>
    <row r="284" spans="1:12" s="8" customFormat="1" ht="11.25" x14ac:dyDescent="0.2">
      <c r="A284" s="25"/>
      <c r="B284" s="33" t="s">
        <v>31</v>
      </c>
      <c r="C284" s="32" t="s">
        <v>29</v>
      </c>
      <c r="D284" s="28"/>
      <c r="E284" s="27"/>
      <c r="F284" s="29"/>
      <c r="G284" s="30"/>
      <c r="H284" s="31"/>
      <c r="J284" s="9"/>
      <c r="K284" s="10"/>
      <c r="L284" s="11"/>
    </row>
    <row r="285" spans="1:12" s="8" customFormat="1" ht="11.25" x14ac:dyDescent="0.2">
      <c r="A285" s="25"/>
      <c r="B285" s="33" t="s">
        <v>32</v>
      </c>
      <c r="C285" s="27" t="s">
        <v>300</v>
      </c>
      <c r="D285" s="28"/>
      <c r="E285" s="27"/>
      <c r="F285" s="29"/>
      <c r="G285" s="30"/>
      <c r="H285" s="31"/>
      <c r="J285" s="9"/>
      <c r="K285" s="10"/>
      <c r="L285" s="11"/>
    </row>
    <row r="286" spans="1:12" s="8" customFormat="1" ht="11.25" x14ac:dyDescent="0.2">
      <c r="A286" s="34" t="s">
        <v>34</v>
      </c>
      <c r="B286" s="33" t="s">
        <v>35</v>
      </c>
      <c r="C286" s="27" t="s">
        <v>36</v>
      </c>
      <c r="D286" s="35" t="s">
        <v>37</v>
      </c>
      <c r="E286" s="36" t="s">
        <v>38</v>
      </c>
      <c r="F286" s="37" t="s">
        <v>39</v>
      </c>
      <c r="G286" s="38" t="s">
        <v>53</v>
      </c>
      <c r="H286" s="39" t="s">
        <v>54</v>
      </c>
      <c r="J286" s="9"/>
      <c r="K286" s="10"/>
      <c r="L286" s="11"/>
    </row>
    <row r="287" spans="1:12" s="8" customFormat="1" ht="11.25" x14ac:dyDescent="0.2">
      <c r="A287" s="34" t="s">
        <v>362</v>
      </c>
      <c r="B287" s="33" t="s">
        <v>301</v>
      </c>
      <c r="C287" s="27" t="s">
        <v>302</v>
      </c>
      <c r="D287" s="28"/>
      <c r="E287" s="36" t="s">
        <v>45</v>
      </c>
      <c r="F287" s="37">
        <v>10</v>
      </c>
      <c r="G287" s="38">
        <v>60</v>
      </c>
      <c r="H287" s="39">
        <f>F287*G287</f>
        <v>600</v>
      </c>
      <c r="J287" s="9"/>
      <c r="K287" s="10"/>
      <c r="L287" s="11"/>
    </row>
    <row r="288" spans="1:12" s="8" customFormat="1" ht="11.25" x14ac:dyDescent="0.2">
      <c r="A288" s="25"/>
      <c r="B288" s="26"/>
      <c r="C288" s="27"/>
      <c r="D288" s="28"/>
      <c r="E288" s="27"/>
      <c r="F288" s="29"/>
      <c r="G288" s="30"/>
      <c r="H288" s="39" t="s">
        <v>49</v>
      </c>
      <c r="J288" s="9"/>
      <c r="K288" s="10"/>
      <c r="L288" s="11"/>
    </row>
    <row r="289" spans="1:12" s="8" customFormat="1" ht="11.25" x14ac:dyDescent="0.2">
      <c r="A289" s="34" t="s">
        <v>363</v>
      </c>
      <c r="B289" s="33" t="s">
        <v>51</v>
      </c>
      <c r="C289" s="27" t="s">
        <v>60</v>
      </c>
      <c r="D289" s="28"/>
      <c r="E289" s="27"/>
      <c r="F289" s="29"/>
      <c r="G289" s="30"/>
      <c r="H289" s="39">
        <f>H287</f>
        <v>600</v>
      </c>
      <c r="J289" s="9"/>
      <c r="K289" s="10"/>
      <c r="L289" s="11"/>
    </row>
    <row r="290" spans="1:12" s="8" customFormat="1" ht="11.25" x14ac:dyDescent="0.2">
      <c r="A290" s="34" t="s">
        <v>364</v>
      </c>
      <c r="B290" s="33" t="s">
        <v>0</v>
      </c>
      <c r="C290" s="27" t="s">
        <v>62</v>
      </c>
      <c r="D290" s="28"/>
      <c r="E290" s="27"/>
      <c r="F290" s="29"/>
      <c r="G290" s="30"/>
      <c r="H290" s="39">
        <f>H289/60</f>
        <v>10</v>
      </c>
      <c r="J290" s="9"/>
      <c r="K290" s="10"/>
      <c r="L290" s="11"/>
    </row>
    <row r="291" spans="1:12" s="8" customFormat="1" ht="11.25" x14ac:dyDescent="0.2">
      <c r="A291" s="25"/>
      <c r="B291" s="26"/>
      <c r="C291" s="27"/>
      <c r="D291" s="28"/>
      <c r="E291" s="27"/>
      <c r="F291" s="29"/>
      <c r="G291" s="30"/>
      <c r="H291" s="39"/>
      <c r="J291" s="9"/>
      <c r="K291" s="10"/>
      <c r="L291" s="11"/>
    </row>
    <row r="292" spans="1:12" s="8" customFormat="1" ht="11.25" x14ac:dyDescent="0.2">
      <c r="A292" s="34" t="s">
        <v>365</v>
      </c>
      <c r="B292" s="33" t="s">
        <v>51</v>
      </c>
      <c r="C292" s="27" t="s">
        <v>29</v>
      </c>
      <c r="D292" s="49">
        <v>0</v>
      </c>
      <c r="E292" s="36" t="s">
        <v>369</v>
      </c>
      <c r="F292" s="29"/>
      <c r="G292" s="30"/>
      <c r="H292" s="39">
        <f>H290*D292</f>
        <v>0</v>
      </c>
      <c r="J292" s="9"/>
      <c r="K292" s="10"/>
      <c r="L292" s="11"/>
    </row>
    <row r="293" spans="1:12" s="8" customFormat="1" ht="11.25" x14ac:dyDescent="0.2">
      <c r="A293" s="34"/>
      <c r="B293" s="33"/>
      <c r="C293" s="27"/>
      <c r="D293" s="35"/>
      <c r="E293" s="36"/>
      <c r="F293" s="29"/>
      <c r="G293" s="30"/>
      <c r="H293" s="39"/>
      <c r="J293" s="9"/>
      <c r="K293" s="10"/>
      <c r="L293" s="11"/>
    </row>
    <row r="294" spans="1:12" s="8" customFormat="1" ht="11.25" x14ac:dyDescent="0.2">
      <c r="A294" s="25"/>
      <c r="B294" s="33" t="s">
        <v>31</v>
      </c>
      <c r="C294" s="32" t="s">
        <v>15</v>
      </c>
      <c r="D294" s="28"/>
      <c r="E294" s="27"/>
      <c r="F294" s="29"/>
      <c r="G294" s="30"/>
      <c r="H294" s="31"/>
      <c r="J294" s="9"/>
      <c r="K294" s="10"/>
      <c r="L294" s="11"/>
    </row>
    <row r="295" spans="1:12" s="8" customFormat="1" ht="11.25" x14ac:dyDescent="0.2">
      <c r="A295" s="25"/>
      <c r="B295" s="33" t="s">
        <v>32</v>
      </c>
      <c r="C295" s="27" t="s">
        <v>303</v>
      </c>
      <c r="D295" s="28"/>
      <c r="E295" s="27"/>
      <c r="F295" s="29"/>
      <c r="G295" s="30"/>
      <c r="H295" s="31"/>
      <c r="J295" s="9"/>
      <c r="K295" s="10"/>
      <c r="L295" s="11"/>
    </row>
    <row r="296" spans="1:12" s="8" customFormat="1" ht="11.25" x14ac:dyDescent="0.2">
      <c r="A296" s="34" t="s">
        <v>34</v>
      </c>
      <c r="B296" s="33" t="s">
        <v>35</v>
      </c>
      <c r="C296" s="27" t="s">
        <v>36</v>
      </c>
      <c r="D296" s="35" t="s">
        <v>37</v>
      </c>
      <c r="E296" s="36" t="s">
        <v>38</v>
      </c>
      <c r="F296" s="37" t="s">
        <v>39</v>
      </c>
      <c r="G296" s="38" t="s">
        <v>40</v>
      </c>
      <c r="H296" s="39" t="s">
        <v>41</v>
      </c>
      <c r="J296" s="9"/>
      <c r="K296" s="10"/>
      <c r="L296" s="11"/>
    </row>
    <row r="297" spans="1:12" s="8" customFormat="1" ht="11.25" x14ac:dyDescent="0.2">
      <c r="A297" s="34" t="s">
        <v>366</v>
      </c>
      <c r="B297" s="33" t="s">
        <v>304</v>
      </c>
      <c r="C297" s="27" t="s">
        <v>305</v>
      </c>
      <c r="D297" s="28"/>
      <c r="E297" s="36" t="s">
        <v>58</v>
      </c>
      <c r="F297" s="37">
        <v>1</v>
      </c>
      <c r="G297" s="38"/>
      <c r="H297" s="39">
        <f>F297*G297</f>
        <v>0</v>
      </c>
      <c r="J297" s="9"/>
      <c r="K297" s="10"/>
      <c r="L297" s="11"/>
    </row>
    <row r="298" spans="1:12" s="8" customFormat="1" ht="11.25" x14ac:dyDescent="0.2">
      <c r="A298" s="34" t="s">
        <v>367</v>
      </c>
      <c r="B298" s="33" t="s">
        <v>306</v>
      </c>
      <c r="C298" s="27" t="s">
        <v>307</v>
      </c>
      <c r="D298" s="28"/>
      <c r="E298" s="36" t="s">
        <v>58</v>
      </c>
      <c r="F298" s="37">
        <v>38</v>
      </c>
      <c r="G298" s="38"/>
      <c r="H298" s="39">
        <f>F298*G298</f>
        <v>0</v>
      </c>
      <c r="J298" s="9"/>
      <c r="K298" s="10"/>
      <c r="L298" s="11"/>
    </row>
    <row r="299" spans="1:12" s="8" customFormat="1" ht="11.25" x14ac:dyDescent="0.2">
      <c r="A299" s="34" t="s">
        <v>368</v>
      </c>
      <c r="B299" s="33" t="s">
        <v>308</v>
      </c>
      <c r="C299" s="27" t="s">
        <v>309</v>
      </c>
      <c r="D299" s="28"/>
      <c r="E299" s="36" t="s">
        <v>86</v>
      </c>
      <c r="F299" s="37">
        <v>90</v>
      </c>
      <c r="G299" s="38"/>
      <c r="H299" s="39">
        <f>F299*G299</f>
        <v>0</v>
      </c>
      <c r="J299" s="9"/>
      <c r="K299" s="10"/>
      <c r="L299" s="11"/>
    </row>
    <row r="300" spans="1:12" s="8" customFormat="1" ht="11.25" x14ac:dyDescent="0.2">
      <c r="A300" s="34" t="s">
        <v>255</v>
      </c>
      <c r="B300" s="33" t="s">
        <v>310</v>
      </c>
      <c r="C300" s="27" t="s">
        <v>311</v>
      </c>
      <c r="D300" s="28"/>
      <c r="E300" s="36" t="s">
        <v>312</v>
      </c>
      <c r="F300" s="37">
        <v>1</v>
      </c>
      <c r="G300" s="38"/>
      <c r="H300" s="39">
        <f>F300*G300</f>
        <v>0</v>
      </c>
      <c r="J300" s="9"/>
      <c r="K300" s="10"/>
      <c r="L300" s="11"/>
    </row>
    <row r="301" spans="1:12" s="8" customFormat="1" ht="11.25" x14ac:dyDescent="0.2">
      <c r="A301" s="25"/>
      <c r="B301" s="26"/>
      <c r="C301" s="27"/>
      <c r="D301" s="28"/>
      <c r="E301" s="27"/>
      <c r="F301" s="29"/>
      <c r="G301" s="30"/>
      <c r="H301" s="39" t="s">
        <v>49</v>
      </c>
      <c r="J301" s="9"/>
      <c r="K301" s="10"/>
      <c r="L301" s="11"/>
    </row>
    <row r="302" spans="1:12" s="8" customFormat="1" ht="11.25" x14ac:dyDescent="0.2">
      <c r="A302" s="34" t="s">
        <v>256</v>
      </c>
      <c r="B302" s="33" t="s">
        <v>51</v>
      </c>
      <c r="C302" s="27" t="s">
        <v>15</v>
      </c>
      <c r="D302" s="28"/>
      <c r="E302" s="27"/>
      <c r="F302" s="29"/>
      <c r="G302" s="30"/>
      <c r="H302" s="39">
        <f>H297+H298+H299+H300</f>
        <v>0</v>
      </c>
      <c r="J302" s="9"/>
      <c r="K302" s="10"/>
      <c r="L302" s="11"/>
    </row>
    <row r="303" spans="1:12" s="8" customFormat="1" ht="12" thickBot="1" x14ac:dyDescent="0.25">
      <c r="A303" s="40"/>
      <c r="B303" s="41"/>
      <c r="C303" s="42"/>
      <c r="D303" s="43"/>
      <c r="E303" s="42"/>
      <c r="F303" s="44"/>
      <c r="G303" s="45"/>
      <c r="H303" s="46"/>
      <c r="J303" s="9"/>
      <c r="K303" s="10"/>
      <c r="L303" s="11"/>
    </row>
  </sheetData>
  <mergeCells count="29">
    <mergeCell ref="B22:F22"/>
    <mergeCell ref="G22:H22"/>
    <mergeCell ref="B4:H4"/>
    <mergeCell ref="B5:H5"/>
    <mergeCell ref="B8:H8"/>
    <mergeCell ref="B9:H9"/>
    <mergeCell ref="C10:F10"/>
    <mergeCell ref="B13:H13"/>
    <mergeCell ref="B17:H17"/>
    <mergeCell ref="B20:F20"/>
    <mergeCell ref="G20:H20"/>
    <mergeCell ref="B21:F21"/>
    <mergeCell ref="G21:H21"/>
    <mergeCell ref="B23:F23"/>
    <mergeCell ref="G23:H23"/>
    <mergeCell ref="B24:F24"/>
    <mergeCell ref="G24:H24"/>
    <mergeCell ref="B25:F25"/>
    <mergeCell ref="G25:H25"/>
    <mergeCell ref="B29:F29"/>
    <mergeCell ref="G29:H29"/>
    <mergeCell ref="B30:F30"/>
    <mergeCell ref="G30:H30"/>
    <mergeCell ref="B26:F26"/>
    <mergeCell ref="G26:H26"/>
    <mergeCell ref="B27:F27"/>
    <mergeCell ref="G27:H27"/>
    <mergeCell ref="B28:F28"/>
    <mergeCell ref="G28:H28"/>
  </mergeCells>
  <pageMargins left="0.39370078740157483" right="0" top="0.78740157480314965" bottom="0.78740157480314965" header="0.51181102362204722" footer="0.51181102362204722"/>
  <pageSetup paperSize="9" firstPageNumber="0" fitToHeight="0" orientation="portrait" horizontalDpi="300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F408</vt:lpstr>
      <vt:lpstr>'F408'!Oblast_tisku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Bubeník</dc:creator>
  <cp:lastModifiedBy>Tomáš Bubeník</cp:lastModifiedBy>
  <dcterms:created xsi:type="dcterms:W3CDTF">2020-06-08T11:49:28Z</dcterms:created>
  <dcterms:modified xsi:type="dcterms:W3CDTF">2020-06-10T09:39:47Z</dcterms:modified>
</cp:coreProperties>
</file>