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B4084456-8CC8-472F-87AB-C426794746A2}" xr6:coauthVersionLast="43" xr6:coauthVersionMax="43" xr10:uidLastSave="{00000000-0000-0000-0000-000000000000}"/>
  <bookViews>
    <workbookView xWindow="29880" yWindow="1110" windowWidth="17715" windowHeight="13455" xr2:uid="{00000000-000D-0000-FFFF-FFFF00000000}"/>
  </bookViews>
  <sheets>
    <sheet name="Rekapitulace stavby" sheetId="1" r:id="rId1"/>
    <sheet name="05_2019 - Zdravotně techn..." sheetId="2" r:id="rId2"/>
    <sheet name="Pokyny pro vyplnění" sheetId="3" r:id="rId3"/>
  </sheets>
  <definedNames>
    <definedName name="_xlnm._FilterDatabase" localSheetId="1" hidden="1">'05_2019 - Zdravotně techn...'!$C$92:$K$684</definedName>
    <definedName name="_xlnm.Print_Titles" localSheetId="1">'05_2019 - Zdravotně techn...'!$92:$92</definedName>
    <definedName name="_xlnm.Print_Titles" localSheetId="0">'Rekapitulace stavby'!$49:$49</definedName>
    <definedName name="_xlnm.Print_Area" localSheetId="1">'05_2019 - Zdravotně techn...'!$C$4:$J$38,'05_2019 - Zdravotně techn...'!$C$44:$J$72,'05_2019 - Zdravotně techn...'!$C$78:$K$684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81029"/>
</workbook>
</file>

<file path=xl/calcChain.xml><?xml version="1.0" encoding="utf-8"?>
<calcChain xmlns="http://schemas.openxmlformats.org/spreadsheetml/2006/main">
  <c r="R657" i="2" l="1"/>
  <c r="T642" i="2"/>
  <c r="P642" i="2"/>
  <c r="AY53" i="1"/>
  <c r="AX53" i="1"/>
  <c r="BI682" i="2"/>
  <c r="BH682" i="2"/>
  <c r="BG682" i="2"/>
  <c r="BF682" i="2"/>
  <c r="T682" i="2"/>
  <c r="R682" i="2"/>
  <c r="P682" i="2"/>
  <c r="BK682" i="2"/>
  <c r="J682" i="2"/>
  <c r="BE682" i="2" s="1"/>
  <c r="BI679" i="2"/>
  <c r="BH679" i="2"/>
  <c r="BG679" i="2"/>
  <c r="BF679" i="2"/>
  <c r="T679" i="2"/>
  <c r="R679" i="2"/>
  <c r="P679" i="2"/>
  <c r="BK679" i="2"/>
  <c r="J679" i="2"/>
  <c r="BE679" i="2" s="1"/>
  <c r="BI676" i="2"/>
  <c r="BH676" i="2"/>
  <c r="BG676" i="2"/>
  <c r="BF676" i="2"/>
  <c r="T676" i="2"/>
  <c r="R676" i="2"/>
  <c r="P676" i="2"/>
  <c r="BK676" i="2"/>
  <c r="J676" i="2"/>
  <c r="BE676" i="2" s="1"/>
  <c r="BI673" i="2"/>
  <c r="BH673" i="2"/>
  <c r="BG673" i="2"/>
  <c r="BF673" i="2"/>
  <c r="T673" i="2"/>
  <c r="R673" i="2"/>
  <c r="P673" i="2"/>
  <c r="BK673" i="2"/>
  <c r="J673" i="2"/>
  <c r="BE673" i="2" s="1"/>
  <c r="BI670" i="2"/>
  <c r="BH670" i="2"/>
  <c r="BG670" i="2"/>
  <c r="BF670" i="2"/>
  <c r="T670" i="2"/>
  <c r="R670" i="2"/>
  <c r="P670" i="2"/>
  <c r="BK670" i="2"/>
  <c r="J670" i="2"/>
  <c r="BE670" i="2" s="1"/>
  <c r="BI667" i="2"/>
  <c r="BH667" i="2"/>
  <c r="BG667" i="2"/>
  <c r="BF667" i="2"/>
  <c r="T667" i="2"/>
  <c r="R667" i="2"/>
  <c r="P667" i="2"/>
  <c r="BK667" i="2"/>
  <c r="J667" i="2"/>
  <c r="BE667" i="2" s="1"/>
  <c r="BI664" i="2"/>
  <c r="BH664" i="2"/>
  <c r="BG664" i="2"/>
  <c r="BF664" i="2"/>
  <c r="T664" i="2"/>
  <c r="R664" i="2"/>
  <c r="P664" i="2"/>
  <c r="BK664" i="2"/>
  <c r="J664" i="2"/>
  <c r="BE664" i="2" s="1"/>
  <c r="BI661" i="2"/>
  <c r="BH661" i="2"/>
  <c r="BG661" i="2"/>
  <c r="BF661" i="2"/>
  <c r="T661" i="2"/>
  <c r="R661" i="2"/>
  <c r="P661" i="2"/>
  <c r="BK661" i="2"/>
  <c r="J661" i="2"/>
  <c r="BE661" i="2" s="1"/>
  <c r="BI658" i="2"/>
  <c r="BH658" i="2"/>
  <c r="BG658" i="2"/>
  <c r="BF658" i="2"/>
  <c r="T658" i="2"/>
  <c r="T657" i="2" s="1"/>
  <c r="R658" i="2"/>
  <c r="P658" i="2"/>
  <c r="P657" i="2" s="1"/>
  <c r="BK658" i="2"/>
  <c r="BK657" i="2" s="1"/>
  <c r="J657" i="2" s="1"/>
  <c r="J71" i="2" s="1"/>
  <c r="J658" i="2"/>
  <c r="BE658" i="2" s="1"/>
  <c r="BI655" i="2"/>
  <c r="BH655" i="2"/>
  <c r="BG655" i="2"/>
  <c r="BF655" i="2"/>
  <c r="BE655" i="2"/>
  <c r="T655" i="2"/>
  <c r="R655" i="2"/>
  <c r="P655" i="2"/>
  <c r="BK655" i="2"/>
  <c r="J655" i="2"/>
  <c r="BI652" i="2"/>
  <c r="BH652" i="2"/>
  <c r="BG652" i="2"/>
  <c r="BF652" i="2"/>
  <c r="BE652" i="2"/>
  <c r="T652" i="2"/>
  <c r="R652" i="2"/>
  <c r="P652" i="2"/>
  <c r="BK652" i="2"/>
  <c r="J652" i="2"/>
  <c r="BI649" i="2"/>
  <c r="BH649" i="2"/>
  <c r="BG649" i="2"/>
  <c r="BF649" i="2"/>
  <c r="BE649" i="2"/>
  <c r="T649" i="2"/>
  <c r="R649" i="2"/>
  <c r="P649" i="2"/>
  <c r="BK649" i="2"/>
  <c r="J649" i="2"/>
  <c r="BI646" i="2"/>
  <c r="BH646" i="2"/>
  <c r="BG646" i="2"/>
  <c r="BF646" i="2"/>
  <c r="BE646" i="2"/>
  <c r="T646" i="2"/>
  <c r="R646" i="2"/>
  <c r="P646" i="2"/>
  <c r="BK646" i="2"/>
  <c r="J646" i="2"/>
  <c r="BI643" i="2"/>
  <c r="BH643" i="2"/>
  <c r="BG643" i="2"/>
  <c r="BF643" i="2"/>
  <c r="BE643" i="2"/>
  <c r="T643" i="2"/>
  <c r="R643" i="2"/>
  <c r="R642" i="2" s="1"/>
  <c r="P643" i="2"/>
  <c r="BK643" i="2"/>
  <c r="BK642" i="2" s="1"/>
  <c r="J642" i="2" s="1"/>
  <c r="J70" i="2" s="1"/>
  <c r="J643" i="2"/>
  <c r="BI640" i="2"/>
  <c r="BH640" i="2"/>
  <c r="BG640" i="2"/>
  <c r="BF640" i="2"/>
  <c r="T640" i="2"/>
  <c r="R640" i="2"/>
  <c r="P640" i="2"/>
  <c r="BK640" i="2"/>
  <c r="J640" i="2"/>
  <c r="BE640" i="2" s="1"/>
  <c r="BI637" i="2"/>
  <c r="BH637" i="2"/>
  <c r="BG637" i="2"/>
  <c r="BF637" i="2"/>
  <c r="T637" i="2"/>
  <c r="R637" i="2"/>
  <c r="P637" i="2"/>
  <c r="BK637" i="2"/>
  <c r="J637" i="2"/>
  <c r="BE637" i="2" s="1"/>
  <c r="BI634" i="2"/>
  <c r="BH634" i="2"/>
  <c r="BG634" i="2"/>
  <c r="BF634" i="2"/>
  <c r="T634" i="2"/>
  <c r="R634" i="2"/>
  <c r="P634" i="2"/>
  <c r="BK634" i="2"/>
  <c r="J634" i="2"/>
  <c r="BE634" i="2" s="1"/>
  <c r="BI631" i="2"/>
  <c r="BH631" i="2"/>
  <c r="BG631" i="2"/>
  <c r="BF631" i="2"/>
  <c r="T631" i="2"/>
  <c r="R631" i="2"/>
  <c r="P631" i="2"/>
  <c r="BK631" i="2"/>
  <c r="J631" i="2"/>
  <c r="BE631" i="2" s="1"/>
  <c r="BI628" i="2"/>
  <c r="BH628" i="2"/>
  <c r="BG628" i="2"/>
  <c r="BF628" i="2"/>
  <c r="T628" i="2"/>
  <c r="R628" i="2"/>
  <c r="P628" i="2"/>
  <c r="BK628" i="2"/>
  <c r="J628" i="2"/>
  <c r="BE628" i="2" s="1"/>
  <c r="BI625" i="2"/>
  <c r="BH625" i="2"/>
  <c r="BG625" i="2"/>
  <c r="BF625" i="2"/>
  <c r="T625" i="2"/>
  <c r="R625" i="2"/>
  <c r="P625" i="2"/>
  <c r="BK625" i="2"/>
  <c r="J625" i="2"/>
  <c r="BE625" i="2" s="1"/>
  <c r="BI622" i="2"/>
  <c r="BH622" i="2"/>
  <c r="BG622" i="2"/>
  <c r="BF622" i="2"/>
  <c r="T622" i="2"/>
  <c r="R622" i="2"/>
  <c r="P622" i="2"/>
  <c r="BK622" i="2"/>
  <c r="J622" i="2"/>
  <c r="BE622" i="2" s="1"/>
  <c r="BI619" i="2"/>
  <c r="BH619" i="2"/>
  <c r="BG619" i="2"/>
  <c r="BF619" i="2"/>
  <c r="T619" i="2"/>
  <c r="R619" i="2"/>
  <c r="P619" i="2"/>
  <c r="BK619" i="2"/>
  <c r="J619" i="2"/>
  <c r="BE619" i="2" s="1"/>
  <c r="BI616" i="2"/>
  <c r="BH616" i="2"/>
  <c r="BG616" i="2"/>
  <c r="BF616" i="2"/>
  <c r="T616" i="2"/>
  <c r="R616" i="2"/>
  <c r="P616" i="2"/>
  <c r="BK616" i="2"/>
  <c r="J616" i="2"/>
  <c r="BE616" i="2" s="1"/>
  <c r="BI613" i="2"/>
  <c r="BH613" i="2"/>
  <c r="BG613" i="2"/>
  <c r="BF613" i="2"/>
  <c r="T613" i="2"/>
  <c r="R613" i="2"/>
  <c r="P613" i="2"/>
  <c r="BK613" i="2"/>
  <c r="J613" i="2"/>
  <c r="BE613" i="2" s="1"/>
  <c r="BI610" i="2"/>
  <c r="BH610" i="2"/>
  <c r="BG610" i="2"/>
  <c r="BF610" i="2"/>
  <c r="T610" i="2"/>
  <c r="R610" i="2"/>
  <c r="P610" i="2"/>
  <c r="BK610" i="2"/>
  <c r="J610" i="2"/>
  <c r="BE610" i="2" s="1"/>
  <c r="BI607" i="2"/>
  <c r="BH607" i="2"/>
  <c r="BG607" i="2"/>
  <c r="BF607" i="2"/>
  <c r="T607" i="2"/>
  <c r="R607" i="2"/>
  <c r="P607" i="2"/>
  <c r="BK607" i="2"/>
  <c r="J607" i="2"/>
  <c r="BE607" i="2" s="1"/>
  <c r="BI604" i="2"/>
  <c r="BH604" i="2"/>
  <c r="BG604" i="2"/>
  <c r="BF604" i="2"/>
  <c r="T604" i="2"/>
  <c r="R604" i="2"/>
  <c r="P604" i="2"/>
  <c r="BK604" i="2"/>
  <c r="J604" i="2"/>
  <c r="BE604" i="2" s="1"/>
  <c r="BI601" i="2"/>
  <c r="BH601" i="2"/>
  <c r="BG601" i="2"/>
  <c r="BF601" i="2"/>
  <c r="T601" i="2"/>
  <c r="R601" i="2"/>
  <c r="P601" i="2"/>
  <c r="BK601" i="2"/>
  <c r="J601" i="2"/>
  <c r="BE601" i="2" s="1"/>
  <c r="BI598" i="2"/>
  <c r="BH598" i="2"/>
  <c r="BG598" i="2"/>
  <c r="BF598" i="2"/>
  <c r="T598" i="2"/>
  <c r="R598" i="2"/>
  <c r="P598" i="2"/>
  <c r="BK598" i="2"/>
  <c r="J598" i="2"/>
  <c r="BE598" i="2" s="1"/>
  <c r="BI595" i="2"/>
  <c r="BH595" i="2"/>
  <c r="BG595" i="2"/>
  <c r="BF595" i="2"/>
  <c r="T595" i="2"/>
  <c r="R595" i="2"/>
  <c r="P595" i="2"/>
  <c r="BK595" i="2"/>
  <c r="J595" i="2"/>
  <c r="BE595" i="2" s="1"/>
  <c r="BI592" i="2"/>
  <c r="BH592" i="2"/>
  <c r="BG592" i="2"/>
  <c r="BF592" i="2"/>
  <c r="T592" i="2"/>
  <c r="R592" i="2"/>
  <c r="P592" i="2"/>
  <c r="BK592" i="2"/>
  <c r="J592" i="2"/>
  <c r="BE592" i="2" s="1"/>
  <c r="BI589" i="2"/>
  <c r="BH589" i="2"/>
  <c r="BG589" i="2"/>
  <c r="BF589" i="2"/>
  <c r="T589" i="2"/>
  <c r="R589" i="2"/>
  <c r="P589" i="2"/>
  <c r="BK589" i="2"/>
  <c r="J589" i="2"/>
  <c r="BE589" i="2" s="1"/>
  <c r="BI586" i="2"/>
  <c r="BH586" i="2"/>
  <c r="BG586" i="2"/>
  <c r="BF586" i="2"/>
  <c r="T586" i="2"/>
  <c r="R586" i="2"/>
  <c r="P586" i="2"/>
  <c r="BK586" i="2"/>
  <c r="J586" i="2"/>
  <c r="BE586" i="2" s="1"/>
  <c r="BI583" i="2"/>
  <c r="BH583" i="2"/>
  <c r="BG583" i="2"/>
  <c r="BF583" i="2"/>
  <c r="T583" i="2"/>
  <c r="R583" i="2"/>
  <c r="P583" i="2"/>
  <c r="BK583" i="2"/>
  <c r="J583" i="2"/>
  <c r="BE583" i="2" s="1"/>
  <c r="BI580" i="2"/>
  <c r="BH580" i="2"/>
  <c r="BG580" i="2"/>
  <c r="BF580" i="2"/>
  <c r="T580" i="2"/>
  <c r="R580" i="2"/>
  <c r="P580" i="2"/>
  <c r="BK580" i="2"/>
  <c r="J580" i="2"/>
  <c r="BE580" i="2" s="1"/>
  <c r="BI577" i="2"/>
  <c r="BH577" i="2"/>
  <c r="BG577" i="2"/>
  <c r="BF577" i="2"/>
  <c r="T577" i="2"/>
  <c r="R577" i="2"/>
  <c r="P577" i="2"/>
  <c r="BK577" i="2"/>
  <c r="J577" i="2"/>
  <c r="BE577" i="2" s="1"/>
  <c r="BI574" i="2"/>
  <c r="BH574" i="2"/>
  <c r="BG574" i="2"/>
  <c r="BF574" i="2"/>
  <c r="T574" i="2"/>
  <c r="R574" i="2"/>
  <c r="P574" i="2"/>
  <c r="BK574" i="2"/>
  <c r="J574" i="2"/>
  <c r="BE574" i="2" s="1"/>
  <c r="BI571" i="2"/>
  <c r="BH571" i="2"/>
  <c r="BG571" i="2"/>
  <c r="BF571" i="2"/>
  <c r="T571" i="2"/>
  <c r="R571" i="2"/>
  <c r="P571" i="2"/>
  <c r="BK571" i="2"/>
  <c r="J571" i="2"/>
  <c r="BE571" i="2" s="1"/>
  <c r="BI568" i="2"/>
  <c r="BH568" i="2"/>
  <c r="BG568" i="2"/>
  <c r="BF568" i="2"/>
  <c r="T568" i="2"/>
  <c r="R568" i="2"/>
  <c r="P568" i="2"/>
  <c r="BK568" i="2"/>
  <c r="J568" i="2"/>
  <c r="BE568" i="2" s="1"/>
  <c r="BI565" i="2"/>
  <c r="BH565" i="2"/>
  <c r="BG565" i="2"/>
  <c r="BF565" i="2"/>
  <c r="T565" i="2"/>
  <c r="R565" i="2"/>
  <c r="P565" i="2"/>
  <c r="BK565" i="2"/>
  <c r="J565" i="2"/>
  <c r="BE565" i="2" s="1"/>
  <c r="BI562" i="2"/>
  <c r="BH562" i="2"/>
  <c r="BG562" i="2"/>
  <c r="BF562" i="2"/>
  <c r="T562" i="2"/>
  <c r="R562" i="2"/>
  <c r="P562" i="2"/>
  <c r="BK562" i="2"/>
  <c r="J562" i="2"/>
  <c r="BE562" i="2" s="1"/>
  <c r="BI559" i="2"/>
  <c r="BH559" i="2"/>
  <c r="BG559" i="2"/>
  <c r="BF559" i="2"/>
  <c r="T559" i="2"/>
  <c r="R559" i="2"/>
  <c r="P559" i="2"/>
  <c r="BK559" i="2"/>
  <c r="J559" i="2"/>
  <c r="BE559" i="2" s="1"/>
  <c r="BI556" i="2"/>
  <c r="BH556" i="2"/>
  <c r="BG556" i="2"/>
  <c r="BF556" i="2"/>
  <c r="T556" i="2"/>
  <c r="R556" i="2"/>
  <c r="P556" i="2"/>
  <c r="BK556" i="2"/>
  <c r="J556" i="2"/>
  <c r="BE556" i="2" s="1"/>
  <c r="BI553" i="2"/>
  <c r="BH553" i="2"/>
  <c r="BG553" i="2"/>
  <c r="BF553" i="2"/>
  <c r="T553" i="2"/>
  <c r="R553" i="2"/>
  <c r="P553" i="2"/>
  <c r="BK553" i="2"/>
  <c r="J553" i="2"/>
  <c r="BE553" i="2" s="1"/>
  <c r="BI550" i="2"/>
  <c r="BH550" i="2"/>
  <c r="BG550" i="2"/>
  <c r="BF550" i="2"/>
  <c r="T550" i="2"/>
  <c r="R550" i="2"/>
  <c r="P550" i="2"/>
  <c r="BK550" i="2"/>
  <c r="J550" i="2"/>
  <c r="BE550" i="2" s="1"/>
  <c r="BI547" i="2"/>
  <c r="BH547" i="2"/>
  <c r="BG547" i="2"/>
  <c r="BF547" i="2"/>
  <c r="T547" i="2"/>
  <c r="R547" i="2"/>
  <c r="P547" i="2"/>
  <c r="BK547" i="2"/>
  <c r="J547" i="2"/>
  <c r="BE547" i="2" s="1"/>
  <c r="BI544" i="2"/>
  <c r="BH544" i="2"/>
  <c r="BG544" i="2"/>
  <c r="BF544" i="2"/>
  <c r="T544" i="2"/>
  <c r="R544" i="2"/>
  <c r="P544" i="2"/>
  <c r="BK544" i="2"/>
  <c r="J544" i="2"/>
  <c r="BE544" i="2" s="1"/>
  <c r="BI541" i="2"/>
  <c r="BH541" i="2"/>
  <c r="BG541" i="2"/>
  <c r="BF541" i="2"/>
  <c r="T541" i="2"/>
  <c r="R541" i="2"/>
  <c r="P541" i="2"/>
  <c r="BK541" i="2"/>
  <c r="J541" i="2"/>
  <c r="BE541" i="2" s="1"/>
  <c r="BI538" i="2"/>
  <c r="BH538" i="2"/>
  <c r="BG538" i="2"/>
  <c r="BF538" i="2"/>
  <c r="T538" i="2"/>
  <c r="R538" i="2"/>
  <c r="P538" i="2"/>
  <c r="BK538" i="2"/>
  <c r="J538" i="2"/>
  <c r="BE538" i="2" s="1"/>
  <c r="BI535" i="2"/>
  <c r="BH535" i="2"/>
  <c r="BG535" i="2"/>
  <c r="BF535" i="2"/>
  <c r="T535" i="2"/>
  <c r="R535" i="2"/>
  <c r="P535" i="2"/>
  <c r="BK535" i="2"/>
  <c r="J535" i="2"/>
  <c r="BE535" i="2" s="1"/>
  <c r="BI532" i="2"/>
  <c r="BH532" i="2"/>
  <c r="BG532" i="2"/>
  <c r="BF532" i="2"/>
  <c r="T532" i="2"/>
  <c r="R532" i="2"/>
  <c r="P532" i="2"/>
  <c r="BK532" i="2"/>
  <c r="J532" i="2"/>
  <c r="BE532" i="2" s="1"/>
  <c r="BI529" i="2"/>
  <c r="BH529" i="2"/>
  <c r="BG529" i="2"/>
  <c r="BF529" i="2"/>
  <c r="T529" i="2"/>
  <c r="R529" i="2"/>
  <c r="P529" i="2"/>
  <c r="BK529" i="2"/>
  <c r="J529" i="2"/>
  <c r="BE529" i="2" s="1"/>
  <c r="BI526" i="2"/>
  <c r="BH526" i="2"/>
  <c r="BG526" i="2"/>
  <c r="BF526" i="2"/>
  <c r="T526" i="2"/>
  <c r="R526" i="2"/>
  <c r="P526" i="2"/>
  <c r="BK526" i="2"/>
  <c r="J526" i="2"/>
  <c r="BE526" i="2" s="1"/>
  <c r="BI523" i="2"/>
  <c r="BH523" i="2"/>
  <c r="BG523" i="2"/>
  <c r="BF523" i="2"/>
  <c r="T523" i="2"/>
  <c r="R523" i="2"/>
  <c r="P523" i="2"/>
  <c r="BK523" i="2"/>
  <c r="J523" i="2"/>
  <c r="BE523" i="2" s="1"/>
  <c r="BI520" i="2"/>
  <c r="BH520" i="2"/>
  <c r="BG520" i="2"/>
  <c r="BF520" i="2"/>
  <c r="T520" i="2"/>
  <c r="R520" i="2"/>
  <c r="P520" i="2"/>
  <c r="BK520" i="2"/>
  <c r="J520" i="2"/>
  <c r="BE520" i="2" s="1"/>
  <c r="BI517" i="2"/>
  <c r="BH517" i="2"/>
  <c r="BG517" i="2"/>
  <c r="BF517" i="2"/>
  <c r="T517" i="2"/>
  <c r="R517" i="2"/>
  <c r="P517" i="2"/>
  <c r="BK517" i="2"/>
  <c r="J517" i="2"/>
  <c r="BE517" i="2" s="1"/>
  <c r="BI514" i="2"/>
  <c r="BH514" i="2"/>
  <c r="BG514" i="2"/>
  <c r="BF514" i="2"/>
  <c r="T514" i="2"/>
  <c r="R514" i="2"/>
  <c r="P514" i="2"/>
  <c r="BK514" i="2"/>
  <c r="J514" i="2"/>
  <c r="BE514" i="2" s="1"/>
  <c r="BI511" i="2"/>
  <c r="BH511" i="2"/>
  <c r="BG511" i="2"/>
  <c r="BF511" i="2"/>
  <c r="T511" i="2"/>
  <c r="R511" i="2"/>
  <c r="P511" i="2"/>
  <c r="BK511" i="2"/>
  <c r="J511" i="2"/>
  <c r="BE511" i="2" s="1"/>
  <c r="BI508" i="2"/>
  <c r="BH508" i="2"/>
  <c r="BG508" i="2"/>
  <c r="BF508" i="2"/>
  <c r="T508" i="2"/>
  <c r="R508" i="2"/>
  <c r="P508" i="2"/>
  <c r="BK508" i="2"/>
  <c r="J508" i="2"/>
  <c r="BE508" i="2" s="1"/>
  <c r="BI505" i="2"/>
  <c r="BH505" i="2"/>
  <c r="BG505" i="2"/>
  <c r="BF505" i="2"/>
  <c r="T505" i="2"/>
  <c r="R505" i="2"/>
  <c r="P505" i="2"/>
  <c r="BK505" i="2"/>
  <c r="J505" i="2"/>
  <c r="BE505" i="2" s="1"/>
  <c r="BI502" i="2"/>
  <c r="BH502" i="2"/>
  <c r="BG502" i="2"/>
  <c r="BF502" i="2"/>
  <c r="T502" i="2"/>
  <c r="R502" i="2"/>
  <c r="P502" i="2"/>
  <c r="BK502" i="2"/>
  <c r="J502" i="2"/>
  <c r="BE502" i="2" s="1"/>
  <c r="BI499" i="2"/>
  <c r="BH499" i="2"/>
  <c r="BG499" i="2"/>
  <c r="BF499" i="2"/>
  <c r="T499" i="2"/>
  <c r="R499" i="2"/>
  <c r="P499" i="2"/>
  <c r="BK499" i="2"/>
  <c r="J499" i="2"/>
  <c r="BE499" i="2" s="1"/>
  <c r="BI496" i="2"/>
  <c r="BH496" i="2"/>
  <c r="BG496" i="2"/>
  <c r="BF496" i="2"/>
  <c r="T496" i="2"/>
  <c r="R496" i="2"/>
  <c r="P496" i="2"/>
  <c r="BK496" i="2"/>
  <c r="J496" i="2"/>
  <c r="BE496" i="2" s="1"/>
  <c r="BI493" i="2"/>
  <c r="BH493" i="2"/>
  <c r="BG493" i="2"/>
  <c r="BF493" i="2"/>
  <c r="T493" i="2"/>
  <c r="R493" i="2"/>
  <c r="P493" i="2"/>
  <c r="BK493" i="2"/>
  <c r="J493" i="2"/>
  <c r="BE493" i="2" s="1"/>
  <c r="BI490" i="2"/>
  <c r="BH490" i="2"/>
  <c r="BG490" i="2"/>
  <c r="BF490" i="2"/>
  <c r="T490" i="2"/>
  <c r="R490" i="2"/>
  <c r="P490" i="2"/>
  <c r="BK490" i="2"/>
  <c r="J490" i="2"/>
  <c r="BE490" i="2" s="1"/>
  <c r="BI487" i="2"/>
  <c r="BH487" i="2"/>
  <c r="BG487" i="2"/>
  <c r="BF487" i="2"/>
  <c r="T487" i="2"/>
  <c r="R487" i="2"/>
  <c r="P487" i="2"/>
  <c r="BK487" i="2"/>
  <c r="J487" i="2"/>
  <c r="BE487" i="2" s="1"/>
  <c r="BI484" i="2"/>
  <c r="BH484" i="2"/>
  <c r="BG484" i="2"/>
  <c r="BF484" i="2"/>
  <c r="T484" i="2"/>
  <c r="R484" i="2"/>
  <c r="P484" i="2"/>
  <c r="BK484" i="2"/>
  <c r="J484" i="2"/>
  <c r="BE484" i="2" s="1"/>
  <c r="BI481" i="2"/>
  <c r="BH481" i="2"/>
  <c r="BG481" i="2"/>
  <c r="BF481" i="2"/>
  <c r="T481" i="2"/>
  <c r="R481" i="2"/>
  <c r="P481" i="2"/>
  <c r="BK481" i="2"/>
  <c r="J481" i="2"/>
  <c r="BE481" i="2" s="1"/>
  <c r="BI479" i="2"/>
  <c r="BH479" i="2"/>
  <c r="BG479" i="2"/>
  <c r="BF479" i="2"/>
  <c r="T479" i="2"/>
  <c r="R479" i="2"/>
  <c r="P479" i="2"/>
  <c r="BK479" i="2"/>
  <c r="J479" i="2"/>
  <c r="BE479" i="2" s="1"/>
  <c r="BI476" i="2"/>
  <c r="BH476" i="2"/>
  <c r="BG476" i="2"/>
  <c r="BF476" i="2"/>
  <c r="T476" i="2"/>
  <c r="R476" i="2"/>
  <c r="P476" i="2"/>
  <c r="BK476" i="2"/>
  <c r="J476" i="2"/>
  <c r="BE476" i="2" s="1"/>
  <c r="BI473" i="2"/>
  <c r="BH473" i="2"/>
  <c r="BG473" i="2"/>
  <c r="BF473" i="2"/>
  <c r="T473" i="2"/>
  <c r="R473" i="2"/>
  <c r="P473" i="2"/>
  <c r="BK473" i="2"/>
  <c r="J473" i="2"/>
  <c r="BE473" i="2" s="1"/>
  <c r="BI470" i="2"/>
  <c r="BH470" i="2"/>
  <c r="BG470" i="2"/>
  <c r="BF470" i="2"/>
  <c r="T470" i="2"/>
  <c r="R470" i="2"/>
  <c r="P470" i="2"/>
  <c r="BK470" i="2"/>
  <c r="J470" i="2"/>
  <c r="BE470" i="2" s="1"/>
  <c r="BI467" i="2"/>
  <c r="BH467" i="2"/>
  <c r="BG467" i="2"/>
  <c r="BF467" i="2"/>
  <c r="T467" i="2"/>
  <c r="R467" i="2"/>
  <c r="P467" i="2"/>
  <c r="BK467" i="2"/>
  <c r="J467" i="2"/>
  <c r="BE467" i="2" s="1"/>
  <c r="BI464" i="2"/>
  <c r="BH464" i="2"/>
  <c r="BG464" i="2"/>
  <c r="BF464" i="2"/>
  <c r="T464" i="2"/>
  <c r="R464" i="2"/>
  <c r="P464" i="2"/>
  <c r="BK464" i="2"/>
  <c r="J464" i="2"/>
  <c r="BE464" i="2" s="1"/>
  <c r="BI461" i="2"/>
  <c r="BH461" i="2"/>
  <c r="BG461" i="2"/>
  <c r="BF461" i="2"/>
  <c r="T461" i="2"/>
  <c r="R461" i="2"/>
  <c r="P461" i="2"/>
  <c r="BK461" i="2"/>
  <c r="J461" i="2"/>
  <c r="BE461" i="2" s="1"/>
  <c r="BI458" i="2"/>
  <c r="BH458" i="2"/>
  <c r="BG458" i="2"/>
  <c r="BF458" i="2"/>
  <c r="T458" i="2"/>
  <c r="T457" i="2" s="1"/>
  <c r="R458" i="2"/>
  <c r="R457" i="2" s="1"/>
  <c r="P458" i="2"/>
  <c r="P457" i="2" s="1"/>
  <c r="BK458" i="2"/>
  <c r="BK457" i="2" s="1"/>
  <c r="J457" i="2" s="1"/>
  <c r="J458" i="2"/>
  <c r="BE458" i="2" s="1"/>
  <c r="J69" i="2"/>
  <c r="BI455" i="2"/>
  <c r="BH455" i="2"/>
  <c r="BG455" i="2"/>
  <c r="BF455" i="2"/>
  <c r="BE455" i="2"/>
  <c r="T455" i="2"/>
  <c r="R455" i="2"/>
  <c r="P455" i="2"/>
  <c r="BK455" i="2"/>
  <c r="J455" i="2"/>
  <c r="BI453" i="2"/>
  <c r="BH453" i="2"/>
  <c r="BG453" i="2"/>
  <c r="BF453" i="2"/>
  <c r="BE453" i="2"/>
  <c r="T453" i="2"/>
  <c r="R453" i="2"/>
  <c r="P453" i="2"/>
  <c r="BK453" i="2"/>
  <c r="J453" i="2"/>
  <c r="BI450" i="2"/>
  <c r="BH450" i="2"/>
  <c r="BG450" i="2"/>
  <c r="BF450" i="2"/>
  <c r="BE450" i="2"/>
  <c r="T450" i="2"/>
  <c r="R450" i="2"/>
  <c r="P450" i="2"/>
  <c r="BK450" i="2"/>
  <c r="J450" i="2"/>
  <c r="BI447" i="2"/>
  <c r="BH447" i="2"/>
  <c r="BG447" i="2"/>
  <c r="BF447" i="2"/>
  <c r="BE447" i="2"/>
  <c r="T447" i="2"/>
  <c r="R447" i="2"/>
  <c r="P447" i="2"/>
  <c r="BK447" i="2"/>
  <c r="J447" i="2"/>
  <c r="BI444" i="2"/>
  <c r="BH444" i="2"/>
  <c r="BG444" i="2"/>
  <c r="BF444" i="2"/>
  <c r="BE444" i="2"/>
  <c r="T444" i="2"/>
  <c r="R444" i="2"/>
  <c r="P444" i="2"/>
  <c r="BK444" i="2"/>
  <c r="J444" i="2"/>
  <c r="BI441" i="2"/>
  <c r="BH441" i="2"/>
  <c r="BG441" i="2"/>
  <c r="BF441" i="2"/>
  <c r="BE441" i="2"/>
  <c r="T441" i="2"/>
  <c r="R441" i="2"/>
  <c r="P441" i="2"/>
  <c r="BK441" i="2"/>
  <c r="J441" i="2"/>
  <c r="BI438" i="2"/>
  <c r="BH438" i="2"/>
  <c r="BG438" i="2"/>
  <c r="BF438" i="2"/>
  <c r="BE438" i="2"/>
  <c r="T438" i="2"/>
  <c r="R438" i="2"/>
  <c r="P438" i="2"/>
  <c r="BK438" i="2"/>
  <c r="J438" i="2"/>
  <c r="BI435" i="2"/>
  <c r="BH435" i="2"/>
  <c r="BG435" i="2"/>
  <c r="BF435" i="2"/>
  <c r="BE435" i="2"/>
  <c r="T435" i="2"/>
  <c r="R435" i="2"/>
  <c r="P435" i="2"/>
  <c r="BK435" i="2"/>
  <c r="J435" i="2"/>
  <c r="BI432" i="2"/>
  <c r="BH432" i="2"/>
  <c r="BG432" i="2"/>
  <c r="BF432" i="2"/>
  <c r="BE432" i="2"/>
  <c r="T432" i="2"/>
  <c r="R432" i="2"/>
  <c r="P432" i="2"/>
  <c r="BK432" i="2"/>
  <c r="J432" i="2"/>
  <c r="BI429" i="2"/>
  <c r="BH429" i="2"/>
  <c r="BG429" i="2"/>
  <c r="BF429" i="2"/>
  <c r="BE429" i="2"/>
  <c r="T429" i="2"/>
  <c r="R429" i="2"/>
  <c r="P429" i="2"/>
  <c r="BK429" i="2"/>
  <c r="J429" i="2"/>
  <c r="BI426" i="2"/>
  <c r="BH426" i="2"/>
  <c r="BG426" i="2"/>
  <c r="BF426" i="2"/>
  <c r="BE426" i="2"/>
  <c r="T426" i="2"/>
  <c r="R426" i="2"/>
  <c r="P426" i="2"/>
  <c r="BK426" i="2"/>
  <c r="J426" i="2"/>
  <c r="BI423" i="2"/>
  <c r="BH423" i="2"/>
  <c r="BG423" i="2"/>
  <c r="BF423" i="2"/>
  <c r="BE423" i="2"/>
  <c r="T423" i="2"/>
  <c r="R423" i="2"/>
  <c r="P423" i="2"/>
  <c r="BK423" i="2"/>
  <c r="J423" i="2"/>
  <c r="BI420" i="2"/>
  <c r="BH420" i="2"/>
  <c r="BG420" i="2"/>
  <c r="BF420" i="2"/>
  <c r="BE420" i="2"/>
  <c r="T420" i="2"/>
  <c r="R420" i="2"/>
  <c r="P420" i="2"/>
  <c r="BK420" i="2"/>
  <c r="J420" i="2"/>
  <c r="BI417" i="2"/>
  <c r="BH417" i="2"/>
  <c r="BG417" i="2"/>
  <c r="BF417" i="2"/>
  <c r="BE417" i="2"/>
  <c r="T417" i="2"/>
  <c r="R417" i="2"/>
  <c r="P417" i="2"/>
  <c r="BK417" i="2"/>
  <c r="J417" i="2"/>
  <c r="BI414" i="2"/>
  <c r="BH414" i="2"/>
  <c r="BG414" i="2"/>
  <c r="BF414" i="2"/>
  <c r="BE414" i="2"/>
  <c r="T414" i="2"/>
  <c r="R414" i="2"/>
  <c r="P414" i="2"/>
  <c r="BK414" i="2"/>
  <c r="J414" i="2"/>
  <c r="BI411" i="2"/>
  <c r="BH411" i="2"/>
  <c r="BG411" i="2"/>
  <c r="BF411" i="2"/>
  <c r="BE411" i="2"/>
  <c r="T411" i="2"/>
  <c r="R411" i="2"/>
  <c r="P411" i="2"/>
  <c r="BK411" i="2"/>
  <c r="J411" i="2"/>
  <c r="BI408" i="2"/>
  <c r="BH408" i="2"/>
  <c r="BG408" i="2"/>
  <c r="BF408" i="2"/>
  <c r="BE408" i="2"/>
  <c r="T408" i="2"/>
  <c r="R408" i="2"/>
  <c r="P408" i="2"/>
  <c r="BK408" i="2"/>
  <c r="J408" i="2"/>
  <c r="BI405" i="2"/>
  <c r="BH405" i="2"/>
  <c r="BG405" i="2"/>
  <c r="BF405" i="2"/>
  <c r="BE405" i="2"/>
  <c r="T405" i="2"/>
  <c r="R405" i="2"/>
  <c r="P405" i="2"/>
  <c r="BK405" i="2"/>
  <c r="J405" i="2"/>
  <c r="BI402" i="2"/>
  <c r="BH402" i="2"/>
  <c r="BG402" i="2"/>
  <c r="BF402" i="2"/>
  <c r="BE402" i="2"/>
  <c r="T402" i="2"/>
  <c r="R402" i="2"/>
  <c r="P402" i="2"/>
  <c r="BK402" i="2"/>
  <c r="J402" i="2"/>
  <c r="BI399" i="2"/>
  <c r="BH399" i="2"/>
  <c r="BG399" i="2"/>
  <c r="BF399" i="2"/>
  <c r="BE399" i="2"/>
  <c r="T399" i="2"/>
  <c r="R399" i="2"/>
  <c r="P399" i="2"/>
  <c r="BK399" i="2"/>
  <c r="J399" i="2"/>
  <c r="BI396" i="2"/>
  <c r="BH396" i="2"/>
  <c r="BG396" i="2"/>
  <c r="BF396" i="2"/>
  <c r="BE396" i="2"/>
  <c r="T396" i="2"/>
  <c r="R396" i="2"/>
  <c r="P396" i="2"/>
  <c r="BK396" i="2"/>
  <c r="J396" i="2"/>
  <c r="BI393" i="2"/>
  <c r="BH393" i="2"/>
  <c r="BG393" i="2"/>
  <c r="BF393" i="2"/>
  <c r="BE393" i="2"/>
  <c r="T393" i="2"/>
  <c r="R393" i="2"/>
  <c r="P393" i="2"/>
  <c r="BK393" i="2"/>
  <c r="J393" i="2"/>
  <c r="BI390" i="2"/>
  <c r="BH390" i="2"/>
  <c r="BG390" i="2"/>
  <c r="BF390" i="2"/>
  <c r="BE390" i="2"/>
  <c r="T390" i="2"/>
  <c r="R390" i="2"/>
  <c r="P390" i="2"/>
  <c r="BK390" i="2"/>
  <c r="J390" i="2"/>
  <c r="BI387" i="2"/>
  <c r="BH387" i="2"/>
  <c r="BG387" i="2"/>
  <c r="BF387" i="2"/>
  <c r="BE387" i="2"/>
  <c r="T387" i="2"/>
  <c r="R387" i="2"/>
  <c r="P387" i="2"/>
  <c r="BK387" i="2"/>
  <c r="J387" i="2"/>
  <c r="BI384" i="2"/>
  <c r="BH384" i="2"/>
  <c r="BG384" i="2"/>
  <c r="BF384" i="2"/>
  <c r="BE384" i="2"/>
  <c r="T384" i="2"/>
  <c r="R384" i="2"/>
  <c r="P384" i="2"/>
  <c r="BK384" i="2"/>
  <c r="J384" i="2"/>
  <c r="BI381" i="2"/>
  <c r="BH381" i="2"/>
  <c r="BG381" i="2"/>
  <c r="BF381" i="2"/>
  <c r="BE381" i="2"/>
  <c r="T381" i="2"/>
  <c r="R381" i="2"/>
  <c r="P381" i="2"/>
  <c r="BK381" i="2"/>
  <c r="J381" i="2"/>
  <c r="BI378" i="2"/>
  <c r="BH378" i="2"/>
  <c r="BG378" i="2"/>
  <c r="BF378" i="2"/>
  <c r="BE378" i="2"/>
  <c r="T378" i="2"/>
  <c r="R378" i="2"/>
  <c r="P378" i="2"/>
  <c r="BK378" i="2"/>
  <c r="J378" i="2"/>
  <c r="BI375" i="2"/>
  <c r="BH375" i="2"/>
  <c r="BG375" i="2"/>
  <c r="BF375" i="2"/>
  <c r="BE375" i="2"/>
  <c r="T375" i="2"/>
  <c r="R375" i="2"/>
  <c r="P375" i="2"/>
  <c r="BK375" i="2"/>
  <c r="J375" i="2"/>
  <c r="BI372" i="2"/>
  <c r="BH372" i="2"/>
  <c r="BG372" i="2"/>
  <c r="BF372" i="2"/>
  <c r="BE372" i="2"/>
  <c r="T372" i="2"/>
  <c r="R372" i="2"/>
  <c r="P372" i="2"/>
  <c r="BK372" i="2"/>
  <c r="J372" i="2"/>
  <c r="BI369" i="2"/>
  <c r="BH369" i="2"/>
  <c r="BG369" i="2"/>
  <c r="BF369" i="2"/>
  <c r="BE369" i="2"/>
  <c r="T369" i="2"/>
  <c r="R369" i="2"/>
  <c r="P369" i="2"/>
  <c r="BK369" i="2"/>
  <c r="J369" i="2"/>
  <c r="BI366" i="2"/>
  <c r="BH366" i="2"/>
  <c r="BG366" i="2"/>
  <c r="BF366" i="2"/>
  <c r="BE366" i="2"/>
  <c r="T366" i="2"/>
  <c r="R366" i="2"/>
  <c r="P366" i="2"/>
  <c r="BK366" i="2"/>
  <c r="J366" i="2"/>
  <c r="BI363" i="2"/>
  <c r="BH363" i="2"/>
  <c r="BG363" i="2"/>
  <c r="BF363" i="2"/>
  <c r="BE363" i="2"/>
  <c r="T363" i="2"/>
  <c r="R363" i="2"/>
  <c r="P363" i="2"/>
  <c r="BK363" i="2"/>
  <c r="J363" i="2"/>
  <c r="BI360" i="2"/>
  <c r="BH360" i="2"/>
  <c r="BG360" i="2"/>
  <c r="BF360" i="2"/>
  <c r="BE360" i="2"/>
  <c r="T360" i="2"/>
  <c r="R360" i="2"/>
  <c r="P360" i="2"/>
  <c r="BK360" i="2"/>
  <c r="J360" i="2"/>
  <c r="BI357" i="2"/>
  <c r="BH357" i="2"/>
  <c r="BG357" i="2"/>
  <c r="BF357" i="2"/>
  <c r="BE357" i="2"/>
  <c r="T357" i="2"/>
  <c r="R357" i="2"/>
  <c r="P357" i="2"/>
  <c r="BK357" i="2"/>
  <c r="J357" i="2"/>
  <c r="BI354" i="2"/>
  <c r="BH354" i="2"/>
  <c r="BG354" i="2"/>
  <c r="BF354" i="2"/>
  <c r="BE354" i="2"/>
  <c r="T354" i="2"/>
  <c r="R354" i="2"/>
  <c r="P354" i="2"/>
  <c r="BK354" i="2"/>
  <c r="J354" i="2"/>
  <c r="BI351" i="2"/>
  <c r="BH351" i="2"/>
  <c r="BG351" i="2"/>
  <c r="BF351" i="2"/>
  <c r="BE351" i="2"/>
  <c r="T351" i="2"/>
  <c r="R351" i="2"/>
  <c r="P351" i="2"/>
  <c r="BK351" i="2"/>
  <c r="J351" i="2"/>
  <c r="BI348" i="2"/>
  <c r="BH348" i="2"/>
  <c r="BG348" i="2"/>
  <c r="BF348" i="2"/>
  <c r="BE348" i="2"/>
  <c r="T348" i="2"/>
  <c r="R348" i="2"/>
  <c r="P348" i="2"/>
  <c r="BK348" i="2"/>
  <c r="J348" i="2"/>
  <c r="BI345" i="2"/>
  <c r="BH345" i="2"/>
  <c r="BG345" i="2"/>
  <c r="BF345" i="2"/>
  <c r="BE345" i="2"/>
  <c r="T345" i="2"/>
  <c r="R345" i="2"/>
  <c r="P345" i="2"/>
  <c r="BK345" i="2"/>
  <c r="J345" i="2"/>
  <c r="BI342" i="2"/>
  <c r="BH342" i="2"/>
  <c r="BG342" i="2"/>
  <c r="BF342" i="2"/>
  <c r="BE342" i="2"/>
  <c r="T342" i="2"/>
  <c r="R342" i="2"/>
  <c r="P342" i="2"/>
  <c r="BK342" i="2"/>
  <c r="J342" i="2"/>
  <c r="BI339" i="2"/>
  <c r="BH339" i="2"/>
  <c r="BG339" i="2"/>
  <c r="BF339" i="2"/>
  <c r="BE339" i="2"/>
  <c r="T339" i="2"/>
  <c r="R339" i="2"/>
  <c r="P339" i="2"/>
  <c r="BK339" i="2"/>
  <c r="J339" i="2"/>
  <c r="BI336" i="2"/>
  <c r="BH336" i="2"/>
  <c r="BG336" i="2"/>
  <c r="BF336" i="2"/>
  <c r="BE336" i="2"/>
  <c r="T336" i="2"/>
  <c r="R336" i="2"/>
  <c r="P336" i="2"/>
  <c r="BK336" i="2"/>
  <c r="J336" i="2"/>
  <c r="BI333" i="2"/>
  <c r="BH333" i="2"/>
  <c r="BG333" i="2"/>
  <c r="BF333" i="2"/>
  <c r="BE333" i="2"/>
  <c r="T333" i="2"/>
  <c r="R333" i="2"/>
  <c r="P333" i="2"/>
  <c r="BK333" i="2"/>
  <c r="J333" i="2"/>
  <c r="BI330" i="2"/>
  <c r="BH330" i="2"/>
  <c r="BG330" i="2"/>
  <c r="BF330" i="2"/>
  <c r="BE330" i="2"/>
  <c r="T330" i="2"/>
  <c r="R330" i="2"/>
  <c r="P330" i="2"/>
  <c r="BK330" i="2"/>
  <c r="J330" i="2"/>
  <c r="BI327" i="2"/>
  <c r="BH327" i="2"/>
  <c r="BG327" i="2"/>
  <c r="BF327" i="2"/>
  <c r="BE327" i="2"/>
  <c r="T327" i="2"/>
  <c r="R327" i="2"/>
  <c r="P327" i="2"/>
  <c r="BK327" i="2"/>
  <c r="J327" i="2"/>
  <c r="BI324" i="2"/>
  <c r="BH324" i="2"/>
  <c r="BG324" i="2"/>
  <c r="BF324" i="2"/>
  <c r="BE324" i="2"/>
  <c r="T324" i="2"/>
  <c r="R324" i="2"/>
  <c r="P324" i="2"/>
  <c r="BK324" i="2"/>
  <c r="J324" i="2"/>
  <c r="BI321" i="2"/>
  <c r="BH321" i="2"/>
  <c r="BG321" i="2"/>
  <c r="BF321" i="2"/>
  <c r="BE321" i="2"/>
  <c r="T321" i="2"/>
  <c r="R321" i="2"/>
  <c r="P321" i="2"/>
  <c r="BK321" i="2"/>
  <c r="J321" i="2"/>
  <c r="BI318" i="2"/>
  <c r="BH318" i="2"/>
  <c r="BG318" i="2"/>
  <c r="BF318" i="2"/>
  <c r="BE318" i="2"/>
  <c r="T318" i="2"/>
  <c r="R318" i="2"/>
  <c r="P318" i="2"/>
  <c r="BK318" i="2"/>
  <c r="J318" i="2"/>
  <c r="BI315" i="2"/>
  <c r="BH315" i="2"/>
  <c r="BG315" i="2"/>
  <c r="BF315" i="2"/>
  <c r="BE315" i="2"/>
  <c r="T315" i="2"/>
  <c r="R315" i="2"/>
  <c r="P315" i="2"/>
  <c r="BK315" i="2"/>
  <c r="J315" i="2"/>
  <c r="BI312" i="2"/>
  <c r="BH312" i="2"/>
  <c r="BG312" i="2"/>
  <c r="BF312" i="2"/>
  <c r="BE312" i="2"/>
  <c r="T312" i="2"/>
  <c r="R312" i="2"/>
  <c r="P312" i="2"/>
  <c r="BK312" i="2"/>
  <c r="J312" i="2"/>
  <c r="BI309" i="2"/>
  <c r="BH309" i="2"/>
  <c r="BG309" i="2"/>
  <c r="BF309" i="2"/>
  <c r="BE309" i="2"/>
  <c r="T309" i="2"/>
  <c r="R309" i="2"/>
  <c r="P309" i="2"/>
  <c r="BK309" i="2"/>
  <c r="J309" i="2"/>
  <c r="BI306" i="2"/>
  <c r="BH306" i="2"/>
  <c r="BG306" i="2"/>
  <c r="BF306" i="2"/>
  <c r="BE306" i="2"/>
  <c r="T306" i="2"/>
  <c r="R306" i="2"/>
  <c r="P306" i="2"/>
  <c r="BK306" i="2"/>
  <c r="J306" i="2"/>
  <c r="BI303" i="2"/>
  <c r="BH303" i="2"/>
  <c r="BG303" i="2"/>
  <c r="BF303" i="2"/>
  <c r="BE303" i="2"/>
  <c r="T303" i="2"/>
  <c r="R303" i="2"/>
  <c r="P303" i="2"/>
  <c r="BK303" i="2"/>
  <c r="J303" i="2"/>
  <c r="BI300" i="2"/>
  <c r="BH300" i="2"/>
  <c r="BG300" i="2"/>
  <c r="BF300" i="2"/>
  <c r="BE300" i="2"/>
  <c r="T300" i="2"/>
  <c r="R300" i="2"/>
  <c r="P300" i="2"/>
  <c r="BK300" i="2"/>
  <c r="J300" i="2"/>
  <c r="BI297" i="2"/>
  <c r="BH297" i="2"/>
  <c r="BG297" i="2"/>
  <c r="BF297" i="2"/>
  <c r="BE297" i="2"/>
  <c r="T297" i="2"/>
  <c r="R297" i="2"/>
  <c r="P297" i="2"/>
  <c r="BK297" i="2"/>
  <c r="J297" i="2"/>
  <c r="BI294" i="2"/>
  <c r="BH294" i="2"/>
  <c r="BG294" i="2"/>
  <c r="BF294" i="2"/>
  <c r="BE294" i="2"/>
  <c r="T294" i="2"/>
  <c r="R294" i="2"/>
  <c r="P294" i="2"/>
  <c r="BK294" i="2"/>
  <c r="J294" i="2"/>
  <c r="BI291" i="2"/>
  <c r="BH291" i="2"/>
  <c r="BG291" i="2"/>
  <c r="BF291" i="2"/>
  <c r="BE291" i="2"/>
  <c r="T291" i="2"/>
  <c r="R291" i="2"/>
  <c r="P291" i="2"/>
  <c r="BK291" i="2"/>
  <c r="J291" i="2"/>
  <c r="BI288" i="2"/>
  <c r="BH288" i="2"/>
  <c r="BG288" i="2"/>
  <c r="BF288" i="2"/>
  <c r="BE288" i="2"/>
  <c r="T288" i="2"/>
  <c r="R288" i="2"/>
  <c r="P288" i="2"/>
  <c r="BK288" i="2"/>
  <c r="J288" i="2"/>
  <c r="BI285" i="2"/>
  <c r="BH285" i="2"/>
  <c r="BG285" i="2"/>
  <c r="BF285" i="2"/>
  <c r="BE285" i="2"/>
  <c r="T285" i="2"/>
  <c r="R285" i="2"/>
  <c r="P285" i="2"/>
  <c r="BK285" i="2"/>
  <c r="J285" i="2"/>
  <c r="BI282" i="2"/>
  <c r="BH282" i="2"/>
  <c r="BG282" i="2"/>
  <c r="BF282" i="2"/>
  <c r="BE282" i="2"/>
  <c r="T282" i="2"/>
  <c r="R282" i="2"/>
  <c r="P282" i="2"/>
  <c r="BK282" i="2"/>
  <c r="J282" i="2"/>
  <c r="BI279" i="2"/>
  <c r="BH279" i="2"/>
  <c r="BG279" i="2"/>
  <c r="BF279" i="2"/>
  <c r="BE279" i="2"/>
  <c r="T279" i="2"/>
  <c r="R279" i="2"/>
  <c r="P279" i="2"/>
  <c r="BK279" i="2"/>
  <c r="J279" i="2"/>
  <c r="BI276" i="2"/>
  <c r="BH276" i="2"/>
  <c r="BG276" i="2"/>
  <c r="BF276" i="2"/>
  <c r="BE276" i="2"/>
  <c r="T276" i="2"/>
  <c r="R276" i="2"/>
  <c r="P276" i="2"/>
  <c r="BK276" i="2"/>
  <c r="J276" i="2"/>
  <c r="BI273" i="2"/>
  <c r="BH273" i="2"/>
  <c r="BG273" i="2"/>
  <c r="BF273" i="2"/>
  <c r="BE273" i="2"/>
  <c r="T273" i="2"/>
  <c r="R273" i="2"/>
  <c r="P273" i="2"/>
  <c r="BK273" i="2"/>
  <c r="J273" i="2"/>
  <c r="BI270" i="2"/>
  <c r="BH270" i="2"/>
  <c r="BG270" i="2"/>
  <c r="BF270" i="2"/>
  <c r="BE270" i="2"/>
  <c r="T270" i="2"/>
  <c r="R270" i="2"/>
  <c r="P270" i="2"/>
  <c r="BK270" i="2"/>
  <c r="J270" i="2"/>
  <c r="BI267" i="2"/>
  <c r="BH267" i="2"/>
  <c r="BG267" i="2"/>
  <c r="BF267" i="2"/>
  <c r="BE267" i="2"/>
  <c r="T267" i="2"/>
  <c r="R267" i="2"/>
  <c r="P267" i="2"/>
  <c r="BK267" i="2"/>
  <c r="J267" i="2"/>
  <c r="BI264" i="2"/>
  <c r="BH264" i="2"/>
  <c r="BG264" i="2"/>
  <c r="BF264" i="2"/>
  <c r="BE264" i="2"/>
  <c r="T264" i="2"/>
  <c r="R264" i="2"/>
  <c r="P264" i="2"/>
  <c r="BK264" i="2"/>
  <c r="J264" i="2"/>
  <c r="BI261" i="2"/>
  <c r="BH261" i="2"/>
  <c r="BG261" i="2"/>
  <c r="BF261" i="2"/>
  <c r="BE261" i="2"/>
  <c r="T261" i="2"/>
  <c r="R261" i="2"/>
  <c r="P261" i="2"/>
  <c r="BK261" i="2"/>
  <c r="J261" i="2"/>
  <c r="BI258" i="2"/>
  <c r="BH258" i="2"/>
  <c r="BG258" i="2"/>
  <c r="BF258" i="2"/>
  <c r="BE258" i="2"/>
  <c r="T258" i="2"/>
  <c r="R258" i="2"/>
  <c r="P258" i="2"/>
  <c r="BK258" i="2"/>
  <c r="J258" i="2"/>
  <c r="BI255" i="2"/>
  <c r="BH255" i="2"/>
  <c r="BG255" i="2"/>
  <c r="BF255" i="2"/>
  <c r="BE255" i="2"/>
  <c r="T255" i="2"/>
  <c r="R255" i="2"/>
  <c r="P255" i="2"/>
  <c r="BK255" i="2"/>
  <c r="J255" i="2"/>
  <c r="BI252" i="2"/>
  <c r="BH252" i="2"/>
  <c r="BG252" i="2"/>
  <c r="BF252" i="2"/>
  <c r="BE252" i="2"/>
  <c r="T252" i="2"/>
  <c r="R252" i="2"/>
  <c r="P252" i="2"/>
  <c r="BK252" i="2"/>
  <c r="J252" i="2"/>
  <c r="BI249" i="2"/>
  <c r="BH249" i="2"/>
  <c r="BG249" i="2"/>
  <c r="BF249" i="2"/>
  <c r="BE249" i="2"/>
  <c r="T249" i="2"/>
  <c r="R249" i="2"/>
  <c r="P249" i="2"/>
  <c r="BK249" i="2"/>
  <c r="J249" i="2"/>
  <c r="BI246" i="2"/>
  <c r="BH246" i="2"/>
  <c r="BG246" i="2"/>
  <c r="BF246" i="2"/>
  <c r="BE246" i="2"/>
  <c r="T246" i="2"/>
  <c r="R246" i="2"/>
  <c r="P246" i="2"/>
  <c r="BK246" i="2"/>
  <c r="J246" i="2"/>
  <c r="BI243" i="2"/>
  <c r="BH243" i="2"/>
  <c r="BG243" i="2"/>
  <c r="BF243" i="2"/>
  <c r="BE243" i="2"/>
  <c r="T243" i="2"/>
  <c r="R243" i="2"/>
  <c r="P243" i="2"/>
  <c r="BK243" i="2"/>
  <c r="J243" i="2"/>
  <c r="BI240" i="2"/>
  <c r="BH240" i="2"/>
  <c r="BG240" i="2"/>
  <c r="BF240" i="2"/>
  <c r="BE240" i="2"/>
  <c r="T240" i="2"/>
  <c r="R240" i="2"/>
  <c r="P240" i="2"/>
  <c r="BK240" i="2"/>
  <c r="J240" i="2"/>
  <c r="BI237" i="2"/>
  <c r="BH237" i="2"/>
  <c r="BG237" i="2"/>
  <c r="BF237" i="2"/>
  <c r="BE237" i="2"/>
  <c r="T237" i="2"/>
  <c r="R237" i="2"/>
  <c r="P237" i="2"/>
  <c r="BK237" i="2"/>
  <c r="J237" i="2"/>
  <c r="BI234" i="2"/>
  <c r="BH234" i="2"/>
  <c r="BG234" i="2"/>
  <c r="BF234" i="2"/>
  <c r="BE234" i="2"/>
  <c r="T234" i="2"/>
  <c r="R234" i="2"/>
  <c r="P234" i="2"/>
  <c r="BK234" i="2"/>
  <c r="J234" i="2"/>
  <c r="BI231" i="2"/>
  <c r="BH231" i="2"/>
  <c r="BG231" i="2"/>
  <c r="BF231" i="2"/>
  <c r="BE231" i="2"/>
  <c r="T231" i="2"/>
  <c r="R231" i="2"/>
  <c r="P231" i="2"/>
  <c r="BK231" i="2"/>
  <c r="J231" i="2"/>
  <c r="BI228" i="2"/>
  <c r="BH228" i="2"/>
  <c r="BG228" i="2"/>
  <c r="BF228" i="2"/>
  <c r="BE228" i="2"/>
  <c r="T228" i="2"/>
  <c r="R228" i="2"/>
  <c r="P228" i="2"/>
  <c r="BK228" i="2"/>
  <c r="J228" i="2"/>
  <c r="BI225" i="2"/>
  <c r="BH225" i="2"/>
  <c r="BG225" i="2"/>
  <c r="BF225" i="2"/>
  <c r="BE225" i="2"/>
  <c r="T225" i="2"/>
  <c r="R225" i="2"/>
  <c r="P225" i="2"/>
  <c r="BK225" i="2"/>
  <c r="J225" i="2"/>
  <c r="BI222" i="2"/>
  <c r="BH222" i="2"/>
  <c r="BG222" i="2"/>
  <c r="BF222" i="2"/>
  <c r="BE222" i="2"/>
  <c r="T222" i="2"/>
  <c r="R222" i="2"/>
  <c r="P222" i="2"/>
  <c r="BK222" i="2"/>
  <c r="J222" i="2"/>
  <c r="BI219" i="2"/>
  <c r="BH219" i="2"/>
  <c r="BG219" i="2"/>
  <c r="BF219" i="2"/>
  <c r="BE219" i="2"/>
  <c r="T219" i="2"/>
  <c r="R219" i="2"/>
  <c r="P219" i="2"/>
  <c r="BK219" i="2"/>
  <c r="J219" i="2"/>
  <c r="BI216" i="2"/>
  <c r="BH216" i="2"/>
  <c r="BG216" i="2"/>
  <c r="BF216" i="2"/>
  <c r="BE216" i="2"/>
  <c r="T216" i="2"/>
  <c r="R216" i="2"/>
  <c r="P216" i="2"/>
  <c r="BK216" i="2"/>
  <c r="J216" i="2"/>
  <c r="BI213" i="2"/>
  <c r="BH213" i="2"/>
  <c r="BG213" i="2"/>
  <c r="BF213" i="2"/>
  <c r="BE213" i="2"/>
  <c r="T213" i="2"/>
  <c r="R213" i="2"/>
  <c r="P213" i="2"/>
  <c r="BK213" i="2"/>
  <c r="J213" i="2"/>
  <c r="BI210" i="2"/>
  <c r="BH210" i="2"/>
  <c r="BG210" i="2"/>
  <c r="BF210" i="2"/>
  <c r="BE210" i="2"/>
  <c r="T210" i="2"/>
  <c r="R210" i="2"/>
  <c r="P210" i="2"/>
  <c r="BK210" i="2"/>
  <c r="J210" i="2"/>
  <c r="BI207" i="2"/>
  <c r="BH207" i="2"/>
  <c r="BG207" i="2"/>
  <c r="BF207" i="2"/>
  <c r="BE207" i="2"/>
  <c r="T207" i="2"/>
  <c r="T206" i="2" s="1"/>
  <c r="R207" i="2"/>
  <c r="R206" i="2" s="1"/>
  <c r="P207" i="2"/>
  <c r="P206" i="2" s="1"/>
  <c r="BK207" i="2"/>
  <c r="BK206" i="2" s="1"/>
  <c r="J206" i="2" s="1"/>
  <c r="J68" i="2" s="1"/>
  <c r="J207" i="2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T202" i="2"/>
  <c r="R202" i="2"/>
  <c r="P202" i="2"/>
  <c r="BK202" i="2"/>
  <c r="J202" i="2"/>
  <c r="BE202" i="2" s="1"/>
  <c r="BI199" i="2"/>
  <c r="BH199" i="2"/>
  <c r="BG199" i="2"/>
  <c r="BF199" i="2"/>
  <c r="T199" i="2"/>
  <c r="R199" i="2"/>
  <c r="P199" i="2"/>
  <c r="BK199" i="2"/>
  <c r="J199" i="2"/>
  <c r="BE199" i="2" s="1"/>
  <c r="BI196" i="2"/>
  <c r="BH196" i="2"/>
  <c r="BG196" i="2"/>
  <c r="BF196" i="2"/>
  <c r="T196" i="2"/>
  <c r="R196" i="2"/>
  <c r="P196" i="2"/>
  <c r="BK196" i="2"/>
  <c r="J196" i="2"/>
  <c r="BE196" i="2" s="1"/>
  <c r="BI193" i="2"/>
  <c r="BH193" i="2"/>
  <c r="BG193" i="2"/>
  <c r="BF193" i="2"/>
  <c r="T193" i="2"/>
  <c r="R193" i="2"/>
  <c r="P193" i="2"/>
  <c r="BK193" i="2"/>
  <c r="J193" i="2"/>
  <c r="BE193" i="2" s="1"/>
  <c r="BI190" i="2"/>
  <c r="BH190" i="2"/>
  <c r="BG190" i="2"/>
  <c r="BF190" i="2"/>
  <c r="T190" i="2"/>
  <c r="R190" i="2"/>
  <c r="P190" i="2"/>
  <c r="BK190" i="2"/>
  <c r="J190" i="2"/>
  <c r="BE190" i="2" s="1"/>
  <c r="BI187" i="2"/>
  <c r="BH187" i="2"/>
  <c r="BG187" i="2"/>
  <c r="BF187" i="2"/>
  <c r="T187" i="2"/>
  <c r="R187" i="2"/>
  <c r="P187" i="2"/>
  <c r="BK187" i="2"/>
  <c r="J187" i="2"/>
  <c r="BE187" i="2" s="1"/>
  <c r="BI184" i="2"/>
  <c r="BH184" i="2"/>
  <c r="BG184" i="2"/>
  <c r="BF184" i="2"/>
  <c r="T184" i="2"/>
  <c r="R184" i="2"/>
  <c r="P184" i="2"/>
  <c r="BK184" i="2"/>
  <c r="J184" i="2"/>
  <c r="BE184" i="2" s="1"/>
  <c r="BI181" i="2"/>
  <c r="BH181" i="2"/>
  <c r="BG181" i="2"/>
  <c r="BF181" i="2"/>
  <c r="T181" i="2"/>
  <c r="R181" i="2"/>
  <c r="P181" i="2"/>
  <c r="BK181" i="2"/>
  <c r="J181" i="2"/>
  <c r="BE181" i="2" s="1"/>
  <c r="BI178" i="2"/>
  <c r="BH178" i="2"/>
  <c r="BG178" i="2"/>
  <c r="BF178" i="2"/>
  <c r="T178" i="2"/>
  <c r="R178" i="2"/>
  <c r="P178" i="2"/>
  <c r="BK178" i="2"/>
  <c r="J178" i="2"/>
  <c r="BE178" i="2" s="1"/>
  <c r="BI175" i="2"/>
  <c r="BH175" i="2"/>
  <c r="BG175" i="2"/>
  <c r="BF175" i="2"/>
  <c r="T175" i="2"/>
  <c r="R175" i="2"/>
  <c r="P175" i="2"/>
  <c r="BK175" i="2"/>
  <c r="J175" i="2"/>
  <c r="BE175" i="2" s="1"/>
  <c r="BI172" i="2"/>
  <c r="BH172" i="2"/>
  <c r="BG172" i="2"/>
  <c r="BF172" i="2"/>
  <c r="T172" i="2"/>
  <c r="R172" i="2"/>
  <c r="P172" i="2"/>
  <c r="BK172" i="2"/>
  <c r="J172" i="2"/>
  <c r="BE172" i="2" s="1"/>
  <c r="BI169" i="2"/>
  <c r="BH169" i="2"/>
  <c r="BG169" i="2"/>
  <c r="BF169" i="2"/>
  <c r="T169" i="2"/>
  <c r="R169" i="2"/>
  <c r="P169" i="2"/>
  <c r="BK169" i="2"/>
  <c r="J169" i="2"/>
  <c r="BE169" i="2" s="1"/>
  <c r="BI166" i="2"/>
  <c r="BH166" i="2"/>
  <c r="BG166" i="2"/>
  <c r="BF166" i="2"/>
  <c r="T166" i="2"/>
  <c r="R166" i="2"/>
  <c r="P166" i="2"/>
  <c r="BK166" i="2"/>
  <c r="J166" i="2"/>
  <c r="BE166" i="2" s="1"/>
  <c r="BI163" i="2"/>
  <c r="BH163" i="2"/>
  <c r="BG163" i="2"/>
  <c r="BF163" i="2"/>
  <c r="T163" i="2"/>
  <c r="R163" i="2"/>
  <c r="P163" i="2"/>
  <c r="BK163" i="2"/>
  <c r="J163" i="2"/>
  <c r="BE163" i="2" s="1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 s="1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T151" i="2"/>
  <c r="R151" i="2"/>
  <c r="P151" i="2"/>
  <c r="BK151" i="2"/>
  <c r="J151" i="2"/>
  <c r="BE151" i="2" s="1"/>
  <c r="BI148" i="2"/>
  <c r="BH148" i="2"/>
  <c r="BG148" i="2"/>
  <c r="BF148" i="2"/>
  <c r="T148" i="2"/>
  <c r="R148" i="2"/>
  <c r="P148" i="2"/>
  <c r="BK148" i="2"/>
  <c r="J148" i="2"/>
  <c r="BE148" i="2" s="1"/>
  <c r="BI145" i="2"/>
  <c r="BH145" i="2"/>
  <c r="BG145" i="2"/>
  <c r="BF145" i="2"/>
  <c r="T145" i="2"/>
  <c r="R145" i="2"/>
  <c r="P145" i="2"/>
  <c r="BK145" i="2"/>
  <c r="J145" i="2"/>
  <c r="BE145" i="2" s="1"/>
  <c r="BI142" i="2"/>
  <c r="BH142" i="2"/>
  <c r="BG142" i="2"/>
  <c r="BF142" i="2"/>
  <c r="T142" i="2"/>
  <c r="R142" i="2"/>
  <c r="P142" i="2"/>
  <c r="BK142" i="2"/>
  <c r="J142" i="2"/>
  <c r="BE142" i="2" s="1"/>
  <c r="BI139" i="2"/>
  <c r="BH139" i="2"/>
  <c r="BG139" i="2"/>
  <c r="BF139" i="2"/>
  <c r="T139" i="2"/>
  <c r="R139" i="2"/>
  <c r="P139" i="2"/>
  <c r="BK139" i="2"/>
  <c r="J139" i="2"/>
  <c r="BE139" i="2" s="1"/>
  <c r="BI136" i="2"/>
  <c r="BH136" i="2"/>
  <c r="BG136" i="2"/>
  <c r="BF136" i="2"/>
  <c r="T136" i="2"/>
  <c r="R136" i="2"/>
  <c r="P136" i="2"/>
  <c r="BK136" i="2"/>
  <c r="J136" i="2"/>
  <c r="BE136" i="2" s="1"/>
  <c r="BI133" i="2"/>
  <c r="BH133" i="2"/>
  <c r="BG133" i="2"/>
  <c r="BF133" i="2"/>
  <c r="T133" i="2"/>
  <c r="R133" i="2"/>
  <c r="P133" i="2"/>
  <c r="BK133" i="2"/>
  <c r="J133" i="2"/>
  <c r="BE133" i="2" s="1"/>
  <c r="BI130" i="2"/>
  <c r="BH130" i="2"/>
  <c r="BG130" i="2"/>
  <c r="BF130" i="2"/>
  <c r="T130" i="2"/>
  <c r="R130" i="2"/>
  <c r="P130" i="2"/>
  <c r="BK130" i="2"/>
  <c r="J130" i="2"/>
  <c r="BE130" i="2" s="1"/>
  <c r="BI127" i="2"/>
  <c r="BH127" i="2"/>
  <c r="BG127" i="2"/>
  <c r="BF127" i="2"/>
  <c r="T127" i="2"/>
  <c r="T126" i="2" s="1"/>
  <c r="T125" i="2" s="1"/>
  <c r="R127" i="2"/>
  <c r="R126" i="2" s="1"/>
  <c r="P127" i="2"/>
  <c r="P126" i="2" s="1"/>
  <c r="P125" i="2" s="1"/>
  <c r="BK127" i="2"/>
  <c r="BK126" i="2" s="1"/>
  <c r="J127" i="2"/>
  <c r="BE127" i="2" s="1"/>
  <c r="BI123" i="2"/>
  <c r="BH123" i="2"/>
  <c r="BG123" i="2"/>
  <c r="BF123" i="2"/>
  <c r="T123" i="2"/>
  <c r="R123" i="2"/>
  <c r="P123" i="2"/>
  <c r="BK123" i="2"/>
  <c r="J123" i="2"/>
  <c r="BE123" i="2" s="1"/>
  <c r="BI121" i="2"/>
  <c r="BH121" i="2"/>
  <c r="BG121" i="2"/>
  <c r="BF121" i="2"/>
  <c r="T121" i="2"/>
  <c r="R121" i="2"/>
  <c r="P121" i="2"/>
  <c r="BK121" i="2"/>
  <c r="J121" i="2"/>
  <c r="BE121" i="2" s="1"/>
  <c r="BI119" i="2"/>
  <c r="BH119" i="2"/>
  <c r="BG119" i="2"/>
  <c r="BF119" i="2"/>
  <c r="T119" i="2"/>
  <c r="R119" i="2"/>
  <c r="P119" i="2"/>
  <c r="BK119" i="2"/>
  <c r="J119" i="2"/>
  <c r="BE119" i="2" s="1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T114" i="2"/>
  <c r="T113" i="2" s="1"/>
  <c r="R114" i="2"/>
  <c r="R113" i="2" s="1"/>
  <c r="P114" i="2"/>
  <c r="P113" i="2" s="1"/>
  <c r="BK114" i="2"/>
  <c r="BK113" i="2" s="1"/>
  <c r="J113" i="2" s="1"/>
  <c r="J114" i="2"/>
  <c r="BE114" i="2" s="1"/>
  <c r="J65" i="2"/>
  <c r="BI110" i="2"/>
  <c r="BH110" i="2"/>
  <c r="BG110" i="2"/>
  <c r="BF110" i="2"/>
  <c r="BE110" i="2"/>
  <c r="T110" i="2"/>
  <c r="R110" i="2"/>
  <c r="P110" i="2"/>
  <c r="BK110" i="2"/>
  <c r="J110" i="2"/>
  <c r="BI107" i="2"/>
  <c r="BH107" i="2"/>
  <c r="BG107" i="2"/>
  <c r="BF107" i="2"/>
  <c r="BE107" i="2"/>
  <c r="T107" i="2"/>
  <c r="R107" i="2"/>
  <c r="P107" i="2"/>
  <c r="BK107" i="2"/>
  <c r="J107" i="2"/>
  <c r="BI104" i="2"/>
  <c r="BH104" i="2"/>
  <c r="BG104" i="2"/>
  <c r="BF104" i="2"/>
  <c r="BE104" i="2"/>
  <c r="T104" i="2"/>
  <c r="T103" i="2" s="1"/>
  <c r="R104" i="2"/>
  <c r="R103" i="2" s="1"/>
  <c r="P104" i="2"/>
  <c r="P103" i="2" s="1"/>
  <c r="BK104" i="2"/>
  <c r="BK103" i="2" s="1"/>
  <c r="J103" i="2" s="1"/>
  <c r="J64" i="2" s="1"/>
  <c r="J104" i="2"/>
  <c r="BI100" i="2"/>
  <c r="BH100" i="2"/>
  <c r="BG100" i="2"/>
  <c r="BF100" i="2"/>
  <c r="T100" i="2"/>
  <c r="T99" i="2" s="1"/>
  <c r="R100" i="2"/>
  <c r="R99" i="2" s="1"/>
  <c r="P100" i="2"/>
  <c r="P99" i="2" s="1"/>
  <c r="BK100" i="2"/>
  <c r="BK99" i="2" s="1"/>
  <c r="J99" i="2" s="1"/>
  <c r="J100" i="2"/>
  <c r="BE100" i="2" s="1"/>
  <c r="J63" i="2"/>
  <c r="BI96" i="2"/>
  <c r="F36" i="2" s="1"/>
  <c r="BD53" i="1" s="1"/>
  <c r="BH96" i="2"/>
  <c r="BG96" i="2"/>
  <c r="F34" i="2" s="1"/>
  <c r="BB53" i="1" s="1"/>
  <c r="BF96" i="2"/>
  <c r="BE96" i="2"/>
  <c r="T96" i="2"/>
  <c r="T95" i="2" s="1"/>
  <c r="R96" i="2"/>
  <c r="R95" i="2" s="1"/>
  <c r="R94" i="2" s="1"/>
  <c r="P96" i="2"/>
  <c r="P95" i="2" s="1"/>
  <c r="BK96" i="2"/>
  <c r="BK95" i="2" s="1"/>
  <c r="J96" i="2"/>
  <c r="J89" i="2"/>
  <c r="F89" i="2"/>
  <c r="F87" i="2"/>
  <c r="E85" i="2"/>
  <c r="E81" i="2"/>
  <c r="J55" i="2"/>
  <c r="F55" i="2"/>
  <c r="F53" i="2"/>
  <c r="E51" i="2"/>
  <c r="J20" i="2"/>
  <c r="E20" i="2"/>
  <c r="F56" i="2" s="1"/>
  <c r="J19" i="2"/>
  <c r="J14" i="2"/>
  <c r="J87" i="2" s="1"/>
  <c r="E7" i="2"/>
  <c r="E47" i="2" s="1"/>
  <c r="BD52" i="1"/>
  <c r="BD51" i="1" s="1"/>
  <c r="W30" i="1" s="1"/>
  <c r="BB52" i="1"/>
  <c r="BB51" i="1" s="1"/>
  <c r="AX52" i="1"/>
  <c r="AS52" i="1"/>
  <c r="AS51" i="1"/>
  <c r="L47" i="1"/>
  <c r="AM46" i="1"/>
  <c r="L46" i="1"/>
  <c r="AM44" i="1"/>
  <c r="L44" i="1"/>
  <c r="L42" i="1"/>
  <c r="L41" i="1"/>
  <c r="AX51" i="1" l="1"/>
  <c r="W28" i="1"/>
  <c r="J53" i="2"/>
  <c r="F90" i="2"/>
  <c r="J95" i="2"/>
  <c r="J62" i="2" s="1"/>
  <c r="BK94" i="2"/>
  <c r="J32" i="2"/>
  <c r="AV53" i="1" s="1"/>
  <c r="F32" i="2"/>
  <c r="AZ53" i="1" s="1"/>
  <c r="AZ52" i="1" s="1"/>
  <c r="P94" i="2"/>
  <c r="P93" i="2" s="1"/>
  <c r="AU53" i="1" s="1"/>
  <c r="AU52" i="1" s="1"/>
  <c r="AU51" i="1" s="1"/>
  <c r="T94" i="2"/>
  <c r="T93" i="2" s="1"/>
  <c r="J33" i="2"/>
  <c r="AW53" i="1" s="1"/>
  <c r="F33" i="2"/>
  <c r="BA53" i="1" s="1"/>
  <c r="BA52" i="1" s="1"/>
  <c r="F35" i="2"/>
  <c r="BC53" i="1" s="1"/>
  <c r="BC52" i="1" s="1"/>
  <c r="J126" i="2"/>
  <c r="J67" i="2" s="1"/>
  <c r="BK125" i="2"/>
  <c r="J125" i="2" s="1"/>
  <c r="J66" i="2" s="1"/>
  <c r="R125" i="2"/>
  <c r="R93" i="2" s="1"/>
  <c r="AY52" i="1" l="1"/>
  <c r="BC51" i="1"/>
  <c r="AT53" i="1"/>
  <c r="AW52" i="1"/>
  <c r="BA51" i="1"/>
  <c r="AZ51" i="1"/>
  <c r="AV52" i="1"/>
  <c r="J94" i="2"/>
  <c r="J61" i="2" s="1"/>
  <c r="BK93" i="2"/>
  <c r="J93" i="2" s="1"/>
  <c r="AV51" i="1" l="1"/>
  <c r="W26" i="1"/>
  <c r="W29" i="1"/>
  <c r="AY51" i="1"/>
  <c r="J29" i="2"/>
  <c r="J60" i="2"/>
  <c r="AT52" i="1"/>
  <c r="W27" i="1"/>
  <c r="AW51" i="1"/>
  <c r="AK27" i="1" s="1"/>
  <c r="AG53" i="1" l="1"/>
  <c r="J38" i="2"/>
  <c r="AK26" i="1"/>
  <c r="AT51" i="1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<sst xmlns="http://schemas.openxmlformats.org/spreadsheetml/2006/main" count="6223" uniqueCount="1169">
  <si>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</si>
  <si>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</si>
  <si>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</si>
  <si>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</si>
  <si>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</si>
  <si>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</si>
  <si>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</si>
  <si>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{7feb65ef-86c3-4934-b366-02ae7f4dacd4}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</si>
  <si>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</si>
  <si>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</si>
  <si>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</si>
  <si>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</si>
  <si>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</si>
  <si>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</si>
  <si>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</si>
  <si>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</si>
  <si>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</si>
  <si>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</si>
  <si>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</si>
  <si>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Aktualizace PD reskonstrukce budovy kolejí A</t>
  </si>
  <si>
    <t>KSO:</t>
  </si>
  <si>
    <t/>
  </si>
  <si>
    <t>CC-CZ:</t>
  </si>
  <si>
    <t>Místo:</t>
  </si>
  <si>
    <t xml:space="preserve"> </t>
  </si>
  <si>
    <t>Datum:</t>
  </si>
  <si>
    <t>07.04.2019</t>
  </si>
  <si>
    <t>Zadavatel:</t>
  </si>
  <si>
    <t>IČ:</t>
  </si>
  <si>
    <t>VŠB-TUO</t>
  </si>
  <si>
    <t>DIČ:</t>
  </si>
  <si>
    <t>Uchazeč:</t>
  </si>
  <si>
    <t>Vyplň údaj</t>
  </si>
  <si>
    <t>Projektant:</t>
  </si>
  <si>
    <t>PPS-KANIA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</si>
  <si>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</si>
  <si>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</si>
  <si>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</si>
  <si>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</si>
  <si>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</si>
  <si>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</si>
  <si>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</si>
  <si>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</si>
  <si>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</si>
  <si>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</si>
  <si>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</si>
  <si>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</si>
  <si>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</si>
  <si>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</si>
  <si>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</si>
  <si>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</si>
  <si>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</si>
  <si>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</si>
  <si>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</si>
  <si>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</si>
  <si>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</si>
  <si>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</si>
  <si>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</si>
  <si>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</si>
  <si>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</si>
  <si>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</si>
  <si>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</si>
  <si>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</si>
  <si>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</si>
  <si>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</si>
  <si>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</si>
  <si>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</si>
  <si>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</si>
  <si>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</si>
  <si>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</si>
  <si>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</si>
  <si>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</si>
  <si>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</si>
  <si>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</si>
  <si>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</si>
  <si>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</si>
  <si>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SO01 - Koleje A</t>
  </si>
  <si>
    <t>STA</t>
  </si>
  <si>
    <t>1</t>
  </si>
  <si>
    <t>{fb3ad919-5eda-4fb6-98e3-36e62ae0d72e}</t>
  </si>
  <si>
    <t>2</t>
  </si>
  <si>
    <t>/</t>
  </si>
  <si>
    <t>Zdravotně technické instalace</t>
  </si>
  <si>
    <t>Soupis</t>
  </si>
  <si>
    <t>{9779dc1a-279b-491f-b4d2-f82fac89da39}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</si>
  <si>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</si>
  <si>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</si>
  <si>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</si>
  <si>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</si>
  <si>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</si>
  <si>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</si>
  <si>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</si>
  <si>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05_2019 - SO01 - Koleje A</t>
  </si>
  <si>
    <t>Soupis:</t>
  </si>
  <si>
    <t>05_2019 - Zdravotně technické instalace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</si>
  <si>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</si>
  <si>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</si>
  <si>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</si>
  <si>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</si>
  <si>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</si>
  <si>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</si>
  <si>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</si>
  <si>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</si>
  <si>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</si>
  <si>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</si>
  <si>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</si>
  <si>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</si>
  <si>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</si>
  <si>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</si>
  <si>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</si>
  <si>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</si>
  <si>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</si>
  <si>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</si>
  <si>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</si>
  <si>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</si>
  <si>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</si>
  <si>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</si>
  <si>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</si>
  <si>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</si>
  <si>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</si>
  <si>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</si>
  <si>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</si>
  <si>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</si>
  <si>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</si>
  <si>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</si>
  <si>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</si>
  <si>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</si>
  <si>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</si>
  <si>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4</t>
  </si>
  <si>
    <t>Vodorovné konstrukce</t>
  </si>
  <si>
    <t>K</t>
  </si>
  <si>
    <t>411388621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</si>
  <si>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</si>
  <si>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kus</t>
  </si>
  <si>
    <t>CS ÚRS 2017 01</t>
  </si>
  <si>
    <t>514593589</t>
  </si>
  <si>
    <t>P</t>
  </si>
  <si>
    <t>Poznámka k položce:
výkr.č.D.1.4.1.b-01-11</t>
  </si>
  <si>
    <t>VV</t>
  </si>
  <si>
    <t>424</t>
  </si>
  <si>
    <t>6</t>
  </si>
  <si>
    <t>Úpravy povrchů, podlahy a osazování výplní</t>
  </si>
  <si>
    <t>612135101</t>
  </si>
  <si>
    <t>Hrubá výplň rýh maltou jakékoli šířky rýhy ve stěnách</t>
  </si>
  <si>
    <t>m2</t>
  </si>
  <si>
    <t>-42462212</t>
  </si>
  <si>
    <t>(465+465)*0,15</t>
  </si>
  <si>
    <t>9</t>
  </si>
  <si>
    <t>Ostatní konstrukce a práce, bourání</t>
  </si>
  <si>
    <t>3</t>
  </si>
  <si>
    <t>972054241</t>
  </si>
  <si>
    <t>Vybourání otvorů ve stropech nebo klenbách železobetonových bez odstranění podlahy a násypu, plochy do 0,09 m2, tl. do 150 mm</t>
  </si>
  <si>
    <t>-148331488</t>
  </si>
  <si>
    <t>974031142</t>
  </si>
  <si>
    <t>Vysekání rýh ve zdivu cihelném na maltu vápennou nebo vápenocementovou do hl. 70 mm a šířky do 70 mm</t>
  </si>
  <si>
    <t>m</t>
  </si>
  <si>
    <t>1381673349</t>
  </si>
  <si>
    <t>465</t>
  </si>
  <si>
    <t>5</t>
  </si>
  <si>
    <t>974031143</t>
  </si>
  <si>
    <t>Vysekání rýh ve zdivu cihelném na maltu vápennou nebo vápenocementovou do hl. 70 mm a šířky do 100 mm</t>
  </si>
  <si>
    <t>1145274757</t>
  </si>
  <si>
    <t>997</t>
  </si>
  <si>
    <t>Přesun sutě</t>
  </si>
  <si>
    <t>997013161</t>
  </si>
  <si>
    <t>Vnitrostaveništní doprava suti a vybouraných hmot vodorovně do 50 m svisle s omezením mechanizace pro budovy a haly výšky přes 36 do 45 m</t>
  </si>
  <si>
    <t>t</t>
  </si>
  <si>
    <t>1530196792</t>
  </si>
  <si>
    <t>7</t>
  </si>
  <si>
    <t>997013314</t>
  </si>
  <si>
    <t>Shoz suti montáž a demontáž shozu výšky přes 30 do 40 m</t>
  </si>
  <si>
    <t>1472407914</t>
  </si>
  <si>
    <t>40</t>
  </si>
  <si>
    <t>8</t>
  </si>
  <si>
    <t>997013509</t>
  </si>
  <si>
    <t>Odvoz suti a vybouraných hmot na skládku nebo meziskládku se složením, na vzdálenost Příplatek k ceně za každý další i započatý 1 km přes 1 km</t>
  </si>
  <si>
    <t>-1510075299</t>
  </si>
  <si>
    <t>997013511</t>
  </si>
  <si>
    <t>Odvoz suti a vybouraných hmot z meziskládky na skládku s naložením a se složením, na vzdálenost do 1 km</t>
  </si>
  <si>
    <t>1078028695</t>
  </si>
  <si>
    <t>10</t>
  </si>
  <si>
    <t>997013831</t>
  </si>
  <si>
    <t>Poplatek za uložení stavebního odpadu na skládce (skládkovné) směsného</t>
  </si>
  <si>
    <t>2039902991</t>
  </si>
  <si>
    <t>PSV</t>
  </si>
  <si>
    <t>Práce a dodávky PSV</t>
  </si>
  <si>
    <t>721</t>
  </si>
  <si>
    <t>Zdravotechnika - vnitřní kanalizace</t>
  </si>
  <si>
    <t>11</t>
  </si>
  <si>
    <t>721140806</t>
  </si>
  <si>
    <t>Demontáž potrubí z litinových trub odpadních nebo dešťových přes 100 do DN 200</t>
  </si>
  <si>
    <t>16</t>
  </si>
  <si>
    <t>87234621</t>
  </si>
  <si>
    <t>669+164</t>
  </si>
  <si>
    <t>12</t>
  </si>
  <si>
    <t>721171803</t>
  </si>
  <si>
    <t>Demontáž potrubí z novodurových trub odpadních nebo připojovacích do D 75</t>
  </si>
  <si>
    <t>1539348891</t>
  </si>
  <si>
    <t>842</t>
  </si>
  <si>
    <t>13</t>
  </si>
  <si>
    <t>721210823</t>
  </si>
  <si>
    <t>Demontáž kanalizačního příslušenství střešních vtoků DN 125</t>
  </si>
  <si>
    <t>-689721649</t>
  </si>
  <si>
    <t>14</t>
  </si>
  <si>
    <t>721171913</t>
  </si>
  <si>
    <t>Opravy odpadního potrubí plastového propojení dosavadního potrubí DN 50</t>
  </si>
  <si>
    <t>480831520</t>
  </si>
  <si>
    <t>721171914</t>
  </si>
  <si>
    <t>Opravy odpadního potrubí plastového propojení dosavadního potrubí DN 75</t>
  </si>
  <si>
    <t>1849543761</t>
  </si>
  <si>
    <t>721171915</t>
  </si>
  <si>
    <t>Opravy odpadního potrubí plastového propojení dosavadního potrubí DN 110</t>
  </si>
  <si>
    <t>-1440812473</t>
  </si>
  <si>
    <t>18</t>
  </si>
  <si>
    <t>17</t>
  </si>
  <si>
    <t>721171916</t>
  </si>
  <si>
    <t>Opravy odpadního potrubí plastového propojení dosavadního potrubí DN 125</t>
  </si>
  <si>
    <t>405345833</t>
  </si>
  <si>
    <t>721174024</t>
  </si>
  <si>
    <t>Potrubí z plastových trub polypropylenové odpadní (svislé) DN 70</t>
  </si>
  <si>
    <t>245895838</t>
  </si>
  <si>
    <t>96</t>
  </si>
  <si>
    <t>19</t>
  </si>
  <si>
    <t>721174025</t>
  </si>
  <si>
    <t>Potrubí z plastových trub polypropylenové odpadní (svislé) DN 100</t>
  </si>
  <si>
    <t>1977024750</t>
  </si>
  <si>
    <t>669</t>
  </si>
  <si>
    <t>20</t>
  </si>
  <si>
    <t>721174056</t>
  </si>
  <si>
    <t>Potrubí z plastových trub polypropylenové dešťové DN 125</t>
  </si>
  <si>
    <t>1804951502</t>
  </si>
  <si>
    <t>164</t>
  </si>
  <si>
    <t>721174043</t>
  </si>
  <si>
    <t>Potrubí z plastových trub polypropylenové připojovací DN 50</t>
  </si>
  <si>
    <t>1523430301</t>
  </si>
  <si>
    <t>22</t>
  </si>
  <si>
    <t>721174045</t>
  </si>
  <si>
    <t>Potrubí z plastových trub polypropylenové připojovací DN 100</t>
  </si>
  <si>
    <t>-745233833</t>
  </si>
  <si>
    <t>216</t>
  </si>
  <si>
    <t>23</t>
  </si>
  <si>
    <t>721194105</t>
  </si>
  <si>
    <t>Vyměření přípojek na potrubí vyvedení a upevnění odpadních výpustek DN 50</t>
  </si>
  <si>
    <t>1485185319</t>
  </si>
  <si>
    <t>382</t>
  </si>
  <si>
    <t>24</t>
  </si>
  <si>
    <t>721194109</t>
  </si>
  <si>
    <t>Vyměření přípojek na potrubí vyvedení a upevnění odpadních výpustek DN 100</t>
  </si>
  <si>
    <t>176508723</t>
  </si>
  <si>
    <t>162+8</t>
  </si>
  <si>
    <t>25</t>
  </si>
  <si>
    <t>721211403</t>
  </si>
  <si>
    <t xml:space="preserve">Podlahové vpusti s vodorovným odtokem DN 50/75 s kulovým kloubem </t>
  </si>
  <si>
    <t>2144049392</t>
  </si>
  <si>
    <t>26</t>
  </si>
  <si>
    <t>721226511</t>
  </si>
  <si>
    <t xml:space="preserve">Zápachové uzávěrky podomítkové (Pe) s krycí deskou pro pračku a myčku DN 40 </t>
  </si>
  <si>
    <t>327320032</t>
  </si>
  <si>
    <t>27</t>
  </si>
  <si>
    <t>M</t>
  </si>
  <si>
    <t>551618410</t>
  </si>
  <si>
    <t>vtok se zápachovou uzávěrkou DN 32-odvod kondenzátu</t>
  </si>
  <si>
    <t>32</t>
  </si>
  <si>
    <t>-2040776148</t>
  </si>
  <si>
    <t xml:space="preserve">Poznámka k položce:
výkr.č.D.1.4.1.b-01-11
</t>
  </si>
  <si>
    <t>28</t>
  </si>
  <si>
    <t>721233213</t>
  </si>
  <si>
    <t>Střešní vtoky (vpusti) polypropylenové (PP) pro pochůzné střechy s odtokem svislým DN 125 s el. ohřevem</t>
  </si>
  <si>
    <t>-1905483681</t>
  </si>
  <si>
    <t>29</t>
  </si>
  <si>
    <t>721273152</t>
  </si>
  <si>
    <t xml:space="preserve">Ventilační hlavice z polypropylenu (PP) DN 75 </t>
  </si>
  <si>
    <t>-1908153024</t>
  </si>
  <si>
    <t>30</t>
  </si>
  <si>
    <t>721273153</t>
  </si>
  <si>
    <t xml:space="preserve">Ventilační hlavice z polypropylenu (PP) DN 110 </t>
  </si>
  <si>
    <t>2100091349</t>
  </si>
  <si>
    <t>31</t>
  </si>
  <si>
    <t>721274122</t>
  </si>
  <si>
    <t>Ventily přivzdušňovací odpadních potrubí vnitřní DN 75</t>
  </si>
  <si>
    <t>-622271878</t>
  </si>
  <si>
    <t>721274124</t>
  </si>
  <si>
    <t>Ventily přivzdušňovací odpadních potrubí vnitřní DN 110</t>
  </si>
  <si>
    <t>1126069046</t>
  </si>
  <si>
    <t>33</t>
  </si>
  <si>
    <t>562456050</t>
  </si>
  <si>
    <t>mřížka větrací plast 200x200 bílá se žaluzií</t>
  </si>
  <si>
    <t>48645836</t>
  </si>
  <si>
    <t>1+3</t>
  </si>
  <si>
    <t>34</t>
  </si>
  <si>
    <t>286115720</t>
  </si>
  <si>
    <t>kotvení svislé kanalizace do DN150</t>
  </si>
  <si>
    <t>2074525281</t>
  </si>
  <si>
    <t>280</t>
  </si>
  <si>
    <t>35</t>
  </si>
  <si>
    <t>721290123</t>
  </si>
  <si>
    <t>Zkouška těsnosti kanalizace v objektech kouřem do DN 300</t>
  </si>
  <si>
    <t>531793805</t>
  </si>
  <si>
    <t>842+216+96+669+164</t>
  </si>
  <si>
    <t>36</t>
  </si>
  <si>
    <t>721290825</t>
  </si>
  <si>
    <t>Vnitrostaveništní přemístění vybouraných (demontovaných) hmot vnitřní kanalizace vodorovně do 100 m v objektech výšky přes 36 do 48 m</t>
  </si>
  <si>
    <t>-1153184322</t>
  </si>
  <si>
    <t>37</t>
  </si>
  <si>
    <t>998721105</t>
  </si>
  <si>
    <t>Přesun hmot pro vnitřní kanalizace stanovený z hmotnosti přesunovaného materiálu vodorovná dopravní vzdálenost do 50 m v objektech výšky přes 36 do 48 m</t>
  </si>
  <si>
    <t>1503680741</t>
  </si>
  <si>
    <t>722</t>
  </si>
  <si>
    <t>Zdravotechnika - vnitřní vodovod</t>
  </si>
  <si>
    <t>38</t>
  </si>
  <si>
    <t>722130802</t>
  </si>
  <si>
    <t>Demontáž potrubí z ocelových trubek pozinkovaných závitových přes 25 do DN 40</t>
  </si>
  <si>
    <t>807999085</t>
  </si>
  <si>
    <t>3819</t>
  </si>
  <si>
    <t>39</t>
  </si>
  <si>
    <t>722130803</t>
  </si>
  <si>
    <t>Demontáž potrubí z ocelových trubek pozinkovaných závitových přes 40 do DN 50</t>
  </si>
  <si>
    <t>1302409318</t>
  </si>
  <si>
    <t>234</t>
  </si>
  <si>
    <t>722130805</t>
  </si>
  <si>
    <t>Demontáž potrubí z ocelových trubek pozinkovaných závitových DN 80</t>
  </si>
  <si>
    <t>837112356</t>
  </si>
  <si>
    <t>257+398</t>
  </si>
  <si>
    <t>41</t>
  </si>
  <si>
    <t>722181123</t>
  </si>
  <si>
    <t>Objímky pro potrubíi DN do 25 mm</t>
  </si>
  <si>
    <t>720895367</t>
  </si>
  <si>
    <t>72</t>
  </si>
  <si>
    <t>42</t>
  </si>
  <si>
    <t>722181126</t>
  </si>
  <si>
    <t>Objímky pro potrubí DN přes 25 do 50 mm</t>
  </si>
  <si>
    <t>1674192047</t>
  </si>
  <si>
    <t>94</t>
  </si>
  <si>
    <t>43</t>
  </si>
  <si>
    <t>722181127</t>
  </si>
  <si>
    <t>Objímky pro potrubí DN přes 50 do 100 mm</t>
  </si>
  <si>
    <t>1153957087</t>
  </si>
  <si>
    <t>76</t>
  </si>
  <si>
    <t>44</t>
  </si>
  <si>
    <t>722190901</t>
  </si>
  <si>
    <t>Opravy ostatní uzavření nebo otevření vodovodního potrubí při opravách včetně vypuštění a napuštění</t>
  </si>
  <si>
    <t>1229326962</t>
  </si>
  <si>
    <t>50</t>
  </si>
  <si>
    <t>45</t>
  </si>
  <si>
    <t>722131917</t>
  </si>
  <si>
    <t>Opravy vodovodního potrubí z ocelových trubek pozinkovaných závitových vsazení odbočky do potrubí DN 65</t>
  </si>
  <si>
    <t>soubor</t>
  </si>
  <si>
    <t>553362948</t>
  </si>
  <si>
    <t>1+23</t>
  </si>
  <si>
    <t>46</t>
  </si>
  <si>
    <t>722131918</t>
  </si>
  <si>
    <t>Opravy vodovodního potrubí z ocelových trubek pozinkovaných závitových vsazení odbočky do potrubí DN 80</t>
  </si>
  <si>
    <t>259413883</t>
  </si>
  <si>
    <t>47</t>
  </si>
  <si>
    <t>722171936</t>
  </si>
  <si>
    <t>Výměna trubky, tvarovky, vsazení odbočky na rozvodech vody z plastů D přes 40 do 50 mm</t>
  </si>
  <si>
    <t>1037116302</t>
  </si>
  <si>
    <t>48</t>
  </si>
  <si>
    <t>722171938</t>
  </si>
  <si>
    <t>Výměna trubky, tvarovky, vsazení odbočky na rozvodech vody z plastů D přes 63 do 75 mm</t>
  </si>
  <si>
    <t>697785993</t>
  </si>
  <si>
    <t>49</t>
  </si>
  <si>
    <t>722171939</t>
  </si>
  <si>
    <t>Výměna trubky, tvarovky, vsazení odbočky na rozvodech vody z plastů D přes 75 do 90 mm</t>
  </si>
  <si>
    <t>1113925255</t>
  </si>
  <si>
    <t>722130233</t>
  </si>
  <si>
    <t>Potrubí z ocelových trubek pozinkovaných závitových svařovaných běžných DN 25</t>
  </si>
  <si>
    <t>1334088071</t>
  </si>
  <si>
    <t>51</t>
  </si>
  <si>
    <t>722130235</t>
  </si>
  <si>
    <t>Potrubí z ocelových trubek pozinkovaných závitových svařovaných běžných DN 40</t>
  </si>
  <si>
    <t>2015370696</t>
  </si>
  <si>
    <t>52</t>
  </si>
  <si>
    <t>722130236</t>
  </si>
  <si>
    <t>Potrubí z ocelových trubek pozinkovaných závitových svařovaných běžných DN 50</t>
  </si>
  <si>
    <t>-102802951</t>
  </si>
  <si>
    <t>53</t>
  </si>
  <si>
    <t>722130238</t>
  </si>
  <si>
    <t>Potrubí z ocelových trubek pozinkovaných závitových svařovaných běžných DN 80</t>
  </si>
  <si>
    <t>688376122</t>
  </si>
  <si>
    <t>54</t>
  </si>
  <si>
    <t>722181113</t>
  </si>
  <si>
    <t>Ochrana potrubí plstěnými pásy DN 25</t>
  </si>
  <si>
    <t>-557571577</t>
  </si>
  <si>
    <t>55</t>
  </si>
  <si>
    <t>722181114</t>
  </si>
  <si>
    <t>Ochrana potrubí plstěnými pásy DN 32 a DN 40</t>
  </si>
  <si>
    <t>-425339606</t>
  </si>
  <si>
    <t>56</t>
  </si>
  <si>
    <t>722181116</t>
  </si>
  <si>
    <t>Ochrana potrubí plstěnými pásy DN 50 a DN 65</t>
  </si>
  <si>
    <t>-1883777233</t>
  </si>
  <si>
    <t>57</t>
  </si>
  <si>
    <t>722181117</t>
  </si>
  <si>
    <t>Ochrana potrubí plstěnými pásy DN 80</t>
  </si>
  <si>
    <t>1927351266</t>
  </si>
  <si>
    <t>58</t>
  </si>
  <si>
    <t>722190401</t>
  </si>
  <si>
    <t>Zřízení přípojek na potrubí vyvedení a upevnění výpustek do DN 25</t>
  </si>
  <si>
    <t>-596224048</t>
  </si>
  <si>
    <t>934</t>
  </si>
  <si>
    <t>59</t>
  </si>
  <si>
    <t>722176112</t>
  </si>
  <si>
    <t>Montáž potrubí z plastových trub svařovaných polyfuzně D přes 16 do 20 mm</t>
  </si>
  <si>
    <t>699817834</t>
  </si>
  <si>
    <t>30+3135</t>
  </si>
  <si>
    <t>60</t>
  </si>
  <si>
    <t>286151330</t>
  </si>
  <si>
    <t>trubka tlaková PP-RCT řada PN 16 20 x 2,8 x 4000 mm</t>
  </si>
  <si>
    <t>1279552105</t>
  </si>
  <si>
    <t>61</t>
  </si>
  <si>
    <t>722176113</t>
  </si>
  <si>
    <t>Montáž potrubí z plastových trub svařovaných polyfuzně D přes 20 do 25 mm</t>
  </si>
  <si>
    <t>1598657628</t>
  </si>
  <si>
    <t xml:space="preserve">Poznámka k položce:
výkr.č.D.1.4.1.b-01-11
</t>
  </si>
  <si>
    <t>497</t>
  </si>
  <si>
    <t>62</t>
  </si>
  <si>
    <t>286151350</t>
  </si>
  <si>
    <t>trubka tlaková PP-RCT s čedičovým vláknem řada PN 16 25 x 3,5 x 4000 mm</t>
  </si>
  <si>
    <t>-144382555</t>
  </si>
  <si>
    <t>63</t>
  </si>
  <si>
    <t>722176114</t>
  </si>
  <si>
    <t>Montáž potrubí z plastových trub svařovaných polyfuzně D přes 25 do 32 mm</t>
  </si>
  <si>
    <t>-4843850</t>
  </si>
  <si>
    <t>238</t>
  </si>
  <si>
    <t>64</t>
  </si>
  <si>
    <t>286151380</t>
  </si>
  <si>
    <t>trubka tlaková PP-RCT s čedičovým vláknem řada PN 16 32 x 4,4 x 4000 mm</t>
  </si>
  <si>
    <t>-890712417</t>
  </si>
  <si>
    <t>65</t>
  </si>
  <si>
    <t>722176115</t>
  </si>
  <si>
    <t>Montáž potrubí z plastových trub svařovaných polyfuzně D přes 32 do 40 mm</t>
  </si>
  <si>
    <t>-398025298</t>
  </si>
  <si>
    <t>114</t>
  </si>
  <si>
    <t>66</t>
  </si>
  <si>
    <t>286151400</t>
  </si>
  <si>
    <t>trubka tlaková PP-RCT s čedičovým vláknem řada PN 16 40 x 5,5 x 4000 mm</t>
  </si>
  <si>
    <t>2143895542</t>
  </si>
  <si>
    <t>67</t>
  </si>
  <si>
    <t>722176116</t>
  </si>
  <si>
    <t>Montáž potrubí z plastových trub svařovaných polyfuzně D přes 40 do 50 mm</t>
  </si>
  <si>
    <t>1092725404</t>
  </si>
  <si>
    <t>68</t>
  </si>
  <si>
    <t>286151430</t>
  </si>
  <si>
    <t>trubka tlaková PP-RCT s čedičovým vláknem řada PN 16 50 x 6,9 x 4000 mm</t>
  </si>
  <si>
    <t>-1073181179</t>
  </si>
  <si>
    <t>69</t>
  </si>
  <si>
    <t>722176117</t>
  </si>
  <si>
    <t>Montáž potrubí z plastových trub svařovaných polyfuzně D přes 50 do 63 mm</t>
  </si>
  <si>
    <t>-1101312234</t>
  </si>
  <si>
    <t>208</t>
  </si>
  <si>
    <t>70</t>
  </si>
  <si>
    <t>286151450</t>
  </si>
  <si>
    <t>trubka tlaková PP-RCT s čedičovým vláknem řada PN 16 63 x 8,6 x 4000 mm</t>
  </si>
  <si>
    <t>-761391831</t>
  </si>
  <si>
    <t>71</t>
  </si>
  <si>
    <t>722176118</t>
  </si>
  <si>
    <t>Montáž potrubí z plastových trub svařovaných polyfuzně D přes 63 do 75 mm</t>
  </si>
  <si>
    <t>-291475302</t>
  </si>
  <si>
    <t>344</t>
  </si>
  <si>
    <t>286151460</t>
  </si>
  <si>
    <t>trubka tlaková PP-RCT s čedičovým vláknem řada PN 16 75 x 8,4 x 4000 mm</t>
  </si>
  <si>
    <t>-1972236406</t>
  </si>
  <si>
    <t>73</t>
  </si>
  <si>
    <t>283771420</t>
  </si>
  <si>
    <t>izolace tepelná potrubí z pěnového polyetylenu 20 x 13 mm</t>
  </si>
  <si>
    <t>2123808341</t>
  </si>
  <si>
    <t>1445</t>
  </si>
  <si>
    <t>74</t>
  </si>
  <si>
    <t>283771120</t>
  </si>
  <si>
    <t>izolace tepelná potrubí z pěnového polyetylenu 28 x 13 mm</t>
  </si>
  <si>
    <t>1603326943</t>
  </si>
  <si>
    <t>210</t>
  </si>
  <si>
    <t>75</t>
  </si>
  <si>
    <t>283770520</t>
  </si>
  <si>
    <t>izolace tepelná potrubí z pěnového polyetylenu 32 x 13 mm</t>
  </si>
  <si>
    <t>-458813832</t>
  </si>
  <si>
    <t>283770580</t>
  </si>
  <si>
    <t>izolace tepelná potrubí z pěnového polyetylenu 40 x 13 mm</t>
  </si>
  <si>
    <t>-1926854728</t>
  </si>
  <si>
    <t>77</t>
  </si>
  <si>
    <t>283771230</t>
  </si>
  <si>
    <t>izolace tepelná potrubí z pěnového polyetylenu 54 x 13 mm</t>
  </si>
  <si>
    <t>638853986</t>
  </si>
  <si>
    <t>78</t>
  </si>
  <si>
    <t>283771220</t>
  </si>
  <si>
    <t>izolace tepelná potrubí z pěnového polyetylenu 63 x 13 mm</t>
  </si>
  <si>
    <t>2043313486</t>
  </si>
  <si>
    <t>98</t>
  </si>
  <si>
    <t>79</t>
  </si>
  <si>
    <t>283770710</t>
  </si>
  <si>
    <t>izolace tepelná potrubí z pěnového polyetylenu 76 x 13 mm</t>
  </si>
  <si>
    <t>1453655641</t>
  </si>
  <si>
    <t>154</t>
  </si>
  <si>
    <t>80</t>
  </si>
  <si>
    <t>283770460</t>
  </si>
  <si>
    <t>izolace tepelná potrubí z pěnového polyetylenu 22 x 25 mm</t>
  </si>
  <si>
    <t>-1847059573</t>
  </si>
  <si>
    <t>1720</t>
  </si>
  <si>
    <t>81</t>
  </si>
  <si>
    <t>283770490</t>
  </si>
  <si>
    <t>izolace tepelná potrubí z pěnového polyetylenu 28 x 25 mm</t>
  </si>
  <si>
    <t>1214101168</t>
  </si>
  <si>
    <t>287</t>
  </si>
  <si>
    <t>82</t>
  </si>
  <si>
    <t>283770540</t>
  </si>
  <si>
    <t>izolace tepelná potrubí z pěnového polyetylenu 32 x 25 mm</t>
  </si>
  <si>
    <t>630132563</t>
  </si>
  <si>
    <t>83</t>
  </si>
  <si>
    <t>283770600</t>
  </si>
  <si>
    <t>izolace tepelná potrubí z pěnového polyetylenu 40 x 25 mm</t>
  </si>
  <si>
    <t>-920892711</t>
  </si>
  <si>
    <t>84</t>
  </si>
  <si>
    <t>283770650</t>
  </si>
  <si>
    <t>izolace tepelná potrubí z pěnového polyetylenu 54 x 25 mm</t>
  </si>
  <si>
    <t>2010298033</t>
  </si>
  <si>
    <t>85</t>
  </si>
  <si>
    <t>283770670</t>
  </si>
  <si>
    <t>izolace tepelná potrubí z pěnového polyetylenu 63 x 25 mm</t>
  </si>
  <si>
    <t>1186638249</t>
  </si>
  <si>
    <t>110</t>
  </si>
  <si>
    <t>86</t>
  </si>
  <si>
    <t>283770730</t>
  </si>
  <si>
    <t>izolace tepelná potrubí z pěnového polyetylenu 76 x 25 mm</t>
  </si>
  <si>
    <t>305450996</t>
  </si>
  <si>
    <t>190</t>
  </si>
  <si>
    <t>87</t>
  </si>
  <si>
    <t>722174072</t>
  </si>
  <si>
    <t>Potrubí z plastových trubek z polypropylenu (PPR) svařovaných polyfuzně kompenzační smyčky na potrubí (PPR) D 20 x 3,4</t>
  </si>
  <si>
    <t>-1296870054</t>
  </si>
  <si>
    <t>88</t>
  </si>
  <si>
    <t>722174073</t>
  </si>
  <si>
    <t>Potrubí z plastových trubek z polypropylenu (PPR) svařovaných polyfuzně kompenzační smyčky na potrubí (PPR) D 25 x 4,2</t>
  </si>
  <si>
    <t>323559222</t>
  </si>
  <si>
    <t>89</t>
  </si>
  <si>
    <t>722174074</t>
  </si>
  <si>
    <t>Potrubí z plastových trubek z polypropylenu (PPR) svařovaných polyfuzně kompenzační smyčky na potrubí (PPR) D 32 x 5,4</t>
  </si>
  <si>
    <t>2124409377</t>
  </si>
  <si>
    <t>90</t>
  </si>
  <si>
    <t>722174075</t>
  </si>
  <si>
    <t>Potrubí z plastových trubek z polypropylenu (PPR) svařovaných polyfuzně kompenzační smyčky na potrubí (PPR) D 40 x 6,7</t>
  </si>
  <si>
    <t>131240702</t>
  </si>
  <si>
    <t>91</t>
  </si>
  <si>
    <t>722220111</t>
  </si>
  <si>
    <t>Armatury s jedním závitem nástěnky pro výtokový ventil G 1/2</t>
  </si>
  <si>
    <t>1684873320</t>
  </si>
  <si>
    <t>592</t>
  </si>
  <si>
    <t>92</t>
  </si>
  <si>
    <t>551119990</t>
  </si>
  <si>
    <t>ventil rohový kulový s filtrem 1/2" x 3/8"</t>
  </si>
  <si>
    <t>175140585</t>
  </si>
  <si>
    <t>93</t>
  </si>
  <si>
    <t>722220121</t>
  </si>
  <si>
    <t>Armatury s jedním závitem nástěnky pro baterii G 1/2</t>
  </si>
  <si>
    <t>pár</t>
  </si>
  <si>
    <t>-20179656</t>
  </si>
  <si>
    <t>171</t>
  </si>
  <si>
    <t>722239101</t>
  </si>
  <si>
    <t>Armatury se dvěma závity montáž vodovodních armatur se dvěma závity ostatních typů G 1/2</t>
  </si>
  <si>
    <t>-1502545313</t>
  </si>
  <si>
    <t>91+155+1+19</t>
  </si>
  <si>
    <t>95</t>
  </si>
  <si>
    <t>551112240</t>
  </si>
  <si>
    <t>ventil přímý průchozí mosazný 3/8"</t>
  </si>
  <si>
    <t>-1114308316</t>
  </si>
  <si>
    <t>551112260</t>
  </si>
  <si>
    <t>ventil přímý průchozí mosazný 1/2"</t>
  </si>
  <si>
    <t>-1037078566</t>
  </si>
  <si>
    <t>155</t>
  </si>
  <si>
    <t>97</t>
  </si>
  <si>
    <t>551280000</t>
  </si>
  <si>
    <t>ventil vyvažovací stoupačkový dvouregulační  1/2"</t>
  </si>
  <si>
    <t>-306253496</t>
  </si>
  <si>
    <t>551243890</t>
  </si>
  <si>
    <t>kohout vypouštěcí  kulový, s hadicovou vývodkou a zátkou, PN 10, T 110°C 1/2"</t>
  </si>
  <si>
    <t>685628845</t>
  </si>
  <si>
    <t>99</t>
  </si>
  <si>
    <t>722239103</t>
  </si>
  <si>
    <t>Armatury se dvěma závity montáž vodovodních armatur se dvěma závity ostatních typů G 1</t>
  </si>
  <si>
    <t>256592260</t>
  </si>
  <si>
    <t>100</t>
  </si>
  <si>
    <t>551112300</t>
  </si>
  <si>
    <t>ventil přímý průchozí mosazný 1"</t>
  </si>
  <si>
    <t>-1230514997</t>
  </si>
  <si>
    <t>101</t>
  </si>
  <si>
    <t>722239104</t>
  </si>
  <si>
    <t>Armatury se dvěma závity montáž vodovodních armatur se dvěma závity ostatních typů G 5/4</t>
  </si>
  <si>
    <t>-1680226580</t>
  </si>
  <si>
    <t>102</t>
  </si>
  <si>
    <t>551112320</t>
  </si>
  <si>
    <t>ventil přímý průchozí mosazný 5/4"</t>
  </si>
  <si>
    <t>-153035276</t>
  </si>
  <si>
    <t>103</t>
  </si>
  <si>
    <t>891142211</t>
  </si>
  <si>
    <t>Montáž vodovodních armatur na potrubí vodoměrů v šachtě závitových G 1/2</t>
  </si>
  <si>
    <t>1817936100</t>
  </si>
  <si>
    <t>102+102</t>
  </si>
  <si>
    <t>104</t>
  </si>
  <si>
    <t>388213340</t>
  </si>
  <si>
    <t>klapka zpětná plastová membránová pro vsazení do vodoměru</t>
  </si>
  <si>
    <t>-1998826095</t>
  </si>
  <si>
    <t>105</t>
  </si>
  <si>
    <t>388212250</t>
  </si>
  <si>
    <t>vodoměr bytový na studenou  vodu Qn 1,5 110 mm  R 1/2"</t>
  </si>
  <si>
    <t>1543949307</t>
  </si>
  <si>
    <t>106</t>
  </si>
  <si>
    <t>388212290</t>
  </si>
  <si>
    <t>vodoměr bytový na teplou užitkovou vodu Qn 1,5 110 mm  R 1/2"</t>
  </si>
  <si>
    <t>-1196944429</t>
  </si>
  <si>
    <t>107</t>
  </si>
  <si>
    <t>722250133</t>
  </si>
  <si>
    <t>Požární příslušenství a armatury hydrantový systém s tvarově stálou hadicí celoplechový D 25 x 30 m</t>
  </si>
  <si>
    <t>1919275618</t>
  </si>
  <si>
    <t>108</t>
  </si>
  <si>
    <t>449816020</t>
  </si>
  <si>
    <t xml:space="preserve">ventil 2´´ PN 25 se spojkou Al nástěnného hydrantu C 52 Ms </t>
  </si>
  <si>
    <t>-1358545366</t>
  </si>
  <si>
    <t>109</t>
  </si>
  <si>
    <t>449831300</t>
  </si>
  <si>
    <t>skříň nástěnného hydrantu C52 50x57 cm</t>
  </si>
  <si>
    <t>1299584480</t>
  </si>
  <si>
    <t>449815600</t>
  </si>
  <si>
    <t>požární přetlakový ventil přímý se spojkami typ C52</t>
  </si>
  <si>
    <t>-110675917</t>
  </si>
  <si>
    <t>111</t>
  </si>
  <si>
    <t>423903000</t>
  </si>
  <si>
    <t>objímka pro pevný bod 1/2"  rozpětí 22 mm</t>
  </si>
  <si>
    <t>128</t>
  </si>
  <si>
    <t>1571924647</t>
  </si>
  <si>
    <t>112</t>
  </si>
  <si>
    <t>423903010</t>
  </si>
  <si>
    <t>objímka pro pevný bod 3/4"  rozpětí 27 mm</t>
  </si>
  <si>
    <t>-2016842131</t>
  </si>
  <si>
    <t>113</t>
  </si>
  <si>
    <t>423903020</t>
  </si>
  <si>
    <t>objímka pro pevný bod 1"  rozpětí 34 mm</t>
  </si>
  <si>
    <t>344173652</t>
  </si>
  <si>
    <t>423903030</t>
  </si>
  <si>
    <t>objímka pro pevný bod 1 1/4"  rozpětí 43 mm</t>
  </si>
  <si>
    <t>867569923</t>
  </si>
  <si>
    <t>115</t>
  </si>
  <si>
    <t>423903070</t>
  </si>
  <si>
    <t>objímka pro pevný bod 2"  rozpětí 61 mm</t>
  </si>
  <si>
    <t>-996397744</t>
  </si>
  <si>
    <t>116</t>
  </si>
  <si>
    <t>423903090</t>
  </si>
  <si>
    <t>objímka pro pevný bod 3"  rozpětí 89 mm</t>
  </si>
  <si>
    <t>-1719459995</t>
  </si>
  <si>
    <t>117</t>
  </si>
  <si>
    <t>230250011</t>
  </si>
  <si>
    <t>Montáž uzemnění vodovodních armatur</t>
  </si>
  <si>
    <t>1133969725</t>
  </si>
  <si>
    <t>515</t>
  </si>
  <si>
    <t>118</t>
  </si>
  <si>
    <t>722290215</t>
  </si>
  <si>
    <t>Zkoušky, proplach a desinfekce vodovodního potrubí zkoušky těsnosti vodovodního potrubí hrdlového nebo přírubového do DN 100</t>
  </si>
  <si>
    <t>-1521543060</t>
  </si>
  <si>
    <t>3165+497+238+114+114+208+344+13+6+49+54</t>
  </si>
  <si>
    <t>119</t>
  </si>
  <si>
    <t>722290234</t>
  </si>
  <si>
    <t>Zkoušky, proplach a desinfekce vodovodního potrubí proplach a desinfekce vodovodního potrubí do DN 80</t>
  </si>
  <si>
    <t>-765155288</t>
  </si>
  <si>
    <t>120</t>
  </si>
  <si>
    <t>722290825</t>
  </si>
  <si>
    <t>Vnitrostaveništní přemístění vybouraných (demontovaných) hmot vnitřní vodovod vodorovně do 100 m v objektech výšky přes 36 do 48 m</t>
  </si>
  <si>
    <t>1126685847</t>
  </si>
  <si>
    <t>121</t>
  </si>
  <si>
    <t>998722105</t>
  </si>
  <si>
    <t>Přesun hmot pro vnitřní vodovod stanovený z hmotnosti přesunovaného materiálu vodorovná dopravní vzdálenost do 50 m v objektech výšky přes 36 do 48 m</t>
  </si>
  <si>
    <t>-741792397</t>
  </si>
  <si>
    <t>725</t>
  </si>
  <si>
    <t>Zdravotechnika - zařizovací předměty</t>
  </si>
  <si>
    <t>122</t>
  </si>
  <si>
    <t>725110811</t>
  </si>
  <si>
    <t>Demontáž klozetů splachovacích s nádrží nebo tlakovým splachovačem</t>
  </si>
  <si>
    <t>1210731614</t>
  </si>
  <si>
    <t>172</t>
  </si>
  <si>
    <t>123</t>
  </si>
  <si>
    <t>725210821</t>
  </si>
  <si>
    <t>Demontáž umyvadel bez výtokových armatur umyvadel</t>
  </si>
  <si>
    <t>-1150056674</t>
  </si>
  <si>
    <t>124</t>
  </si>
  <si>
    <t>725240811</t>
  </si>
  <si>
    <t>Demontáž sprchových kabin a vaniček bez výtokových armatur kabin</t>
  </si>
  <si>
    <t>-107790399</t>
  </si>
  <si>
    <t>168</t>
  </si>
  <si>
    <t>125</t>
  </si>
  <si>
    <t>725310823</t>
  </si>
  <si>
    <t>Demontáž dřezů jednodílných bez výtokových armatur vestavěných v kuchyňských sestavách</t>
  </si>
  <si>
    <t>206234269</t>
  </si>
  <si>
    <t>126</t>
  </si>
  <si>
    <t>725820801</t>
  </si>
  <si>
    <t>Demontáž baterií nástěnných do G 3/4</t>
  </si>
  <si>
    <t>-109177547</t>
  </si>
  <si>
    <t>168+28</t>
  </si>
  <si>
    <t>127</t>
  </si>
  <si>
    <t>725820802</t>
  </si>
  <si>
    <t>Demontáž baterií stojánkových do 1 otvoru</t>
  </si>
  <si>
    <t>-757157136</t>
  </si>
  <si>
    <t>725860811</t>
  </si>
  <si>
    <t>Demontáž zápachových uzávěrek pro zařizovací předměty jednoduchých</t>
  </si>
  <si>
    <t>78594700</t>
  </si>
  <si>
    <t>190+168+28</t>
  </si>
  <si>
    <t>129</t>
  </si>
  <si>
    <t>725590815</t>
  </si>
  <si>
    <t>Vnitrostaveništní přemístění vybouraných (demontovaných) hmot zařizovacích předmětů vodorovně do 100 m v objektech výšky přes 36 do 48 m</t>
  </si>
  <si>
    <t>-1261868130</t>
  </si>
  <si>
    <t>130</t>
  </si>
  <si>
    <t>725119125</t>
  </si>
  <si>
    <t>Zařízení záchodů montáž klozetových mís závěsných na lehké konstrukce</t>
  </si>
  <si>
    <t>-1955724746</t>
  </si>
  <si>
    <t>131</t>
  </si>
  <si>
    <t>642360510</t>
  </si>
  <si>
    <t>klozet keramický závěsný hluboké splachování handicap bílý</t>
  </si>
  <si>
    <t>-866675123</t>
  </si>
  <si>
    <t>132</t>
  </si>
  <si>
    <t>642360410</t>
  </si>
  <si>
    <t>klozet keramický závěsný hluboké splachováníbílý</t>
  </si>
  <si>
    <t>1486240840</t>
  </si>
  <si>
    <t>162</t>
  </si>
  <si>
    <t>133</t>
  </si>
  <si>
    <t>551673810</t>
  </si>
  <si>
    <t>sedátko klozetové s poklopem duroplastové bílé</t>
  </si>
  <si>
    <t>1378917101</t>
  </si>
  <si>
    <t>134</t>
  </si>
  <si>
    <t>551666140</t>
  </si>
  <si>
    <t>souprava pro připojení závěsného WC DN 110</t>
  </si>
  <si>
    <t>85136966</t>
  </si>
  <si>
    <t>135</t>
  </si>
  <si>
    <t>725219102</t>
  </si>
  <si>
    <t>Umyvadla montáž umyvadel ostatních typů na šrouby do zdiva</t>
  </si>
  <si>
    <t>-386593090</t>
  </si>
  <si>
    <t>158+8+21</t>
  </si>
  <si>
    <t>136</t>
  </si>
  <si>
    <t>642110500</t>
  </si>
  <si>
    <t>umyvadlo keramické závěsné bez otvoru invalidní 65 cm bílé</t>
  </si>
  <si>
    <t>5487611</t>
  </si>
  <si>
    <t>137</t>
  </si>
  <si>
    <t>642110330</t>
  </si>
  <si>
    <t>umyvadlo keramické závěsné 60 x 48 cm bílé</t>
  </si>
  <si>
    <t>329022906</t>
  </si>
  <si>
    <t>138</t>
  </si>
  <si>
    <t>642140050</t>
  </si>
  <si>
    <t>umyvadlo keramické zápustné 60,5 x 42 cm bílé včetně skříňky pod umyvadlo</t>
  </si>
  <si>
    <t>2123960556</t>
  </si>
  <si>
    <t>158</t>
  </si>
  <si>
    <t>139</t>
  </si>
  <si>
    <t>642110340</t>
  </si>
  <si>
    <t>kryt sifonu keramický bílý umyvadla 600x450x190 mm</t>
  </si>
  <si>
    <t>-1980966202</t>
  </si>
  <si>
    <t>140</t>
  </si>
  <si>
    <t>725829131</t>
  </si>
  <si>
    <t>Baterie umyvadlové montáž ostatních typů stojánkových G 1/2</t>
  </si>
  <si>
    <t>39631368</t>
  </si>
  <si>
    <t>141</t>
  </si>
  <si>
    <t>551456380</t>
  </si>
  <si>
    <t>baterie umyvadlová stojánková páková s ovl.výpusti 5/4", výtokové rameno 110mm chrom</t>
  </si>
  <si>
    <t>1903796904</t>
  </si>
  <si>
    <t>142</t>
  </si>
  <si>
    <t>725869101</t>
  </si>
  <si>
    <t>Zápachové uzávěrky zařizovacích předmětů montáž zápachových uzávěrek umyvadlových do DN 40</t>
  </si>
  <si>
    <t>-1237065847</t>
  </si>
  <si>
    <t>143</t>
  </si>
  <si>
    <t>551666340</t>
  </si>
  <si>
    <t>sifon umyvadlový pro tělesně postižené DN 40</t>
  </si>
  <si>
    <t>-269093150</t>
  </si>
  <si>
    <t>144</t>
  </si>
  <si>
    <t>551613220</t>
  </si>
  <si>
    <t>uzávěrka zápachová umyvadlová s krycí růžicí odtoku DN 40</t>
  </si>
  <si>
    <t>863223022</t>
  </si>
  <si>
    <t>158+21</t>
  </si>
  <si>
    <t>145</t>
  </si>
  <si>
    <t>725319111</t>
  </si>
  <si>
    <t>Dřezy bez výtokových armatur montáž dřezů ostatních typů</t>
  </si>
  <si>
    <t>1194555282</t>
  </si>
  <si>
    <t>146</t>
  </si>
  <si>
    <t>552313590</t>
  </si>
  <si>
    <t>dřez nerez vestavný s odkapní deskou 900x600 pravý</t>
  </si>
  <si>
    <t>2071847367</t>
  </si>
  <si>
    <t>147</t>
  </si>
  <si>
    <t>725829101</t>
  </si>
  <si>
    <t>Baterie dřezové montáž ostatních typů stojánkových pákových nebo klasických</t>
  </si>
  <si>
    <t>-906617734</t>
  </si>
  <si>
    <t>148</t>
  </si>
  <si>
    <t>551439760</t>
  </si>
  <si>
    <t>baterie dřezová stojánková páková s ústím plochým 300 mm</t>
  </si>
  <si>
    <t>-1716370769</t>
  </si>
  <si>
    <t>149</t>
  </si>
  <si>
    <t>725869204</t>
  </si>
  <si>
    <t>Zápachové uzávěrky zařizovacích předmětů montáž zápachových uzávěrek dřezových jednodílných DN 50</t>
  </si>
  <si>
    <t>928490287</t>
  </si>
  <si>
    <t>150</t>
  </si>
  <si>
    <t>551611160</t>
  </si>
  <si>
    <t>uzávěrka zápachová dřezová DN 50</t>
  </si>
  <si>
    <t>-1569287611</t>
  </si>
  <si>
    <t>151</t>
  </si>
  <si>
    <t>725229103</t>
  </si>
  <si>
    <t>Vany bez výtokových armatur montáž van se zápachovou uzávěrkou akrylátových</t>
  </si>
  <si>
    <t>1022842701</t>
  </si>
  <si>
    <t>152</t>
  </si>
  <si>
    <t>554210170</t>
  </si>
  <si>
    <t>vana akrylátová obdélníková asymetrická pravá/levá 170x75 cm bílá, 100 l</t>
  </si>
  <si>
    <t>1772473620</t>
  </si>
  <si>
    <t>153</t>
  </si>
  <si>
    <t>725839101</t>
  </si>
  <si>
    <t>Baterie vanové montáž ostatních typů nástěnných nebo stojánkových G 1/2</t>
  </si>
  <si>
    <t>-942761855</t>
  </si>
  <si>
    <t>551449210</t>
  </si>
  <si>
    <t>baterie vanová a sprchová nástěnná páková s plochým otočným ramenem chrom</t>
  </si>
  <si>
    <t>-1738490135</t>
  </si>
  <si>
    <t>725864311</t>
  </si>
  <si>
    <t xml:space="preserve">Zápachové uzávěrky zařizovacích předmětů pro koupací vany s kulovým kloubem na odtoku DN 40/50 </t>
  </si>
  <si>
    <t>-2050175285</t>
  </si>
  <si>
    <t>156</t>
  </si>
  <si>
    <t>725241312</t>
  </si>
  <si>
    <t>Sprchové vaničky, boxy, kouty a zástěny sprchové vaničky plechové smaltované čtvercové 900x900 mm</t>
  </si>
  <si>
    <t>-1891477151</t>
  </si>
  <si>
    <t>159</t>
  </si>
  <si>
    <t>157</t>
  </si>
  <si>
    <t>725245103</t>
  </si>
  <si>
    <t>Sprchové vaničky, boxy, kouty a zástěny zástěny sprchové do výšky 2000 mm dveře jednokřídlé, šířky 900 mm</t>
  </si>
  <si>
    <t>-1081840371</t>
  </si>
  <si>
    <t>725865311</t>
  </si>
  <si>
    <t xml:space="preserve">Zápachové uzávěrky zařizovacích předmětů pro vany sprchových koutů s kulovým kloubem na odtoku DN 40/50 </t>
  </si>
  <si>
    <t>1151063358</t>
  </si>
  <si>
    <t>721219114</t>
  </si>
  <si>
    <t>Odtokové sprchové žlaby montáž odtokových sprchových žlabů ostatních typů délky do 1000 mm</t>
  </si>
  <si>
    <t>-871914300</t>
  </si>
  <si>
    <t>5+2</t>
  </si>
  <si>
    <t>160</t>
  </si>
  <si>
    <t>552332020</t>
  </si>
  <si>
    <t>žlab sprchového koutu šířka koutu 900 mm</t>
  </si>
  <si>
    <t>-284674735</t>
  </si>
  <si>
    <t>4+1</t>
  </si>
  <si>
    <t>161</t>
  </si>
  <si>
    <t>552332010</t>
  </si>
  <si>
    <t>žlab sprchového koutu šířka koutu 800 mm</t>
  </si>
  <si>
    <t>-457318863</t>
  </si>
  <si>
    <t>552332070</t>
  </si>
  <si>
    <t>rošt žlabu sprchového koutu design 2 šířka koutu 800 mm</t>
  </si>
  <si>
    <t>2099994793</t>
  </si>
  <si>
    <t>163</t>
  </si>
  <si>
    <t>552332080</t>
  </si>
  <si>
    <t>rošt žlabu sprchového koutu design 2 šířka koutu 900 mm</t>
  </si>
  <si>
    <t>1154868567</t>
  </si>
  <si>
    <t>552332120</t>
  </si>
  <si>
    <t>flexi dopojení žlabu sprchového koutu G=6/4" DN 40/50</t>
  </si>
  <si>
    <t>1232015337</t>
  </si>
  <si>
    <t>165</t>
  </si>
  <si>
    <t>725849411</t>
  </si>
  <si>
    <t>Baterie sprchové montáž podomítkových baterií</t>
  </si>
  <si>
    <t>1388133730</t>
  </si>
  <si>
    <t>159+8+4</t>
  </si>
  <si>
    <t>166</t>
  </si>
  <si>
    <t>551455300</t>
  </si>
  <si>
    <t>baterie vanová a sprchová podomítková páková nadomítková část chrom</t>
  </si>
  <si>
    <t>-576960919</t>
  </si>
  <si>
    <t>167</t>
  </si>
  <si>
    <t>551455520</t>
  </si>
  <si>
    <t>pevná sprchová hlavice s omezovačem průtoku 6l/s</t>
  </si>
  <si>
    <t>-1073394567</t>
  </si>
  <si>
    <t>159+4</t>
  </si>
  <si>
    <t>551928580</t>
  </si>
  <si>
    <t>hadice sprchová plastová/kovová 250 cm</t>
  </si>
  <si>
    <t>-1360150164</t>
  </si>
  <si>
    <t>169</t>
  </si>
  <si>
    <t>551928540</t>
  </si>
  <si>
    <t>růžice sprchová třípolohová D 85 mm L 240 mm</t>
  </si>
  <si>
    <t>295036023</t>
  </si>
  <si>
    <t>170</t>
  </si>
  <si>
    <t>551470700</t>
  </si>
  <si>
    <t>madlo sprchové č. 4 pravé/levé 75 x 45 cm anicoro</t>
  </si>
  <si>
    <t>1037469382</t>
  </si>
  <si>
    <t>551470800</t>
  </si>
  <si>
    <t>sedačka do sprchy anticoro rozměr sedáku 340 x 430 mm</t>
  </si>
  <si>
    <t>770562475</t>
  </si>
  <si>
    <t>551470600</t>
  </si>
  <si>
    <t>madlo invalidní krakorcové sklopné bílé 55 cm</t>
  </si>
  <si>
    <t>1444916512</t>
  </si>
  <si>
    <t>173</t>
  </si>
  <si>
    <t>551470620</t>
  </si>
  <si>
    <t>madlo invalidní krakorcové bílé 55 cm</t>
  </si>
  <si>
    <t>938062846</t>
  </si>
  <si>
    <t>174</t>
  </si>
  <si>
    <t>551470610</t>
  </si>
  <si>
    <t>madlo invalidní krakorcové sklopné bílé 83,4 cm</t>
  </si>
  <si>
    <t>671120824</t>
  </si>
  <si>
    <t>175</t>
  </si>
  <si>
    <t>551470630</t>
  </si>
  <si>
    <t>madlo invalidní krakorcové s držákem toalet. papíru bílé 83,4 cm</t>
  </si>
  <si>
    <t>1836720505</t>
  </si>
  <si>
    <t>176</t>
  </si>
  <si>
    <t>554310990</t>
  </si>
  <si>
    <t>dávkovač tekutého mýdla 350 ml bílý</t>
  </si>
  <si>
    <t>-105487101</t>
  </si>
  <si>
    <t>187</t>
  </si>
  <si>
    <t>177</t>
  </si>
  <si>
    <t>554310930</t>
  </si>
  <si>
    <t>držák toaletního papíru vč. zásobníku, chrom</t>
  </si>
  <si>
    <t>-592935752</t>
  </si>
  <si>
    <t>178</t>
  </si>
  <si>
    <t>554310920</t>
  </si>
  <si>
    <t xml:space="preserve">WC souprava, štětka vč. držáku </t>
  </si>
  <si>
    <t>-912113647</t>
  </si>
  <si>
    <t>179</t>
  </si>
  <si>
    <t>554310860</t>
  </si>
  <si>
    <t>věšák nástěnný pro ručníky, chrom</t>
  </si>
  <si>
    <t>-1926299901</t>
  </si>
  <si>
    <t>180</t>
  </si>
  <si>
    <t>634651220</t>
  </si>
  <si>
    <t>zrcadlo nástěnné 600x400mm</t>
  </si>
  <si>
    <t>-155792465</t>
  </si>
  <si>
    <t>(0,6*0,4)*187</t>
  </si>
  <si>
    <t>181</t>
  </si>
  <si>
    <t>554310790</t>
  </si>
  <si>
    <t>koš odpadkový nášlapný (nerez), 30 litrů</t>
  </si>
  <si>
    <t>-1685725833</t>
  </si>
  <si>
    <t>182</t>
  </si>
  <si>
    <t>725980123</t>
  </si>
  <si>
    <t>Dvířka 30/30</t>
  </si>
  <si>
    <t>883057152</t>
  </si>
  <si>
    <t>183</t>
  </si>
  <si>
    <t>998725105</t>
  </si>
  <si>
    <t>Přesun hmot pro zařizovací předměty stanovený z hmotnosti přesunovaného materiálu vodorovná dopravní vzdálenost do 50 m v objektech výšky přes 36 do 48 m</t>
  </si>
  <si>
    <t>110350152</t>
  </si>
  <si>
    <t>726</t>
  </si>
  <si>
    <t>Zdravotechnika - předstěnové instalace</t>
  </si>
  <si>
    <t>184</t>
  </si>
  <si>
    <t>726131204</t>
  </si>
  <si>
    <t>Předstěnové instalační systémy do lehkých stěn s kovovou konstrukcí montáž ostatních typů klozetů</t>
  </si>
  <si>
    <t>766152980</t>
  </si>
  <si>
    <t>185</t>
  </si>
  <si>
    <t>552817080</t>
  </si>
  <si>
    <t>montážní prvek pro závěsné WC ovládání zepředu, pro tělesně postižené výška 112 cm</t>
  </si>
  <si>
    <t>2021278922</t>
  </si>
  <si>
    <t>186</t>
  </si>
  <si>
    <t>552817060</t>
  </si>
  <si>
    <t>montážní prvek pro závěsné WC ovládání zepředu, výška 112 cm</t>
  </si>
  <si>
    <t>-2026587907</t>
  </si>
  <si>
    <t>552817940</t>
  </si>
  <si>
    <t>tlačítko pro ovládání WC zepředu, plast, dvě množství vody, 24,6 x 16,4 cm</t>
  </si>
  <si>
    <t>-911451150</t>
  </si>
  <si>
    <t>188</t>
  </si>
  <si>
    <t>998726115</t>
  </si>
  <si>
    <t>Přesun hmot pro instalační prefabrikáty stanovený z hmotnosti přesunovaného materiálu vodorovná dopravní vzdálenost do 50 m v objektech výšky přes 36 m do 48 m</t>
  </si>
  <si>
    <t>-72693295</t>
  </si>
  <si>
    <t>727</t>
  </si>
  <si>
    <t>Zdravotechnika - požární ochrana</t>
  </si>
  <si>
    <t>189</t>
  </si>
  <si>
    <t>590810020</t>
  </si>
  <si>
    <t>deska požárně ochranná kalcium-silikátová 1200 x 2500, tl. 25 mm</t>
  </si>
  <si>
    <t>1877121450</t>
  </si>
  <si>
    <t>96*(0,6*1,25)</t>
  </si>
  <si>
    <t>727111143</t>
  </si>
  <si>
    <t>Protipožární trubní ucpávky předizolované kovové potrubí prostup stěnou tloušťky 150 mm požární odolnost EI 180 D 28</t>
  </si>
  <si>
    <t>-1347120564</t>
  </si>
  <si>
    <t>191</t>
  </si>
  <si>
    <t>727111144</t>
  </si>
  <si>
    <t>Protipožární trubní ucpávky předizolované kovové potrubí prostup stěnou tloušťky 150 mm požární odolnost EI 180 D 33</t>
  </si>
  <si>
    <t>100888906</t>
  </si>
  <si>
    <t>192</t>
  </si>
  <si>
    <t>727111146</t>
  </si>
  <si>
    <t>Protipožární trubní ucpávky předizolované kovové potrubí prostup stěnou tloušťky 150 mm požární odolnost EI 180 D 54</t>
  </si>
  <si>
    <t>413360709</t>
  </si>
  <si>
    <t>193</t>
  </si>
  <si>
    <t>727121131</t>
  </si>
  <si>
    <t>Protipožární ochranné manžety z jedné strany dělící konstrukce požární odolnost EI 120 D 50</t>
  </si>
  <si>
    <t>2005635005</t>
  </si>
  <si>
    <t>128+16</t>
  </si>
  <si>
    <t>194</t>
  </si>
  <si>
    <t>727121132</t>
  </si>
  <si>
    <t>Protipožární ochranné manžety z jedné strany dělící konstrukce požární odolnost EI 120 D 63</t>
  </si>
  <si>
    <t>-1863182309</t>
  </si>
  <si>
    <t>195</t>
  </si>
  <si>
    <t>727121133</t>
  </si>
  <si>
    <t>Protipožární ochranné manžety z jedné strany dělící konstrukce požární odolnost EI 120 D 75</t>
  </si>
  <si>
    <t>193503173</t>
  </si>
  <si>
    <t>18+112</t>
  </si>
  <si>
    <t>196</t>
  </si>
  <si>
    <t>727121135</t>
  </si>
  <si>
    <t>Protipožární ochranné manžety z jedné strany dělící konstrukce požární odolnost EI 120 D 110</t>
  </si>
  <si>
    <t>1922494634</t>
  </si>
  <si>
    <t>299</t>
  </si>
  <si>
    <t>197</t>
  </si>
  <si>
    <t>727121136</t>
  </si>
  <si>
    <t>Protipožární ochranné manžety z jedné strany dělící konstrukce požární odolnost EI 120 D 125</t>
  </si>
  <si>
    <t>1347198687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</si>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</sst>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3" fillId="3" borderId="0" xfId="1" applyFont="1" applyFill="1" applyAlignment="1">
      <alignment vertical="center"/>
    </xf>
    <xf numFmtId="0" fontId="46" fillId="3" borderId="0" xfId="1" applyFill="1"/>
    <xf numFmtId="0" fontId="0" fillId="3" borderId="0" xfId="0" applyFill="1"/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7" fillId="0" borderId="0" xfId="0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6" borderId="10" xfId="0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6" xfId="0" applyBorder="1" applyAlignment="1">
      <alignment vertical="center" wrapText="1"/>
    </xf>
    <xf numFmtId="0" fontId="0" fillId="0" borderId="16" xfId="0" applyBorder="1" applyAlignment="1" applyProtection="1">
      <alignment vertical="center"/>
      <protection locked="0"/>
    </xf>
    <xf numFmtId="0" fontId="0" fillId="0" borderId="26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6" borderId="0" xfId="0" applyFill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ill="1" applyBorder="1" applyAlignment="1">
      <alignment vertical="center"/>
    </xf>
    <xf numFmtId="0" fontId="0" fillId="0" borderId="13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6" borderId="0" xfId="0" applyFont="1" applyFill="1" applyAlignment="1">
      <alignment horizontal="left" vertical="center"/>
    </xf>
    <xf numFmtId="0" fontId="0" fillId="6" borderId="0" xfId="0" applyFill="1" applyAlignment="1" applyProtection="1">
      <alignment vertical="center"/>
      <protection locked="0"/>
    </xf>
    <xf numFmtId="0" fontId="2" fillId="6" borderId="0" xfId="0" applyFont="1" applyFill="1" applyAlignment="1">
      <alignment horizontal="right" vertical="center"/>
    </xf>
    <xf numFmtId="0" fontId="0" fillId="6" borderId="6" xfId="0" applyFill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4" fillId="0" borderId="16" xfId="0" applyNumberFormat="1" applyFont="1" applyBorder="1"/>
    <xf numFmtId="166" fontId="34" fillId="0" borderId="17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5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8" xfId="0" applyFont="1" applyBorder="1"/>
    <xf numFmtId="166" fontId="8" fillId="0" borderId="0" xfId="0" applyNumberFormat="1" applyFont="1"/>
    <xf numFmtId="166" fontId="8" fillId="0" borderId="19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28" xfId="0" applyBorder="1" applyAlignment="1">
      <alignment horizontal="center" vertical="center"/>
    </xf>
    <xf numFmtId="49" fontId="0" fillId="0" borderId="28" xfId="0" applyNumberFormat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8" xfId="0" applyBorder="1" applyAlignment="1">
      <alignment horizontal="center" vertical="center" wrapText="1"/>
    </xf>
    <xf numFmtId="167" fontId="0" fillId="0" borderId="28" xfId="0" applyNumberFormat="1" applyBorder="1" applyAlignment="1">
      <alignment vertical="center"/>
    </xf>
    <xf numFmtId="4" fontId="0" fillId="4" borderId="28" xfId="0" applyNumberFormat="1" applyFill="1" applyBorder="1" applyAlignment="1" applyProtection="1">
      <alignment vertical="center"/>
      <protection locked="0"/>
    </xf>
    <xf numFmtId="4" fontId="0" fillId="0" borderId="28" xfId="0" applyNumberFormat="1" applyBorder="1" applyAlignment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18" xfId="0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8" fillId="0" borderId="28" xfId="0" applyFont="1" applyBorder="1" applyAlignment="1">
      <alignment horizontal="center" vertical="center"/>
    </xf>
    <xf numFmtId="49" fontId="38" fillId="0" borderId="28" xfId="0" applyNumberFormat="1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center" vertical="center" wrapText="1"/>
    </xf>
    <xf numFmtId="167" fontId="38" fillId="0" borderId="28" xfId="0" applyNumberFormat="1" applyFont="1" applyBorder="1" applyAlignment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1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4" t="s">
        <v>4</v>
      </c>
      <c r="BB1" s="14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D4" s="26" t="s">
        <v>11</v>
      </c>
      <c r="AQ4" s="27"/>
      <c r="AS4" s="28" t="s">
        <v>12</v>
      </c>
      <c r="BE4" s="29" t="s">
        <v>13</v>
      </c>
      <c r="BS4" s="21" t="s">
        <v>14</v>
      </c>
    </row>
    <row r="5" spans="1:74" ht="14.45" customHeight="1">
      <c r="B5" s="25"/>
      <c r="D5" s="30" t="s">
        <v>15</v>
      </c>
      <c r="K5" s="273" t="s">
        <v>16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Q5" s="27"/>
      <c r="BE5" s="271" t="s">
        <v>17</v>
      </c>
      <c r="BS5" s="21" t="s">
        <v>8</v>
      </c>
    </row>
    <row r="6" spans="1:74" ht="36.950000000000003" customHeight="1">
      <c r="B6" s="25"/>
      <c r="D6" s="32" t="s">
        <v>18</v>
      </c>
      <c r="K6" s="275" t="s">
        <v>19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Q6" s="27"/>
      <c r="BE6" s="272"/>
      <c r="BS6" s="21" t="s">
        <v>8</v>
      </c>
    </row>
    <row r="7" spans="1:74" ht="14.45" customHeight="1">
      <c r="B7" s="25"/>
      <c r="D7" s="33" t="s">
        <v>20</v>
      </c>
      <c r="K7" s="31" t="s">
        <v>21</v>
      </c>
      <c r="AK7" s="33" t="s">
        <v>22</v>
      </c>
      <c r="AN7" s="31" t="s">
        <v>21</v>
      </c>
      <c r="AQ7" s="27"/>
      <c r="BE7" s="272"/>
      <c r="BS7" s="21" t="s">
        <v>8</v>
      </c>
    </row>
    <row r="8" spans="1:74" ht="14.45" customHeight="1">
      <c r="B8" s="25"/>
      <c r="D8" s="33" t="s">
        <v>23</v>
      </c>
      <c r="K8" s="31" t="s">
        <v>24</v>
      </c>
      <c r="AK8" s="33" t="s">
        <v>25</v>
      </c>
      <c r="AN8" s="34" t="s">
        <v>26</v>
      </c>
      <c r="AQ8" s="27"/>
      <c r="BE8" s="272"/>
      <c r="BS8" s="21" t="s">
        <v>8</v>
      </c>
    </row>
    <row r="9" spans="1:74" ht="14.45" customHeight="1">
      <c r="B9" s="25"/>
      <c r="AQ9" s="27"/>
      <c r="BE9" s="272"/>
      <c r="BS9" s="21" t="s">
        <v>8</v>
      </c>
    </row>
    <row r="10" spans="1:74" ht="14.45" customHeight="1">
      <c r="B10" s="25"/>
      <c r="D10" s="33" t="s">
        <v>27</v>
      </c>
      <c r="AK10" s="33" t="s">
        <v>28</v>
      </c>
      <c r="AN10" s="31" t="s">
        <v>21</v>
      </c>
      <c r="AQ10" s="27"/>
      <c r="BE10" s="272"/>
      <c r="BS10" s="21" t="s">
        <v>8</v>
      </c>
    </row>
    <row r="11" spans="1:74" ht="18.399999999999999" customHeight="1">
      <c r="B11" s="25"/>
      <c r="E11" s="31" t="s">
        <v>29</v>
      </c>
      <c r="AK11" s="33" t="s">
        <v>30</v>
      </c>
      <c r="AN11" s="31" t="s">
        <v>21</v>
      </c>
      <c r="AQ11" s="27"/>
      <c r="BE11" s="272"/>
      <c r="BS11" s="21" t="s">
        <v>8</v>
      </c>
    </row>
    <row r="12" spans="1:74" ht="6.95" customHeight="1">
      <c r="B12" s="25"/>
      <c r="AQ12" s="27"/>
      <c r="BE12" s="272"/>
      <c r="BS12" s="21" t="s">
        <v>8</v>
      </c>
    </row>
    <row r="13" spans="1:74" ht="14.45" customHeight="1">
      <c r="B13" s="25"/>
      <c r="D13" s="33" t="s">
        <v>31</v>
      </c>
      <c r="AK13" s="33" t="s">
        <v>28</v>
      </c>
      <c r="AN13" s="35" t="s">
        <v>32</v>
      </c>
      <c r="AQ13" s="27"/>
      <c r="BE13" s="272"/>
      <c r="BS13" s="21" t="s">
        <v>8</v>
      </c>
    </row>
    <row r="14" spans="1:74">
      <c r="B14" s="25"/>
      <c r="E14" s="276" t="s">
        <v>32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33" t="s">
        <v>30</v>
      </c>
      <c r="AN14" s="35" t="s">
        <v>32</v>
      </c>
      <c r="AQ14" s="27"/>
      <c r="BE14" s="272"/>
      <c r="BS14" s="21" t="s">
        <v>8</v>
      </c>
    </row>
    <row r="15" spans="1:74" ht="6.95" customHeight="1">
      <c r="B15" s="25"/>
      <c r="AQ15" s="27"/>
      <c r="BE15" s="272"/>
      <c r="BS15" s="21" t="s">
        <v>6</v>
      </c>
    </row>
    <row r="16" spans="1:74" ht="14.45" customHeight="1">
      <c r="B16" s="25"/>
      <c r="D16" s="33" t="s">
        <v>33</v>
      </c>
      <c r="AK16" s="33" t="s">
        <v>28</v>
      </c>
      <c r="AN16" s="31" t="s">
        <v>21</v>
      </c>
      <c r="AQ16" s="27"/>
      <c r="BE16" s="272"/>
      <c r="BS16" s="21" t="s">
        <v>6</v>
      </c>
    </row>
    <row r="17" spans="2:71" ht="18.399999999999999" customHeight="1">
      <c r="B17" s="25"/>
      <c r="E17" s="31" t="s">
        <v>34</v>
      </c>
      <c r="AK17" s="33" t="s">
        <v>30</v>
      </c>
      <c r="AN17" s="31" t="s">
        <v>21</v>
      </c>
      <c r="AQ17" s="27"/>
      <c r="BE17" s="272"/>
      <c r="BS17" s="21" t="s">
        <v>35</v>
      </c>
    </row>
    <row r="18" spans="2:71" ht="6.95" customHeight="1">
      <c r="B18" s="25"/>
      <c r="AQ18" s="27"/>
      <c r="BE18" s="272"/>
      <c r="BS18" s="21" t="s">
        <v>8</v>
      </c>
    </row>
    <row r="19" spans="2:71" ht="14.45" customHeight="1">
      <c r="B19" s="25"/>
      <c r="D19" s="33" t="s">
        <v>36</v>
      </c>
      <c r="AQ19" s="27"/>
      <c r="BE19" s="272"/>
      <c r="BS19" s="21" t="s">
        <v>8</v>
      </c>
    </row>
    <row r="20" spans="2:71" ht="48.75" customHeight="1">
      <c r="B20" s="25"/>
      <c r="E20" s="278" t="s">
        <v>37</v>
      </c>
      <c r="F20" s="278"/>
      <c r="G20" s="278"/>
      <c r="H20" s="278"/>
      <c r="I20" s="278"/>
      <c r="J20" s="278"/>
      <c r="K20" s="278"/>
      <c r="L20" s="278"/>
      <c r="M20" s="278"/>
      <c r="N20" s="278"/>
      <c r="O20" s="278"/>
      <c r="P20" s="278"/>
      <c r="Q20" s="278"/>
      <c r="R20" s="278"/>
      <c r="S20" s="278"/>
      <c r="T20" s="278"/>
      <c r="U20" s="278"/>
      <c r="V20" s="278"/>
      <c r="W20" s="278"/>
      <c r="X20" s="278"/>
      <c r="Y20" s="278"/>
      <c r="Z20" s="278"/>
      <c r="AA20" s="278"/>
      <c r="AB20" s="278"/>
      <c r="AC20" s="278"/>
      <c r="AD20" s="278"/>
      <c r="AE20" s="278"/>
      <c r="AF20" s="278"/>
      <c r="AG20" s="278"/>
      <c r="AH20" s="278"/>
      <c r="AI20" s="278"/>
      <c r="AJ20" s="278"/>
      <c r="AK20" s="278"/>
      <c r="AL20" s="278"/>
      <c r="AM20" s="278"/>
      <c r="AN20" s="278"/>
      <c r="AQ20" s="27"/>
      <c r="BE20" s="272"/>
      <c r="BS20" s="21" t="s">
        <v>6</v>
      </c>
    </row>
    <row r="21" spans="2:71" ht="6.95" customHeight="1">
      <c r="B21" s="25"/>
      <c r="AQ21" s="27"/>
      <c r="BE21" s="272"/>
    </row>
    <row r="22" spans="2:71" ht="6.95" customHeight="1">
      <c r="B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Q22" s="27"/>
      <c r="BE22" s="272"/>
    </row>
    <row r="23" spans="2:71" s="1" customFormat="1" ht="25.9" customHeight="1">
      <c r="B23" s="37"/>
      <c r="D23" s="38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79">
        <f>ROUND(AG51,2)</f>
        <v>0</v>
      </c>
      <c r="AL23" s="280"/>
      <c r="AM23" s="280"/>
      <c r="AN23" s="280"/>
      <c r="AO23" s="280"/>
      <c r="AQ23" s="40"/>
      <c r="BE23" s="272"/>
    </row>
    <row r="24" spans="2:71" s="1" customFormat="1" ht="6.95" customHeight="1">
      <c r="B24" s="37"/>
      <c r="AQ24" s="40"/>
      <c r="BE24" s="272"/>
    </row>
    <row r="25" spans="2:71" s="1" customFormat="1" ht="13.5">
      <c r="B25" s="37"/>
      <c r="L25" s="281" t="s">
        <v>39</v>
      </c>
      <c r="M25" s="281"/>
      <c r="N25" s="281"/>
      <c r="O25" s="281"/>
      <c r="W25" s="281" t="s">
        <v>40</v>
      </c>
      <c r="X25" s="281"/>
      <c r="Y25" s="281"/>
      <c r="Z25" s="281"/>
      <c r="AA25" s="281"/>
      <c r="AB25" s="281"/>
      <c r="AC25" s="281"/>
      <c r="AD25" s="281"/>
      <c r="AE25" s="281"/>
      <c r="AK25" s="281" t="s">
        <v>41</v>
      </c>
      <c r="AL25" s="281"/>
      <c r="AM25" s="281"/>
      <c r="AN25" s="281"/>
      <c r="AO25" s="281"/>
      <c r="AQ25" s="40"/>
      <c r="BE25" s="272"/>
    </row>
    <row r="26" spans="2:71" s="2" customFormat="1" ht="14.45" customHeight="1">
      <c r="B26" s="42"/>
      <c r="D26" s="43" t="s">
        <v>42</v>
      </c>
      <c r="F26" s="43" t="s">
        <v>43</v>
      </c>
      <c r="L26" s="282">
        <v>0.21</v>
      </c>
      <c r="M26" s="283"/>
      <c r="N26" s="283"/>
      <c r="O26" s="283"/>
      <c r="W26" s="284">
        <f>ROUND(AZ51,2)</f>
        <v>0</v>
      </c>
      <c r="X26" s="283"/>
      <c r="Y26" s="283"/>
      <c r="Z26" s="283"/>
      <c r="AA26" s="283"/>
      <c r="AB26" s="283"/>
      <c r="AC26" s="283"/>
      <c r="AD26" s="283"/>
      <c r="AE26" s="283"/>
      <c r="AK26" s="284">
        <f>ROUND(AV51,2)</f>
        <v>0</v>
      </c>
      <c r="AL26" s="283"/>
      <c r="AM26" s="283"/>
      <c r="AN26" s="283"/>
      <c r="AO26" s="283"/>
      <c r="AQ26" s="44"/>
      <c r="BE26" s="272"/>
    </row>
    <row r="27" spans="2:71" s="2" customFormat="1" ht="14.45" customHeight="1">
      <c r="B27" s="42"/>
      <c r="F27" s="43" t="s">
        <v>44</v>
      </c>
      <c r="L27" s="282">
        <v>0.15</v>
      </c>
      <c r="M27" s="283"/>
      <c r="N27" s="283"/>
      <c r="O27" s="283"/>
      <c r="W27" s="284">
        <f>ROUND(BA51,2)</f>
        <v>0</v>
      </c>
      <c r="X27" s="283"/>
      <c r="Y27" s="283"/>
      <c r="Z27" s="283"/>
      <c r="AA27" s="283"/>
      <c r="AB27" s="283"/>
      <c r="AC27" s="283"/>
      <c r="AD27" s="283"/>
      <c r="AE27" s="283"/>
      <c r="AK27" s="284">
        <f>ROUND(AW51,2)</f>
        <v>0</v>
      </c>
      <c r="AL27" s="283"/>
      <c r="AM27" s="283"/>
      <c r="AN27" s="283"/>
      <c r="AO27" s="283"/>
      <c r="AQ27" s="44"/>
      <c r="BE27" s="272"/>
    </row>
    <row r="28" spans="2:71" s="2" customFormat="1" ht="14.45" hidden="1" customHeight="1">
      <c r="B28" s="42"/>
      <c r="F28" s="43" t="s">
        <v>45</v>
      </c>
      <c r="L28" s="282">
        <v>0.21</v>
      </c>
      <c r="M28" s="283"/>
      <c r="N28" s="283"/>
      <c r="O28" s="283"/>
      <c r="W28" s="284">
        <f>ROUND(BB51,2)</f>
        <v>0</v>
      </c>
      <c r="X28" s="283"/>
      <c r="Y28" s="283"/>
      <c r="Z28" s="283"/>
      <c r="AA28" s="283"/>
      <c r="AB28" s="283"/>
      <c r="AC28" s="283"/>
      <c r="AD28" s="283"/>
      <c r="AE28" s="283"/>
      <c r="AK28" s="284">
        <v>0</v>
      </c>
      <c r="AL28" s="283"/>
      <c r="AM28" s="283"/>
      <c r="AN28" s="283"/>
      <c r="AO28" s="283"/>
      <c r="AQ28" s="44"/>
      <c r="BE28" s="272"/>
    </row>
    <row r="29" spans="2:71" s="2" customFormat="1" ht="14.45" hidden="1" customHeight="1">
      <c r="B29" s="42"/>
      <c r="F29" s="43" t="s">
        <v>46</v>
      </c>
      <c r="L29" s="282">
        <v>0.15</v>
      </c>
      <c r="M29" s="283"/>
      <c r="N29" s="283"/>
      <c r="O29" s="283"/>
      <c r="W29" s="284">
        <f>ROUND(BC51,2)</f>
        <v>0</v>
      </c>
      <c r="X29" s="283"/>
      <c r="Y29" s="283"/>
      <c r="Z29" s="283"/>
      <c r="AA29" s="283"/>
      <c r="AB29" s="283"/>
      <c r="AC29" s="283"/>
      <c r="AD29" s="283"/>
      <c r="AE29" s="283"/>
      <c r="AK29" s="284">
        <v>0</v>
      </c>
      <c r="AL29" s="283"/>
      <c r="AM29" s="283"/>
      <c r="AN29" s="283"/>
      <c r="AO29" s="283"/>
      <c r="AQ29" s="44"/>
      <c r="BE29" s="272"/>
    </row>
    <row r="30" spans="2:71" s="2" customFormat="1" ht="14.45" hidden="1" customHeight="1">
      <c r="B30" s="42"/>
      <c r="F30" s="43" t="s">
        <v>47</v>
      </c>
      <c r="L30" s="282">
        <v>0</v>
      </c>
      <c r="M30" s="283"/>
      <c r="N30" s="283"/>
      <c r="O30" s="283"/>
      <c r="W30" s="284">
        <f>ROUND(BD51,2)</f>
        <v>0</v>
      </c>
      <c r="X30" s="283"/>
      <c r="Y30" s="283"/>
      <c r="Z30" s="283"/>
      <c r="AA30" s="283"/>
      <c r="AB30" s="283"/>
      <c r="AC30" s="283"/>
      <c r="AD30" s="283"/>
      <c r="AE30" s="283"/>
      <c r="AK30" s="284">
        <v>0</v>
      </c>
      <c r="AL30" s="283"/>
      <c r="AM30" s="283"/>
      <c r="AN30" s="283"/>
      <c r="AO30" s="283"/>
      <c r="AQ30" s="44"/>
      <c r="BE30" s="272"/>
    </row>
    <row r="31" spans="2:71" s="1" customFormat="1" ht="6.95" customHeight="1">
      <c r="B31" s="37"/>
      <c r="AQ31" s="40"/>
      <c r="BE31" s="272"/>
    </row>
    <row r="32" spans="2:71" s="1" customFormat="1" ht="25.9" customHeight="1">
      <c r="B32" s="37"/>
      <c r="C32" s="45"/>
      <c r="D32" s="46" t="s">
        <v>48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49</v>
      </c>
      <c r="U32" s="47"/>
      <c r="V32" s="47"/>
      <c r="W32" s="47"/>
      <c r="X32" s="285" t="s">
        <v>50</v>
      </c>
      <c r="Y32" s="286"/>
      <c r="Z32" s="286"/>
      <c r="AA32" s="286"/>
      <c r="AB32" s="286"/>
      <c r="AC32" s="47"/>
      <c r="AD32" s="47"/>
      <c r="AE32" s="47"/>
      <c r="AF32" s="47"/>
      <c r="AG32" s="47"/>
      <c r="AH32" s="47"/>
      <c r="AI32" s="47"/>
      <c r="AJ32" s="47"/>
      <c r="AK32" s="287">
        <f>SUM(AK23:AK30)</f>
        <v>0</v>
      </c>
      <c r="AL32" s="286"/>
      <c r="AM32" s="286"/>
      <c r="AN32" s="286"/>
      <c r="AO32" s="288"/>
      <c r="AP32" s="45"/>
      <c r="AQ32" s="49"/>
      <c r="BE32" s="272"/>
    </row>
    <row r="33" spans="2:56" s="1" customFormat="1" ht="6.95" customHeight="1">
      <c r="B33" s="37"/>
      <c r="AQ33" s="40"/>
    </row>
    <row r="34" spans="2:56" s="1" customFormat="1" ht="6.95" customHeight="1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37"/>
    </row>
    <row r="39" spans="2:56" s="1" customFormat="1" ht="36.950000000000003" customHeight="1">
      <c r="B39" s="37"/>
      <c r="C39" s="26" t="s">
        <v>51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5"/>
      <c r="C41" s="33" t="s">
        <v>15</v>
      </c>
      <c r="L41" s="3" t="str">
        <f>K5</f>
        <v>05_2019</v>
      </c>
      <c r="AR41" s="55"/>
    </row>
    <row r="42" spans="2:56" s="4" customFormat="1" ht="36.950000000000003" customHeight="1">
      <c r="B42" s="56"/>
      <c r="C42" s="57" t="s">
        <v>18</v>
      </c>
      <c r="L42" s="289" t="str">
        <f>K6</f>
        <v>Aktualizace PD reskonstrukce budovy kolejí A</v>
      </c>
      <c r="M42" s="290"/>
      <c r="N42" s="290"/>
      <c r="O42" s="290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290"/>
      <c r="AA42" s="290"/>
      <c r="AB42" s="290"/>
      <c r="AC42" s="290"/>
      <c r="AD42" s="290"/>
      <c r="AE42" s="290"/>
      <c r="AF42" s="290"/>
      <c r="AG42" s="290"/>
      <c r="AH42" s="290"/>
      <c r="AI42" s="290"/>
      <c r="AJ42" s="290"/>
      <c r="AK42" s="290"/>
      <c r="AL42" s="290"/>
      <c r="AM42" s="290"/>
      <c r="AN42" s="290"/>
      <c r="AO42" s="290"/>
      <c r="AR42" s="56"/>
    </row>
    <row r="43" spans="2:56" s="1" customFormat="1" ht="6.95" customHeight="1">
      <c r="B43" s="37"/>
      <c r="AR43" s="37"/>
    </row>
    <row r="44" spans="2:56" s="1" customFormat="1">
      <c r="B44" s="37"/>
      <c r="C44" s="33" t="s">
        <v>23</v>
      </c>
      <c r="L44" s="58" t="str">
        <f>IF(K8="","",K8)</f>
        <v xml:space="preserve"> </v>
      </c>
      <c r="AI44" s="33" t="s">
        <v>25</v>
      </c>
      <c r="AM44" s="291" t="str">
        <f>IF(AN8= "","",AN8)</f>
        <v>07.04.2019</v>
      </c>
      <c r="AN44" s="291"/>
      <c r="AR44" s="37"/>
    </row>
    <row r="45" spans="2:56" s="1" customFormat="1" ht="6.95" customHeight="1">
      <c r="B45" s="37"/>
      <c r="AR45" s="37"/>
    </row>
    <row r="46" spans="2:56" s="1" customFormat="1">
      <c r="B46" s="37"/>
      <c r="C46" s="33" t="s">
        <v>27</v>
      </c>
      <c r="L46" s="3" t="str">
        <f>IF(E11= "","",E11)</f>
        <v>VŠB-TUO</v>
      </c>
      <c r="AI46" s="33" t="s">
        <v>33</v>
      </c>
      <c r="AM46" s="292" t="str">
        <f>IF(E17="","",E17)</f>
        <v>PPS-KANIA s.r.o.</v>
      </c>
      <c r="AN46" s="292"/>
      <c r="AO46" s="292"/>
      <c r="AP46" s="292"/>
      <c r="AR46" s="37"/>
      <c r="AS46" s="293" t="s">
        <v>52</v>
      </c>
      <c r="AT46" s="294"/>
      <c r="AU46" s="60"/>
      <c r="AV46" s="60"/>
      <c r="AW46" s="60"/>
      <c r="AX46" s="60"/>
      <c r="AY46" s="60"/>
      <c r="AZ46" s="60"/>
      <c r="BA46" s="60"/>
      <c r="BB46" s="60"/>
      <c r="BC46" s="60"/>
      <c r="BD46" s="61"/>
    </row>
    <row r="47" spans="2:56" s="1" customFormat="1">
      <c r="B47" s="37"/>
      <c r="C47" s="33" t="s">
        <v>31</v>
      </c>
      <c r="L47" s="3" t="str">
        <f>IF(E14= "Vyplň údaj","",E14)</f>
        <v/>
      </c>
      <c r="AR47" s="37"/>
      <c r="AS47" s="295"/>
      <c r="AT47" s="296"/>
      <c r="BD47" s="62"/>
    </row>
    <row r="48" spans="2:56" s="1" customFormat="1" ht="10.9" customHeight="1">
      <c r="B48" s="37"/>
      <c r="AR48" s="37"/>
      <c r="AS48" s="295"/>
      <c r="AT48" s="296"/>
      <c r="BD48" s="62"/>
    </row>
    <row r="49" spans="1:91" s="1" customFormat="1" ht="29.25" customHeight="1">
      <c r="B49" s="37"/>
      <c r="C49" s="297" t="s">
        <v>53</v>
      </c>
      <c r="D49" s="298"/>
      <c r="E49" s="298"/>
      <c r="F49" s="298"/>
      <c r="G49" s="298"/>
      <c r="H49" s="63"/>
      <c r="I49" s="299" t="s">
        <v>54</v>
      </c>
      <c r="J49" s="298"/>
      <c r="K49" s="298"/>
      <c r="L49" s="298"/>
      <c r="M49" s="298"/>
      <c r="N49" s="298"/>
      <c r="O49" s="298"/>
      <c r="P49" s="298"/>
      <c r="Q49" s="298"/>
      <c r="R49" s="298"/>
      <c r="S49" s="298"/>
      <c r="T49" s="298"/>
      <c r="U49" s="298"/>
      <c r="V49" s="298"/>
      <c r="W49" s="298"/>
      <c r="X49" s="298"/>
      <c r="Y49" s="298"/>
      <c r="Z49" s="298"/>
      <c r="AA49" s="298"/>
      <c r="AB49" s="298"/>
      <c r="AC49" s="298"/>
      <c r="AD49" s="298"/>
      <c r="AE49" s="298"/>
      <c r="AF49" s="298"/>
      <c r="AG49" s="300" t="s">
        <v>55</v>
      </c>
      <c r="AH49" s="298"/>
      <c r="AI49" s="298"/>
      <c r="AJ49" s="298"/>
      <c r="AK49" s="298"/>
      <c r="AL49" s="298"/>
      <c r="AM49" s="298"/>
      <c r="AN49" s="299" t="s">
        <v>56</v>
      </c>
      <c r="AO49" s="298"/>
      <c r="AP49" s="298"/>
      <c r="AQ49" s="64" t="s">
        <v>57</v>
      </c>
      <c r="AR49" s="37"/>
      <c r="AS49" s="65" t="s">
        <v>58</v>
      </c>
      <c r="AT49" s="66" t="s">
        <v>59</v>
      </c>
      <c r="AU49" s="66" t="s">
        <v>60</v>
      </c>
      <c r="AV49" s="66" t="s">
        <v>61</v>
      </c>
      <c r="AW49" s="66" t="s">
        <v>62</v>
      </c>
      <c r="AX49" s="66" t="s">
        <v>63</v>
      </c>
      <c r="AY49" s="66" t="s">
        <v>64</v>
      </c>
      <c r="AZ49" s="66" t="s">
        <v>65</v>
      </c>
      <c r="BA49" s="66" t="s">
        <v>66</v>
      </c>
      <c r="BB49" s="66" t="s">
        <v>67</v>
      </c>
      <c r="BC49" s="66" t="s">
        <v>68</v>
      </c>
      <c r="BD49" s="67" t="s">
        <v>69</v>
      </c>
    </row>
    <row r="50" spans="1:91" s="1" customFormat="1" ht="10.9" customHeight="1">
      <c r="B50" s="37"/>
      <c r="AR50" s="37"/>
      <c r="AS50" s="68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1"/>
    </row>
    <row r="51" spans="1:91" s="4" customFormat="1" ht="32.450000000000003" customHeight="1">
      <c r="B51" s="56"/>
      <c r="C51" s="69" t="s">
        <v>70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308">
        <f>ROUND(AG52,2)</f>
        <v>0</v>
      </c>
      <c r="AH51" s="308"/>
      <c r="AI51" s="308"/>
      <c r="AJ51" s="308"/>
      <c r="AK51" s="308"/>
      <c r="AL51" s="308"/>
      <c r="AM51" s="308"/>
      <c r="AN51" s="309">
        <f>SUM(AG51,AT51)</f>
        <v>0</v>
      </c>
      <c r="AO51" s="309"/>
      <c r="AP51" s="309"/>
      <c r="AQ51" s="72" t="s">
        <v>21</v>
      </c>
      <c r="AR51" s="56"/>
      <c r="AS51" s="73">
        <f>ROUND(AS52,2)</f>
        <v>0</v>
      </c>
      <c r="AT51" s="74">
        <f>ROUND(SUM(AV51:AW51),2)</f>
        <v>0</v>
      </c>
      <c r="AU51" s="75">
        <f>ROUND(AU52,5)</f>
        <v>0</v>
      </c>
      <c r="AV51" s="74">
        <f>ROUND(AZ51*L26,2)</f>
        <v>0</v>
      </c>
      <c r="AW51" s="74">
        <f>ROUND(BA51*L27,2)</f>
        <v>0</v>
      </c>
      <c r="AX51" s="74">
        <f>ROUND(BB51*L26,2)</f>
        <v>0</v>
      </c>
      <c r="AY51" s="74">
        <f>ROUND(BC51*L27,2)</f>
        <v>0</v>
      </c>
      <c r="AZ51" s="74">
        <f t="shared" ref="AZ51:BD52" si="0">ROUND(AZ52,2)</f>
        <v>0</v>
      </c>
      <c r="BA51" s="74">
        <f t="shared" si="0"/>
        <v>0</v>
      </c>
      <c r="BB51" s="74">
        <f t="shared" si="0"/>
        <v>0</v>
      </c>
      <c r="BC51" s="74">
        <f t="shared" si="0"/>
        <v>0</v>
      </c>
      <c r="BD51" s="76">
        <f t="shared" si="0"/>
        <v>0</v>
      </c>
      <c r="BS51" s="57" t="s">
        <v>71</v>
      </c>
      <c r="BT51" s="57" t="s">
        <v>72</v>
      </c>
      <c r="BU51" s="77" t="s">
        <v>73</v>
      </c>
      <c r="BV51" s="57" t="s">
        <v>74</v>
      </c>
      <c r="BW51" s="57" t="s">
        <v>7</v>
      </c>
      <c r="BX51" s="57" t="s">
        <v>75</v>
      </c>
      <c r="CL51" s="57" t="s">
        <v>21</v>
      </c>
    </row>
    <row r="52" spans="1:91" s="5" customFormat="1" ht="22.5" customHeight="1">
      <c r="B52" s="78"/>
      <c r="C52" s="79"/>
      <c r="D52" s="304" t="s">
        <v>16</v>
      </c>
      <c r="E52" s="304"/>
      <c r="F52" s="304"/>
      <c r="G52" s="304"/>
      <c r="H52" s="304"/>
      <c r="I52" s="80"/>
      <c r="J52" s="304" t="s">
        <v>76</v>
      </c>
      <c r="K52" s="304"/>
      <c r="L52" s="304"/>
      <c r="M52" s="304"/>
      <c r="N52" s="304"/>
      <c r="O52" s="304"/>
      <c r="P52" s="304"/>
      <c r="Q52" s="304"/>
      <c r="R52" s="304"/>
      <c r="S52" s="304"/>
      <c r="T52" s="304"/>
      <c r="U52" s="304"/>
      <c r="V52" s="304"/>
      <c r="W52" s="304"/>
      <c r="X52" s="304"/>
      <c r="Y52" s="304"/>
      <c r="Z52" s="304"/>
      <c r="AA52" s="304"/>
      <c r="AB52" s="304"/>
      <c r="AC52" s="304"/>
      <c r="AD52" s="304"/>
      <c r="AE52" s="304"/>
      <c r="AF52" s="304"/>
      <c r="AG52" s="303">
        <f>ROUND(AG53,2)</f>
        <v>0</v>
      </c>
      <c r="AH52" s="302"/>
      <c r="AI52" s="302"/>
      <c r="AJ52" s="302"/>
      <c r="AK52" s="302"/>
      <c r="AL52" s="302"/>
      <c r="AM52" s="302"/>
      <c r="AN52" s="301">
        <f>SUM(AG52,AT52)</f>
        <v>0</v>
      </c>
      <c r="AO52" s="302"/>
      <c r="AP52" s="302"/>
      <c r="AQ52" s="81" t="s">
        <v>77</v>
      </c>
      <c r="AR52" s="78"/>
      <c r="AS52" s="82">
        <f>ROUND(AS53,2)</f>
        <v>0</v>
      </c>
      <c r="AT52" s="83">
        <f>ROUND(SUM(AV52:AW52),2)</f>
        <v>0</v>
      </c>
      <c r="AU52" s="84">
        <f>ROUND(AU53,5)</f>
        <v>0</v>
      </c>
      <c r="AV52" s="83">
        <f>ROUND(AZ52*L26,2)</f>
        <v>0</v>
      </c>
      <c r="AW52" s="83">
        <f>ROUND(BA52*L27,2)</f>
        <v>0</v>
      </c>
      <c r="AX52" s="83">
        <f>ROUND(BB52*L26,2)</f>
        <v>0</v>
      </c>
      <c r="AY52" s="83">
        <f>ROUND(BC52*L27,2)</f>
        <v>0</v>
      </c>
      <c r="AZ52" s="83">
        <f t="shared" si="0"/>
        <v>0</v>
      </c>
      <c r="BA52" s="83">
        <f t="shared" si="0"/>
        <v>0</v>
      </c>
      <c r="BB52" s="83">
        <f t="shared" si="0"/>
        <v>0</v>
      </c>
      <c r="BC52" s="83">
        <f t="shared" si="0"/>
        <v>0</v>
      </c>
      <c r="BD52" s="85">
        <f t="shared" si="0"/>
        <v>0</v>
      </c>
      <c r="BS52" s="86" t="s">
        <v>71</v>
      </c>
      <c r="BT52" s="86" t="s">
        <v>78</v>
      </c>
      <c r="BU52" s="86" t="s">
        <v>73</v>
      </c>
      <c r="BV52" s="86" t="s">
        <v>74</v>
      </c>
      <c r="BW52" s="86" t="s">
        <v>79</v>
      </c>
      <c r="BX52" s="86" t="s">
        <v>7</v>
      </c>
      <c r="CL52" s="86" t="s">
        <v>21</v>
      </c>
      <c r="CM52" s="86" t="s">
        <v>80</v>
      </c>
    </row>
    <row r="53" spans="1:91" s="6" customFormat="1" ht="22.5" customHeight="1">
      <c r="A53" s="87" t="s">
        <v>81</v>
      </c>
      <c r="B53" s="88"/>
      <c r="C53" s="9"/>
      <c r="D53" s="9"/>
      <c r="E53" s="307" t="s">
        <v>16</v>
      </c>
      <c r="F53" s="307"/>
      <c r="G53" s="307"/>
      <c r="H53" s="307"/>
      <c r="I53" s="307"/>
      <c r="J53" s="9"/>
      <c r="K53" s="307" t="s">
        <v>82</v>
      </c>
      <c r="L53" s="307"/>
      <c r="M53" s="307"/>
      <c r="N53" s="307"/>
      <c r="O53" s="307"/>
      <c r="P53" s="307"/>
      <c r="Q53" s="307"/>
      <c r="R53" s="307"/>
      <c r="S53" s="307"/>
      <c r="T53" s="307"/>
      <c r="U53" s="307"/>
      <c r="V53" s="307"/>
      <c r="W53" s="307"/>
      <c r="X53" s="307"/>
      <c r="Y53" s="307"/>
      <c r="Z53" s="307"/>
      <c r="AA53" s="307"/>
      <c r="AB53" s="307"/>
      <c r="AC53" s="307"/>
      <c r="AD53" s="307"/>
      <c r="AE53" s="307"/>
      <c r="AF53" s="307"/>
      <c r="AG53" s="305">
        <f>'05_2019 - Zdravotně techn...'!J29</f>
        <v>0</v>
      </c>
      <c r="AH53" s="306"/>
      <c r="AI53" s="306"/>
      <c r="AJ53" s="306"/>
      <c r="AK53" s="306"/>
      <c r="AL53" s="306"/>
      <c r="AM53" s="306"/>
      <c r="AN53" s="305">
        <f>SUM(AG53,AT53)</f>
        <v>0</v>
      </c>
      <c r="AO53" s="306"/>
      <c r="AP53" s="306"/>
      <c r="AQ53" s="89" t="s">
        <v>83</v>
      </c>
      <c r="AR53" s="88"/>
      <c r="AS53" s="90">
        <v>0</v>
      </c>
      <c r="AT53" s="91">
        <f>ROUND(SUM(AV53:AW53),2)</f>
        <v>0</v>
      </c>
      <c r="AU53" s="92">
        <f>'05_2019 - Zdravotně techn...'!P93</f>
        <v>0</v>
      </c>
      <c r="AV53" s="91">
        <f>'05_2019 - Zdravotně techn...'!J32</f>
        <v>0</v>
      </c>
      <c r="AW53" s="91">
        <f>'05_2019 - Zdravotně techn...'!J33</f>
        <v>0</v>
      </c>
      <c r="AX53" s="91">
        <f>'05_2019 - Zdravotně techn...'!J34</f>
        <v>0</v>
      </c>
      <c r="AY53" s="91">
        <f>'05_2019 - Zdravotně techn...'!J35</f>
        <v>0</v>
      </c>
      <c r="AZ53" s="91">
        <f>'05_2019 - Zdravotně techn...'!F32</f>
        <v>0</v>
      </c>
      <c r="BA53" s="91">
        <f>'05_2019 - Zdravotně techn...'!F33</f>
        <v>0</v>
      </c>
      <c r="BB53" s="91">
        <f>'05_2019 - Zdravotně techn...'!F34</f>
        <v>0</v>
      </c>
      <c r="BC53" s="91">
        <f>'05_2019 - Zdravotně techn...'!F35</f>
        <v>0</v>
      </c>
      <c r="BD53" s="93">
        <f>'05_2019 - Zdravotně techn...'!F36</f>
        <v>0</v>
      </c>
      <c r="BT53" s="94" t="s">
        <v>80</v>
      </c>
      <c r="BV53" s="94" t="s">
        <v>74</v>
      </c>
      <c r="BW53" s="94" t="s">
        <v>84</v>
      </c>
      <c r="BX53" s="94" t="s">
        <v>79</v>
      </c>
      <c r="CL53" s="94" t="s">
        <v>21</v>
      </c>
    </row>
    <row r="54" spans="1:91" s="1" customFormat="1" ht="30" customHeight="1">
      <c r="B54" s="37"/>
      <c r="AR54" s="37"/>
    </row>
    <row r="55" spans="1:91" s="1" customFormat="1" ht="6.95" customHeight="1"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37"/>
    </row>
  </sheetData>
  <sheetProtection password="CC35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05_2019 - Zdravotně techn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68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5"/>
      <c r="C1" s="15"/>
      <c r="D1" s="16" t="s">
        <v>1</v>
      </c>
      <c r="E1" s="15"/>
      <c r="F1" s="96" t="s">
        <v>85</v>
      </c>
      <c r="G1" s="313" t="s">
        <v>86</v>
      </c>
      <c r="H1" s="313"/>
      <c r="I1" s="97"/>
      <c r="J1" s="96" t="s">
        <v>87</v>
      </c>
      <c r="K1" s="16" t="s">
        <v>88</v>
      </c>
      <c r="L1" s="96" t="s">
        <v>89</v>
      </c>
      <c r="M1" s="96"/>
      <c r="N1" s="96"/>
      <c r="O1" s="96"/>
      <c r="P1" s="96"/>
      <c r="Q1" s="96"/>
      <c r="R1" s="96"/>
      <c r="S1" s="96"/>
      <c r="T1" s="9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21" t="s">
        <v>84</v>
      </c>
    </row>
    <row r="3" spans="1:70" ht="6.95" customHeight="1">
      <c r="B3" s="22"/>
      <c r="C3" s="23"/>
      <c r="D3" s="23"/>
      <c r="E3" s="23"/>
      <c r="F3" s="23"/>
      <c r="G3" s="23"/>
      <c r="H3" s="23"/>
      <c r="I3" s="98"/>
      <c r="J3" s="23"/>
      <c r="K3" s="24"/>
      <c r="AT3" s="21" t="s">
        <v>80</v>
      </c>
    </row>
    <row r="4" spans="1:70" ht="36.950000000000003" customHeight="1">
      <c r="B4" s="25"/>
      <c r="D4" s="26" t="s">
        <v>90</v>
      </c>
      <c r="K4" s="27"/>
      <c r="M4" s="28" t="s">
        <v>12</v>
      </c>
      <c r="AT4" s="21" t="s">
        <v>6</v>
      </c>
    </row>
    <row r="5" spans="1:70" ht="6.95" customHeight="1">
      <c r="B5" s="25"/>
      <c r="K5" s="27"/>
    </row>
    <row r="6" spans="1:70">
      <c r="B6" s="25"/>
      <c r="D6" s="33" t="s">
        <v>18</v>
      </c>
      <c r="K6" s="27"/>
    </row>
    <row r="7" spans="1:70" ht="22.5" customHeight="1">
      <c r="B7" s="25"/>
      <c r="E7" s="310" t="str">
        <f>'Rekapitulace stavby'!K6</f>
        <v>Aktualizace PD reskonstrukce budovy kolejí A</v>
      </c>
      <c r="F7" s="311"/>
      <c r="G7" s="311"/>
      <c r="H7" s="311"/>
      <c r="K7" s="27"/>
    </row>
    <row r="8" spans="1:70">
      <c r="B8" s="25"/>
      <c r="D8" s="33" t="s">
        <v>91</v>
      </c>
      <c r="K8" s="27"/>
    </row>
    <row r="9" spans="1:70" s="1" customFormat="1" ht="22.5" customHeight="1">
      <c r="B9" s="37"/>
      <c r="E9" s="310" t="s">
        <v>92</v>
      </c>
      <c r="F9" s="312"/>
      <c r="G9" s="312"/>
      <c r="H9" s="312"/>
      <c r="I9" s="99"/>
      <c r="K9" s="40"/>
    </row>
    <row r="10" spans="1:70" s="1" customFormat="1">
      <c r="B10" s="37"/>
      <c r="D10" s="33" t="s">
        <v>93</v>
      </c>
      <c r="I10" s="99"/>
      <c r="K10" s="40"/>
    </row>
    <row r="11" spans="1:70" s="1" customFormat="1" ht="36.950000000000003" customHeight="1">
      <c r="B11" s="37"/>
      <c r="E11" s="289" t="s">
        <v>94</v>
      </c>
      <c r="F11" s="312"/>
      <c r="G11" s="312"/>
      <c r="H11" s="312"/>
      <c r="I11" s="99"/>
      <c r="K11" s="40"/>
    </row>
    <row r="12" spans="1:70" s="1" customFormat="1" ht="13.5">
      <c r="B12" s="37"/>
      <c r="I12" s="99"/>
      <c r="K12" s="40"/>
    </row>
    <row r="13" spans="1:70" s="1" customFormat="1" ht="14.45" customHeight="1">
      <c r="B13" s="37"/>
      <c r="D13" s="33" t="s">
        <v>20</v>
      </c>
      <c r="F13" s="31" t="s">
        <v>21</v>
      </c>
      <c r="I13" s="100" t="s">
        <v>22</v>
      </c>
      <c r="J13" s="31" t="s">
        <v>21</v>
      </c>
      <c r="K13" s="40"/>
    </row>
    <row r="14" spans="1:70" s="1" customFormat="1" ht="14.45" customHeight="1">
      <c r="B14" s="37"/>
      <c r="D14" s="33" t="s">
        <v>23</v>
      </c>
      <c r="F14" s="31" t="s">
        <v>24</v>
      </c>
      <c r="I14" s="100" t="s">
        <v>25</v>
      </c>
      <c r="J14" s="59" t="str">
        <f>'Rekapitulace stavby'!AN8</f>
        <v>07.04.2019</v>
      </c>
      <c r="K14" s="40"/>
    </row>
    <row r="15" spans="1:70" s="1" customFormat="1" ht="10.9" customHeight="1">
      <c r="B15" s="37"/>
      <c r="I15" s="99"/>
      <c r="K15" s="40"/>
    </row>
    <row r="16" spans="1:70" s="1" customFormat="1" ht="14.45" customHeight="1">
      <c r="B16" s="37"/>
      <c r="D16" s="33" t="s">
        <v>27</v>
      </c>
      <c r="I16" s="100" t="s">
        <v>28</v>
      </c>
      <c r="J16" s="31" t="s">
        <v>21</v>
      </c>
      <c r="K16" s="40"/>
    </row>
    <row r="17" spans="2:11" s="1" customFormat="1" ht="18" customHeight="1">
      <c r="B17" s="37"/>
      <c r="E17" s="31" t="s">
        <v>29</v>
      </c>
      <c r="I17" s="100" t="s">
        <v>30</v>
      </c>
      <c r="J17" s="31" t="s">
        <v>21</v>
      </c>
      <c r="K17" s="40"/>
    </row>
    <row r="18" spans="2:11" s="1" customFormat="1" ht="6.95" customHeight="1">
      <c r="B18" s="37"/>
      <c r="I18" s="99"/>
      <c r="K18" s="40"/>
    </row>
    <row r="19" spans="2:11" s="1" customFormat="1" ht="14.45" customHeight="1">
      <c r="B19" s="37"/>
      <c r="D19" s="33" t="s">
        <v>31</v>
      </c>
      <c r="I19" s="100" t="s">
        <v>28</v>
      </c>
      <c r="J19" s="31" t="str">
        <f>IF('Rekapitulace stavby'!AN13="Vyplň údaj","",IF('Rekapitulace stavby'!AN13="","",'Rekapitulace stavby'!AN13))</f>
        <v/>
      </c>
      <c r="K19" s="40"/>
    </row>
    <row r="20" spans="2:11" s="1" customFormat="1" ht="18" customHeight="1">
      <c r="B20" s="37"/>
      <c r="E20" s="31" t="str">
        <f>IF('Rekapitulace stavby'!E14="Vyplň údaj","",IF('Rekapitulace stavby'!E14="","",'Rekapitulace stavby'!E14))</f>
        <v/>
      </c>
      <c r="I20" s="100" t="s">
        <v>30</v>
      </c>
      <c r="J20" s="31" t="str">
        <f>IF('Rekapitulace stavby'!AN14="Vyplň údaj","",IF('Rekapitulace stavby'!AN14="","",'Rekapitulace stavby'!AN14))</f>
        <v/>
      </c>
      <c r="K20" s="40"/>
    </row>
    <row r="21" spans="2:11" s="1" customFormat="1" ht="6.95" customHeight="1">
      <c r="B21" s="37"/>
      <c r="I21" s="99"/>
      <c r="K21" s="40"/>
    </row>
    <row r="22" spans="2:11" s="1" customFormat="1" ht="14.45" customHeight="1">
      <c r="B22" s="37"/>
      <c r="D22" s="33" t="s">
        <v>33</v>
      </c>
      <c r="I22" s="100" t="s">
        <v>28</v>
      </c>
      <c r="J22" s="31" t="s">
        <v>21</v>
      </c>
      <c r="K22" s="40"/>
    </row>
    <row r="23" spans="2:11" s="1" customFormat="1" ht="18" customHeight="1">
      <c r="B23" s="37"/>
      <c r="E23" s="31" t="s">
        <v>34</v>
      </c>
      <c r="I23" s="100" t="s">
        <v>30</v>
      </c>
      <c r="J23" s="31" t="s">
        <v>21</v>
      </c>
      <c r="K23" s="40"/>
    </row>
    <row r="24" spans="2:11" s="1" customFormat="1" ht="6.95" customHeight="1">
      <c r="B24" s="37"/>
      <c r="I24" s="99"/>
      <c r="K24" s="40"/>
    </row>
    <row r="25" spans="2:11" s="1" customFormat="1" ht="14.45" customHeight="1">
      <c r="B25" s="37"/>
      <c r="D25" s="33" t="s">
        <v>36</v>
      </c>
      <c r="I25" s="99"/>
      <c r="K25" s="40"/>
    </row>
    <row r="26" spans="2:11" s="7" customFormat="1" ht="22.5" customHeight="1">
      <c r="B26" s="101"/>
      <c r="E26" s="278" t="s">
        <v>21</v>
      </c>
      <c r="F26" s="278"/>
      <c r="G26" s="278"/>
      <c r="H26" s="278"/>
      <c r="I26" s="102"/>
      <c r="K26" s="103"/>
    </row>
    <row r="27" spans="2:11" s="1" customFormat="1" ht="6.95" customHeight="1">
      <c r="B27" s="37"/>
      <c r="I27" s="99"/>
      <c r="K27" s="40"/>
    </row>
    <row r="28" spans="2:11" s="1" customFormat="1" ht="6.95" customHeight="1">
      <c r="B28" s="37"/>
      <c r="D28" s="60"/>
      <c r="E28" s="60"/>
      <c r="F28" s="60"/>
      <c r="G28" s="60"/>
      <c r="H28" s="60"/>
      <c r="I28" s="104"/>
      <c r="J28" s="60"/>
      <c r="K28" s="105"/>
    </row>
    <row r="29" spans="2:11" s="1" customFormat="1" ht="25.35" customHeight="1">
      <c r="B29" s="37"/>
      <c r="D29" s="106" t="s">
        <v>38</v>
      </c>
      <c r="I29" s="99"/>
      <c r="J29" s="71">
        <f>ROUND(J93,2)</f>
        <v>0</v>
      </c>
      <c r="K29" s="40"/>
    </row>
    <row r="30" spans="2:11" s="1" customFormat="1" ht="6.95" customHeight="1">
      <c r="B30" s="37"/>
      <c r="D30" s="60"/>
      <c r="E30" s="60"/>
      <c r="F30" s="60"/>
      <c r="G30" s="60"/>
      <c r="H30" s="60"/>
      <c r="I30" s="104"/>
      <c r="J30" s="60"/>
      <c r="K30" s="105"/>
    </row>
    <row r="31" spans="2:11" s="1" customFormat="1" ht="14.45" customHeight="1">
      <c r="B31" s="37"/>
      <c r="F31" s="41" t="s">
        <v>40</v>
      </c>
      <c r="I31" s="107" t="s">
        <v>39</v>
      </c>
      <c r="J31" s="41" t="s">
        <v>41</v>
      </c>
      <c r="K31" s="40"/>
    </row>
    <row r="32" spans="2:11" s="1" customFormat="1" ht="14.45" customHeight="1">
      <c r="B32" s="37"/>
      <c r="D32" s="43" t="s">
        <v>42</v>
      </c>
      <c r="E32" s="43" t="s">
        <v>43</v>
      </c>
      <c r="F32" s="108">
        <f>ROUND(SUM(BE93:BE684), 2)</f>
        <v>0</v>
      </c>
      <c r="I32" s="109">
        <v>0.21</v>
      </c>
      <c r="J32" s="108">
        <f>ROUND(ROUND((SUM(BE93:BE684)), 2)*I32, 2)</f>
        <v>0</v>
      </c>
      <c r="K32" s="40"/>
    </row>
    <row r="33" spans="2:11" s="1" customFormat="1" ht="14.45" customHeight="1">
      <c r="B33" s="37"/>
      <c r="E33" s="43" t="s">
        <v>44</v>
      </c>
      <c r="F33" s="108">
        <f>ROUND(SUM(BF93:BF684), 2)</f>
        <v>0</v>
      </c>
      <c r="I33" s="109">
        <v>0.15</v>
      </c>
      <c r="J33" s="108">
        <f>ROUND(ROUND((SUM(BF93:BF684)), 2)*I33, 2)</f>
        <v>0</v>
      </c>
      <c r="K33" s="40"/>
    </row>
    <row r="34" spans="2:11" s="1" customFormat="1" ht="14.45" hidden="1" customHeight="1">
      <c r="B34" s="37"/>
      <c r="E34" s="43" t="s">
        <v>45</v>
      </c>
      <c r="F34" s="108">
        <f>ROUND(SUM(BG93:BG684), 2)</f>
        <v>0</v>
      </c>
      <c r="I34" s="109">
        <v>0.21</v>
      </c>
      <c r="J34" s="108">
        <v>0</v>
      </c>
      <c r="K34" s="40"/>
    </row>
    <row r="35" spans="2:11" s="1" customFormat="1" ht="14.45" hidden="1" customHeight="1">
      <c r="B35" s="37"/>
      <c r="E35" s="43" t="s">
        <v>46</v>
      </c>
      <c r="F35" s="108">
        <f>ROUND(SUM(BH93:BH684), 2)</f>
        <v>0</v>
      </c>
      <c r="I35" s="109">
        <v>0.15</v>
      </c>
      <c r="J35" s="108">
        <v>0</v>
      </c>
      <c r="K35" s="40"/>
    </row>
    <row r="36" spans="2:11" s="1" customFormat="1" ht="14.45" hidden="1" customHeight="1">
      <c r="B36" s="37"/>
      <c r="E36" s="43" t="s">
        <v>47</v>
      </c>
      <c r="F36" s="108">
        <f>ROUND(SUM(BI93:BI684), 2)</f>
        <v>0</v>
      </c>
      <c r="I36" s="109">
        <v>0</v>
      </c>
      <c r="J36" s="108">
        <v>0</v>
      </c>
      <c r="K36" s="40"/>
    </row>
    <row r="37" spans="2:11" s="1" customFormat="1" ht="6.95" customHeight="1">
      <c r="B37" s="37"/>
      <c r="I37" s="99"/>
      <c r="K37" s="40"/>
    </row>
    <row r="38" spans="2:11" s="1" customFormat="1" ht="25.35" customHeight="1">
      <c r="B38" s="37"/>
      <c r="C38" s="110"/>
      <c r="D38" s="111" t="s">
        <v>48</v>
      </c>
      <c r="E38" s="63"/>
      <c r="F38" s="63"/>
      <c r="G38" s="112" t="s">
        <v>49</v>
      </c>
      <c r="H38" s="113" t="s">
        <v>50</v>
      </c>
      <c r="I38" s="114"/>
      <c r="J38" s="115">
        <f>SUM(J29:J36)</f>
        <v>0</v>
      </c>
      <c r="K38" s="116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17"/>
      <c r="J39" s="51"/>
      <c r="K39" s="52"/>
    </row>
    <row r="43" spans="2:11" s="1" customFormat="1" ht="6.95" customHeight="1">
      <c r="B43" s="53"/>
      <c r="C43" s="54"/>
      <c r="D43" s="54"/>
      <c r="E43" s="54"/>
      <c r="F43" s="54"/>
      <c r="G43" s="54"/>
      <c r="H43" s="54"/>
      <c r="I43" s="118"/>
      <c r="J43" s="54"/>
      <c r="K43" s="119"/>
    </row>
    <row r="44" spans="2:11" s="1" customFormat="1" ht="36.950000000000003" customHeight="1">
      <c r="B44" s="37"/>
      <c r="C44" s="26" t="s">
        <v>95</v>
      </c>
      <c r="I44" s="99"/>
      <c r="K44" s="40"/>
    </row>
    <row r="45" spans="2:11" s="1" customFormat="1" ht="6.95" customHeight="1">
      <c r="B45" s="37"/>
      <c r="I45" s="99"/>
      <c r="K45" s="40"/>
    </row>
    <row r="46" spans="2:11" s="1" customFormat="1" ht="14.45" customHeight="1">
      <c r="B46" s="37"/>
      <c r="C46" s="33" t="s">
        <v>18</v>
      </c>
      <c r="I46" s="99"/>
      <c r="K46" s="40"/>
    </row>
    <row r="47" spans="2:11" s="1" customFormat="1" ht="22.5" customHeight="1">
      <c r="B47" s="37"/>
      <c r="E47" s="310" t="str">
        <f>E7</f>
        <v>Aktualizace PD reskonstrukce budovy kolejí A</v>
      </c>
      <c r="F47" s="311"/>
      <c r="G47" s="311"/>
      <c r="H47" s="311"/>
      <c r="I47" s="99"/>
      <c r="K47" s="40"/>
    </row>
    <row r="48" spans="2:11">
      <c r="B48" s="25"/>
      <c r="C48" s="33" t="s">
        <v>91</v>
      </c>
      <c r="K48" s="27"/>
    </row>
    <row r="49" spans="2:47" s="1" customFormat="1" ht="22.5" customHeight="1">
      <c r="B49" s="37"/>
      <c r="E49" s="310" t="s">
        <v>92</v>
      </c>
      <c r="F49" s="312"/>
      <c r="G49" s="312"/>
      <c r="H49" s="312"/>
      <c r="I49" s="99"/>
      <c r="K49" s="40"/>
    </row>
    <row r="50" spans="2:47" s="1" customFormat="1" ht="14.45" customHeight="1">
      <c r="B50" s="37"/>
      <c r="C50" s="33" t="s">
        <v>93</v>
      </c>
      <c r="I50" s="99"/>
      <c r="K50" s="40"/>
    </row>
    <row r="51" spans="2:47" s="1" customFormat="1" ht="23.25" customHeight="1">
      <c r="B51" s="37"/>
      <c r="E51" s="289" t="str">
        <f>E11</f>
        <v>05_2019 - Zdravotně technické instalace</v>
      </c>
      <c r="F51" s="312"/>
      <c r="G51" s="312"/>
      <c r="H51" s="312"/>
      <c r="I51" s="99"/>
      <c r="K51" s="40"/>
    </row>
    <row r="52" spans="2:47" s="1" customFormat="1" ht="6.95" customHeight="1">
      <c r="B52" s="37"/>
      <c r="I52" s="99"/>
      <c r="K52" s="40"/>
    </row>
    <row r="53" spans="2:47" s="1" customFormat="1" ht="18" customHeight="1">
      <c r="B53" s="37"/>
      <c r="C53" s="33" t="s">
        <v>23</v>
      </c>
      <c r="F53" s="31" t="str">
        <f>F14</f>
        <v xml:space="preserve"> </v>
      </c>
      <c r="I53" s="100" t="s">
        <v>25</v>
      </c>
      <c r="J53" s="59" t="str">
        <f>IF(J14="","",J14)</f>
        <v>07.04.2019</v>
      </c>
      <c r="K53" s="40"/>
    </row>
    <row r="54" spans="2:47" s="1" customFormat="1" ht="6.95" customHeight="1">
      <c r="B54" s="37"/>
      <c r="I54" s="99"/>
      <c r="K54" s="40"/>
    </row>
    <row r="55" spans="2:47" s="1" customFormat="1">
      <c r="B55" s="37"/>
      <c r="C55" s="33" t="s">
        <v>27</v>
      </c>
      <c r="F55" s="31" t="str">
        <f>E17</f>
        <v>VŠB-TUO</v>
      </c>
      <c r="I55" s="100" t="s">
        <v>33</v>
      </c>
      <c r="J55" s="31" t="str">
        <f>E23</f>
        <v>PPS-KANIA s.r.o.</v>
      </c>
      <c r="K55" s="40"/>
    </row>
    <row r="56" spans="2:47" s="1" customFormat="1" ht="14.45" customHeight="1">
      <c r="B56" s="37"/>
      <c r="C56" s="33" t="s">
        <v>31</v>
      </c>
      <c r="F56" s="31" t="str">
        <f>IF(E20="","",E20)</f>
        <v/>
      </c>
      <c r="I56" s="99"/>
      <c r="K56" s="40"/>
    </row>
    <row r="57" spans="2:47" s="1" customFormat="1" ht="10.35" customHeight="1">
      <c r="B57" s="37"/>
      <c r="I57" s="99"/>
      <c r="K57" s="40"/>
    </row>
    <row r="58" spans="2:47" s="1" customFormat="1" ht="29.25" customHeight="1">
      <c r="B58" s="37"/>
      <c r="C58" s="120" t="s">
        <v>96</v>
      </c>
      <c r="D58" s="110"/>
      <c r="E58" s="110"/>
      <c r="F58" s="110"/>
      <c r="G58" s="110"/>
      <c r="H58" s="110"/>
      <c r="I58" s="121"/>
      <c r="J58" s="122" t="s">
        <v>97</v>
      </c>
      <c r="K58" s="123"/>
    </row>
    <row r="59" spans="2:47" s="1" customFormat="1" ht="10.35" customHeight="1">
      <c r="B59" s="37"/>
      <c r="I59" s="99"/>
      <c r="K59" s="40"/>
    </row>
    <row r="60" spans="2:47" s="1" customFormat="1" ht="29.25" customHeight="1">
      <c r="B60" s="37"/>
      <c r="C60" s="124" t="s">
        <v>98</v>
      </c>
      <c r="I60" s="99"/>
      <c r="J60" s="71">
        <f>J93</f>
        <v>0</v>
      </c>
      <c r="K60" s="40"/>
      <c r="AU60" s="21" t="s">
        <v>99</v>
      </c>
    </row>
    <row r="61" spans="2:47" s="8" customFormat="1" ht="24.95" customHeight="1">
      <c r="B61" s="125"/>
      <c r="D61" s="126" t="s">
        <v>100</v>
      </c>
      <c r="E61" s="127"/>
      <c r="F61" s="127"/>
      <c r="G61" s="127"/>
      <c r="H61" s="127"/>
      <c r="I61" s="128"/>
      <c r="J61" s="129">
        <f>J94</f>
        <v>0</v>
      </c>
      <c r="K61" s="130"/>
    </row>
    <row r="62" spans="2:47" s="9" customFormat="1" ht="19.899999999999999" customHeight="1">
      <c r="B62" s="131"/>
      <c r="D62" s="132" t="s">
        <v>101</v>
      </c>
      <c r="E62" s="133"/>
      <c r="F62" s="133"/>
      <c r="G62" s="133"/>
      <c r="H62" s="133"/>
      <c r="I62" s="134"/>
      <c r="J62" s="135">
        <f>J95</f>
        <v>0</v>
      </c>
      <c r="K62" s="136"/>
    </row>
    <row r="63" spans="2:47" s="9" customFormat="1" ht="19.899999999999999" customHeight="1">
      <c r="B63" s="131"/>
      <c r="D63" s="132" t="s">
        <v>102</v>
      </c>
      <c r="E63" s="133"/>
      <c r="F63" s="133"/>
      <c r="G63" s="133"/>
      <c r="H63" s="133"/>
      <c r="I63" s="134"/>
      <c r="J63" s="135">
        <f>J99</f>
        <v>0</v>
      </c>
      <c r="K63" s="136"/>
    </row>
    <row r="64" spans="2:47" s="9" customFormat="1" ht="19.899999999999999" customHeight="1">
      <c r="B64" s="131"/>
      <c r="D64" s="132" t="s">
        <v>103</v>
      </c>
      <c r="E64" s="133"/>
      <c r="F64" s="133"/>
      <c r="G64" s="133"/>
      <c r="H64" s="133"/>
      <c r="I64" s="134"/>
      <c r="J64" s="135">
        <f>J103</f>
        <v>0</v>
      </c>
      <c r="K64" s="136"/>
    </row>
    <row r="65" spans="2:12" s="9" customFormat="1" ht="19.899999999999999" customHeight="1">
      <c r="B65" s="131"/>
      <c r="D65" s="132" t="s">
        <v>104</v>
      </c>
      <c r="E65" s="133"/>
      <c r="F65" s="133"/>
      <c r="G65" s="133"/>
      <c r="H65" s="133"/>
      <c r="I65" s="134"/>
      <c r="J65" s="135">
        <f>J113</f>
        <v>0</v>
      </c>
      <c r="K65" s="136"/>
    </row>
    <row r="66" spans="2:12" s="8" customFormat="1" ht="24.95" customHeight="1">
      <c r="B66" s="125"/>
      <c r="D66" s="126" t="s">
        <v>105</v>
      </c>
      <c r="E66" s="127"/>
      <c r="F66" s="127"/>
      <c r="G66" s="127"/>
      <c r="H66" s="127"/>
      <c r="I66" s="128"/>
      <c r="J66" s="129">
        <f>J125</f>
        <v>0</v>
      </c>
      <c r="K66" s="130"/>
    </row>
    <row r="67" spans="2:12" s="9" customFormat="1" ht="19.899999999999999" customHeight="1">
      <c r="B67" s="131"/>
      <c r="D67" s="132" t="s">
        <v>106</v>
      </c>
      <c r="E67" s="133"/>
      <c r="F67" s="133"/>
      <c r="G67" s="133"/>
      <c r="H67" s="133"/>
      <c r="I67" s="134"/>
      <c r="J67" s="135">
        <f>J126</f>
        <v>0</v>
      </c>
      <c r="K67" s="136"/>
    </row>
    <row r="68" spans="2:12" s="9" customFormat="1" ht="19.899999999999999" customHeight="1">
      <c r="B68" s="131"/>
      <c r="D68" s="132" t="s">
        <v>107</v>
      </c>
      <c r="E68" s="133"/>
      <c r="F68" s="133"/>
      <c r="G68" s="133"/>
      <c r="H68" s="133"/>
      <c r="I68" s="134"/>
      <c r="J68" s="135">
        <f>J206</f>
        <v>0</v>
      </c>
      <c r="K68" s="136"/>
    </row>
    <row r="69" spans="2:12" s="9" customFormat="1" ht="19.899999999999999" customHeight="1">
      <c r="B69" s="131"/>
      <c r="D69" s="132" t="s">
        <v>108</v>
      </c>
      <c r="E69" s="133"/>
      <c r="F69" s="133"/>
      <c r="G69" s="133"/>
      <c r="H69" s="133"/>
      <c r="I69" s="134"/>
      <c r="J69" s="135">
        <f>J457</f>
        <v>0</v>
      </c>
      <c r="K69" s="136"/>
    </row>
    <row r="70" spans="2:12" s="9" customFormat="1" ht="19.899999999999999" customHeight="1">
      <c r="B70" s="131"/>
      <c r="D70" s="132" t="s">
        <v>109</v>
      </c>
      <c r="E70" s="133"/>
      <c r="F70" s="133"/>
      <c r="G70" s="133"/>
      <c r="H70" s="133"/>
      <c r="I70" s="134"/>
      <c r="J70" s="135">
        <f>J642</f>
        <v>0</v>
      </c>
      <c r="K70" s="136"/>
    </row>
    <row r="71" spans="2:12" s="9" customFormat="1" ht="19.899999999999999" customHeight="1">
      <c r="B71" s="131"/>
      <c r="D71" s="132" t="s">
        <v>110</v>
      </c>
      <c r="E71" s="133"/>
      <c r="F71" s="133"/>
      <c r="G71" s="133"/>
      <c r="H71" s="133"/>
      <c r="I71" s="134"/>
      <c r="J71" s="135">
        <f>J657</f>
        <v>0</v>
      </c>
      <c r="K71" s="136"/>
    </row>
    <row r="72" spans="2:12" s="1" customFormat="1" ht="21.75" customHeight="1">
      <c r="B72" s="37"/>
      <c r="I72" s="99"/>
      <c r="K72" s="40"/>
    </row>
    <row r="73" spans="2:12" s="1" customFormat="1" ht="6.95" customHeight="1">
      <c r="B73" s="50"/>
      <c r="C73" s="51"/>
      <c r="D73" s="51"/>
      <c r="E73" s="51"/>
      <c r="F73" s="51"/>
      <c r="G73" s="51"/>
      <c r="H73" s="51"/>
      <c r="I73" s="117"/>
      <c r="J73" s="51"/>
      <c r="K73" s="52"/>
    </row>
    <row r="77" spans="2:12" s="1" customFormat="1" ht="6.95" customHeight="1">
      <c r="B77" s="53"/>
      <c r="C77" s="54"/>
      <c r="D77" s="54"/>
      <c r="E77" s="54"/>
      <c r="F77" s="54"/>
      <c r="G77" s="54"/>
      <c r="H77" s="54"/>
      <c r="I77" s="118"/>
      <c r="J77" s="54"/>
      <c r="K77" s="54"/>
      <c r="L77" s="37"/>
    </row>
    <row r="78" spans="2:12" s="1" customFormat="1" ht="36.950000000000003" customHeight="1">
      <c r="B78" s="37"/>
      <c r="C78" s="26" t="s">
        <v>111</v>
      </c>
      <c r="I78" s="99"/>
      <c r="L78" s="37"/>
    </row>
    <row r="79" spans="2:12" s="1" customFormat="1" ht="6.95" customHeight="1">
      <c r="B79" s="37"/>
      <c r="I79" s="99"/>
      <c r="L79" s="37"/>
    </row>
    <row r="80" spans="2:12" s="1" customFormat="1" ht="14.45" customHeight="1">
      <c r="B80" s="37"/>
      <c r="C80" s="33" t="s">
        <v>18</v>
      </c>
      <c r="I80" s="99"/>
      <c r="L80" s="37"/>
    </row>
    <row r="81" spans="2:65" s="1" customFormat="1" ht="22.5" customHeight="1">
      <c r="B81" s="37"/>
      <c r="E81" s="310" t="str">
        <f>E7</f>
        <v>Aktualizace PD reskonstrukce budovy kolejí A</v>
      </c>
      <c r="F81" s="311"/>
      <c r="G81" s="311"/>
      <c r="H81" s="311"/>
      <c r="I81" s="99"/>
      <c r="L81" s="37"/>
    </row>
    <row r="82" spans="2:65">
      <c r="B82" s="25"/>
      <c r="C82" s="33" t="s">
        <v>91</v>
      </c>
      <c r="L82" s="25"/>
    </row>
    <row r="83" spans="2:65" s="1" customFormat="1" ht="22.5" customHeight="1">
      <c r="B83" s="37"/>
      <c r="E83" s="310" t="s">
        <v>92</v>
      </c>
      <c r="F83" s="312"/>
      <c r="G83" s="312"/>
      <c r="H83" s="312"/>
      <c r="I83" s="99"/>
      <c r="L83" s="37"/>
    </row>
    <row r="84" spans="2:65" s="1" customFormat="1" ht="14.45" customHeight="1">
      <c r="B84" s="37"/>
      <c r="C84" s="33" t="s">
        <v>93</v>
      </c>
      <c r="I84" s="99"/>
      <c r="L84" s="37"/>
    </row>
    <row r="85" spans="2:65" s="1" customFormat="1" ht="23.25" customHeight="1">
      <c r="B85" s="37"/>
      <c r="E85" s="289" t="str">
        <f>E11</f>
        <v>05_2019 - Zdravotně technické instalace</v>
      </c>
      <c r="F85" s="312"/>
      <c r="G85" s="312"/>
      <c r="H85" s="312"/>
      <c r="I85" s="99"/>
      <c r="L85" s="37"/>
    </row>
    <row r="86" spans="2:65" s="1" customFormat="1" ht="6.95" customHeight="1">
      <c r="B86" s="37"/>
      <c r="I86" s="99"/>
      <c r="L86" s="37"/>
    </row>
    <row r="87" spans="2:65" s="1" customFormat="1" ht="18" customHeight="1">
      <c r="B87" s="37"/>
      <c r="C87" s="33" t="s">
        <v>23</v>
      </c>
      <c r="F87" s="31" t="str">
        <f>F14</f>
        <v xml:space="preserve"> </v>
      </c>
      <c r="I87" s="100" t="s">
        <v>25</v>
      </c>
      <c r="J87" s="59" t="str">
        <f>IF(J14="","",J14)</f>
        <v>07.04.2019</v>
      </c>
      <c r="L87" s="37"/>
    </row>
    <row r="88" spans="2:65" s="1" customFormat="1" ht="6.95" customHeight="1">
      <c r="B88" s="37"/>
      <c r="I88" s="99"/>
      <c r="L88" s="37"/>
    </row>
    <row r="89" spans="2:65" s="1" customFormat="1">
      <c r="B89" s="37"/>
      <c r="C89" s="33" t="s">
        <v>27</v>
      </c>
      <c r="F89" s="31" t="str">
        <f>E17</f>
        <v>VŠB-TUO</v>
      </c>
      <c r="I89" s="100" t="s">
        <v>33</v>
      </c>
      <c r="J89" s="31" t="str">
        <f>E23</f>
        <v>PPS-KANIA s.r.o.</v>
      </c>
      <c r="L89" s="37"/>
    </row>
    <row r="90" spans="2:65" s="1" customFormat="1" ht="14.45" customHeight="1">
      <c r="B90" s="37"/>
      <c r="C90" s="33" t="s">
        <v>31</v>
      </c>
      <c r="F90" s="31" t="str">
        <f>IF(E20="","",E20)</f>
        <v/>
      </c>
      <c r="I90" s="99"/>
      <c r="L90" s="37"/>
    </row>
    <row r="91" spans="2:65" s="1" customFormat="1" ht="10.35" customHeight="1">
      <c r="B91" s="37"/>
      <c r="I91" s="99"/>
      <c r="L91" s="37"/>
    </row>
    <row r="92" spans="2:65" s="10" customFormat="1" ht="29.25" customHeight="1">
      <c r="B92" s="137"/>
      <c r="C92" s="138" t="s">
        <v>112</v>
      </c>
      <c r="D92" s="139" t="s">
        <v>57</v>
      </c>
      <c r="E92" s="139" t="s">
        <v>53</v>
      </c>
      <c r="F92" s="139" t="s">
        <v>113</v>
      </c>
      <c r="G92" s="139" t="s">
        <v>114</v>
      </c>
      <c r="H92" s="139" t="s">
        <v>115</v>
      </c>
      <c r="I92" s="140" t="s">
        <v>116</v>
      </c>
      <c r="J92" s="139" t="s">
        <v>97</v>
      </c>
      <c r="K92" s="141" t="s">
        <v>117</v>
      </c>
      <c r="L92" s="137"/>
      <c r="M92" s="65" t="s">
        <v>118</v>
      </c>
      <c r="N92" s="66" t="s">
        <v>42</v>
      </c>
      <c r="O92" s="66" t="s">
        <v>119</v>
      </c>
      <c r="P92" s="66" t="s">
        <v>120</v>
      </c>
      <c r="Q92" s="66" t="s">
        <v>121</v>
      </c>
      <c r="R92" s="66" t="s">
        <v>122</v>
      </c>
      <c r="S92" s="66" t="s">
        <v>123</v>
      </c>
      <c r="T92" s="67" t="s">
        <v>124</v>
      </c>
    </row>
    <row r="93" spans="2:65" s="1" customFormat="1" ht="29.25" customHeight="1">
      <c r="B93" s="37"/>
      <c r="C93" s="69" t="s">
        <v>98</v>
      </c>
      <c r="I93" s="99"/>
      <c r="J93" s="142">
        <f>BK93</f>
        <v>0</v>
      </c>
      <c r="L93" s="37"/>
      <c r="M93" s="68"/>
      <c r="N93" s="60"/>
      <c r="O93" s="60"/>
      <c r="P93" s="143">
        <f>P94+P125</f>
        <v>0</v>
      </c>
      <c r="Q93" s="60"/>
      <c r="R93" s="143">
        <f>R94+R125</f>
        <v>55.392710000000008</v>
      </c>
      <c r="S93" s="60"/>
      <c r="T93" s="144">
        <f>T94+T125</f>
        <v>101.80543999999999</v>
      </c>
      <c r="AT93" s="21" t="s">
        <v>71</v>
      </c>
      <c r="AU93" s="21" t="s">
        <v>99</v>
      </c>
      <c r="BK93" s="145">
        <f>BK94+BK125</f>
        <v>0</v>
      </c>
    </row>
    <row r="94" spans="2:65" s="11" customFormat="1" ht="37.35" customHeight="1">
      <c r="B94" s="146"/>
      <c r="D94" s="147" t="s">
        <v>71</v>
      </c>
      <c r="E94" s="148" t="s">
        <v>125</v>
      </c>
      <c r="F94" s="148" t="s">
        <v>126</v>
      </c>
      <c r="I94" s="149"/>
      <c r="J94" s="150">
        <f>BK94</f>
        <v>0</v>
      </c>
      <c r="L94" s="146"/>
      <c r="M94" s="151"/>
      <c r="P94" s="152">
        <f>P95+P99+P103+P113</f>
        <v>0</v>
      </c>
      <c r="R94" s="152">
        <f>R95+R99+R103+R113</f>
        <v>28.170720000000003</v>
      </c>
      <c r="T94" s="153">
        <f>T95+T99+T103+T113</f>
        <v>23.798000000000002</v>
      </c>
      <c r="AR94" s="147" t="s">
        <v>78</v>
      </c>
      <c r="AT94" s="154" t="s">
        <v>71</v>
      </c>
      <c r="AU94" s="154" t="s">
        <v>72</v>
      </c>
      <c r="AY94" s="147" t="s">
        <v>127</v>
      </c>
      <c r="BK94" s="155">
        <f>BK95+BK99+BK103+BK113</f>
        <v>0</v>
      </c>
    </row>
    <row r="95" spans="2:65" s="11" customFormat="1" ht="19.899999999999999" customHeight="1">
      <c r="B95" s="146"/>
      <c r="D95" s="147" t="s">
        <v>71</v>
      </c>
      <c r="E95" s="156" t="s">
        <v>128</v>
      </c>
      <c r="F95" s="156" t="s">
        <v>129</v>
      </c>
      <c r="I95" s="149"/>
      <c r="J95" s="157">
        <f>BK95</f>
        <v>0</v>
      </c>
      <c r="L95" s="146"/>
      <c r="M95" s="151"/>
      <c r="P95" s="152">
        <f>SUM(P96:P98)</f>
        <v>0</v>
      </c>
      <c r="R95" s="152">
        <f>SUM(R96:R98)</f>
        <v>22.590720000000001</v>
      </c>
      <c r="T95" s="153">
        <f>SUM(T96:T98)</f>
        <v>0</v>
      </c>
      <c r="AR95" s="147" t="s">
        <v>78</v>
      </c>
      <c r="AT95" s="154" t="s">
        <v>71</v>
      </c>
      <c r="AU95" s="154" t="s">
        <v>78</v>
      </c>
      <c r="AY95" s="147" t="s">
        <v>127</v>
      </c>
      <c r="BK95" s="155">
        <f>SUM(BK96:BK98)</f>
        <v>0</v>
      </c>
    </row>
    <row r="96" spans="2:65" s="1" customFormat="1" ht="44.25" customHeight="1">
      <c r="B96" s="37"/>
      <c r="C96" s="158" t="s">
        <v>78</v>
      </c>
      <c r="D96" s="158" t="s">
        <v>130</v>
      </c>
      <c r="E96" s="159" t="s">
        <v>131</v>
      </c>
      <c r="F96" s="160" t="s">
        <v>132</v>
      </c>
      <c r="G96" s="161" t="s">
        <v>133</v>
      </c>
      <c r="H96" s="162">
        <v>424</v>
      </c>
      <c r="I96" s="163"/>
      <c r="J96" s="164">
        <f>ROUND(I96*H96,2)</f>
        <v>0</v>
      </c>
      <c r="K96" s="160" t="s">
        <v>134</v>
      </c>
      <c r="L96" s="37"/>
      <c r="M96" s="165" t="s">
        <v>21</v>
      </c>
      <c r="N96" s="166" t="s">
        <v>43</v>
      </c>
      <c r="P96" s="167">
        <f>O96*H96</f>
        <v>0</v>
      </c>
      <c r="Q96" s="167">
        <v>5.3280000000000001E-2</v>
      </c>
      <c r="R96" s="167">
        <f>Q96*H96</f>
        <v>22.590720000000001</v>
      </c>
      <c r="S96" s="167">
        <v>0</v>
      </c>
      <c r="T96" s="168">
        <f>S96*H96</f>
        <v>0</v>
      </c>
      <c r="AR96" s="21" t="s">
        <v>128</v>
      </c>
      <c r="AT96" s="21" t="s">
        <v>130</v>
      </c>
      <c r="AU96" s="21" t="s">
        <v>80</v>
      </c>
      <c r="AY96" s="21" t="s">
        <v>127</v>
      </c>
      <c r="BE96" s="169">
        <f>IF(N96="základní",J96,0)</f>
        <v>0</v>
      </c>
      <c r="BF96" s="169">
        <f>IF(N96="snížená",J96,0)</f>
        <v>0</v>
      </c>
      <c r="BG96" s="169">
        <f>IF(N96="zákl. přenesená",J96,0)</f>
        <v>0</v>
      </c>
      <c r="BH96" s="169">
        <f>IF(N96="sníž. přenesená",J96,0)</f>
        <v>0</v>
      </c>
      <c r="BI96" s="169">
        <f>IF(N96="nulová",J96,0)</f>
        <v>0</v>
      </c>
      <c r="BJ96" s="21" t="s">
        <v>78</v>
      </c>
      <c r="BK96" s="169">
        <f>ROUND(I96*H96,2)</f>
        <v>0</v>
      </c>
      <c r="BL96" s="21" t="s">
        <v>128</v>
      </c>
      <c r="BM96" s="21" t="s">
        <v>135</v>
      </c>
    </row>
    <row r="97" spans="2:65" s="1" customFormat="1" ht="27">
      <c r="B97" s="37"/>
      <c r="D97" s="170" t="s">
        <v>136</v>
      </c>
      <c r="F97" s="171" t="s">
        <v>137</v>
      </c>
      <c r="I97" s="99"/>
      <c r="L97" s="37"/>
      <c r="M97" s="172"/>
      <c r="T97" s="62"/>
      <c r="AT97" s="21" t="s">
        <v>136</v>
      </c>
      <c r="AU97" s="21" t="s">
        <v>80</v>
      </c>
    </row>
    <row r="98" spans="2:65" s="12" customFormat="1" ht="13.5">
      <c r="B98" s="173"/>
      <c r="D98" s="170" t="s">
        <v>138</v>
      </c>
      <c r="E98" s="174" t="s">
        <v>21</v>
      </c>
      <c r="F98" s="175" t="s">
        <v>139</v>
      </c>
      <c r="H98" s="176">
        <v>424</v>
      </c>
      <c r="I98" s="177"/>
      <c r="L98" s="173"/>
      <c r="M98" s="178"/>
      <c r="T98" s="179"/>
      <c r="AT98" s="174" t="s">
        <v>138</v>
      </c>
      <c r="AU98" s="174" t="s">
        <v>80</v>
      </c>
      <c r="AV98" s="12" t="s">
        <v>80</v>
      </c>
      <c r="AW98" s="12" t="s">
        <v>35</v>
      </c>
      <c r="AX98" s="12" t="s">
        <v>78</v>
      </c>
      <c r="AY98" s="174" t="s">
        <v>127</v>
      </c>
    </row>
    <row r="99" spans="2:65" s="11" customFormat="1" ht="29.85" customHeight="1">
      <c r="B99" s="146"/>
      <c r="D99" s="147" t="s">
        <v>71</v>
      </c>
      <c r="E99" s="156" t="s">
        <v>140</v>
      </c>
      <c r="F99" s="156" t="s">
        <v>141</v>
      </c>
      <c r="I99" s="149"/>
      <c r="J99" s="157">
        <f>BK99</f>
        <v>0</v>
      </c>
      <c r="L99" s="146"/>
      <c r="M99" s="151"/>
      <c r="P99" s="152">
        <f>SUM(P100:P102)</f>
        <v>0</v>
      </c>
      <c r="R99" s="152">
        <f>SUM(R100:R102)</f>
        <v>5.58</v>
      </c>
      <c r="T99" s="153">
        <f>SUM(T100:T102)</f>
        <v>0</v>
      </c>
      <c r="AR99" s="147" t="s">
        <v>78</v>
      </c>
      <c r="AT99" s="154" t="s">
        <v>71</v>
      </c>
      <c r="AU99" s="154" t="s">
        <v>78</v>
      </c>
      <c r="AY99" s="147" t="s">
        <v>127</v>
      </c>
      <c r="BK99" s="155">
        <f>SUM(BK100:BK102)</f>
        <v>0</v>
      </c>
    </row>
    <row r="100" spans="2:65" s="1" customFormat="1" ht="22.5" customHeight="1">
      <c r="B100" s="37"/>
      <c r="C100" s="158" t="s">
        <v>80</v>
      </c>
      <c r="D100" s="158" t="s">
        <v>130</v>
      </c>
      <c r="E100" s="159" t="s">
        <v>142</v>
      </c>
      <c r="F100" s="160" t="s">
        <v>143</v>
      </c>
      <c r="G100" s="161" t="s">
        <v>144</v>
      </c>
      <c r="H100" s="162">
        <v>139.5</v>
      </c>
      <c r="I100" s="163"/>
      <c r="J100" s="164">
        <f>ROUND(I100*H100,2)</f>
        <v>0</v>
      </c>
      <c r="K100" s="160" t="s">
        <v>134</v>
      </c>
      <c r="L100" s="37"/>
      <c r="M100" s="165" t="s">
        <v>21</v>
      </c>
      <c r="N100" s="166" t="s">
        <v>43</v>
      </c>
      <c r="P100" s="167">
        <f>O100*H100</f>
        <v>0</v>
      </c>
      <c r="Q100" s="167">
        <v>0.04</v>
      </c>
      <c r="R100" s="167">
        <f>Q100*H100</f>
        <v>5.58</v>
      </c>
      <c r="S100" s="167">
        <v>0</v>
      </c>
      <c r="T100" s="168">
        <f>S100*H100</f>
        <v>0</v>
      </c>
      <c r="AR100" s="21" t="s">
        <v>128</v>
      </c>
      <c r="AT100" s="21" t="s">
        <v>130</v>
      </c>
      <c r="AU100" s="21" t="s">
        <v>80</v>
      </c>
      <c r="AY100" s="21" t="s">
        <v>127</v>
      </c>
      <c r="BE100" s="169">
        <f>IF(N100="základní",J100,0)</f>
        <v>0</v>
      </c>
      <c r="BF100" s="169">
        <f>IF(N100="snížená",J100,0)</f>
        <v>0</v>
      </c>
      <c r="BG100" s="169">
        <f>IF(N100="zákl. přenesená",J100,0)</f>
        <v>0</v>
      </c>
      <c r="BH100" s="169">
        <f>IF(N100="sníž. přenesená",J100,0)</f>
        <v>0</v>
      </c>
      <c r="BI100" s="169">
        <f>IF(N100="nulová",J100,0)</f>
        <v>0</v>
      </c>
      <c r="BJ100" s="21" t="s">
        <v>78</v>
      </c>
      <c r="BK100" s="169">
        <f>ROUND(I100*H100,2)</f>
        <v>0</v>
      </c>
      <c r="BL100" s="21" t="s">
        <v>128</v>
      </c>
      <c r="BM100" s="21" t="s">
        <v>145</v>
      </c>
    </row>
    <row r="101" spans="2:65" s="1" customFormat="1" ht="27">
      <c r="B101" s="37"/>
      <c r="D101" s="170" t="s">
        <v>136</v>
      </c>
      <c r="F101" s="171" t="s">
        <v>137</v>
      </c>
      <c r="I101" s="99"/>
      <c r="L101" s="37"/>
      <c r="M101" s="172"/>
      <c r="T101" s="62"/>
      <c r="AT101" s="21" t="s">
        <v>136</v>
      </c>
      <c r="AU101" s="21" t="s">
        <v>80</v>
      </c>
    </row>
    <row r="102" spans="2:65" s="12" customFormat="1" ht="13.5">
      <c r="B102" s="173"/>
      <c r="D102" s="170" t="s">
        <v>138</v>
      </c>
      <c r="E102" s="174" t="s">
        <v>21</v>
      </c>
      <c r="F102" s="175" t="s">
        <v>146</v>
      </c>
      <c r="H102" s="176">
        <v>139.5</v>
      </c>
      <c r="I102" s="177"/>
      <c r="L102" s="173"/>
      <c r="M102" s="178"/>
      <c r="T102" s="179"/>
      <c r="AT102" s="174" t="s">
        <v>138</v>
      </c>
      <c r="AU102" s="174" t="s">
        <v>80</v>
      </c>
      <c r="AV102" s="12" t="s">
        <v>80</v>
      </c>
      <c r="AW102" s="12" t="s">
        <v>35</v>
      </c>
      <c r="AX102" s="12" t="s">
        <v>78</v>
      </c>
      <c r="AY102" s="174" t="s">
        <v>127</v>
      </c>
    </row>
    <row r="103" spans="2:65" s="11" customFormat="1" ht="29.85" customHeight="1">
      <c r="B103" s="146"/>
      <c r="D103" s="147" t="s">
        <v>71</v>
      </c>
      <c r="E103" s="156" t="s">
        <v>147</v>
      </c>
      <c r="F103" s="156" t="s">
        <v>148</v>
      </c>
      <c r="I103" s="149"/>
      <c r="J103" s="157">
        <f>BK103</f>
        <v>0</v>
      </c>
      <c r="L103" s="146"/>
      <c r="M103" s="151"/>
      <c r="P103" s="152">
        <f>SUM(P104:P112)</f>
        <v>0</v>
      </c>
      <c r="R103" s="152">
        <f>SUM(R104:R112)</f>
        <v>0</v>
      </c>
      <c r="T103" s="153">
        <f>SUM(T104:T112)</f>
        <v>23.798000000000002</v>
      </c>
      <c r="AR103" s="147" t="s">
        <v>78</v>
      </c>
      <c r="AT103" s="154" t="s">
        <v>71</v>
      </c>
      <c r="AU103" s="154" t="s">
        <v>78</v>
      </c>
      <c r="AY103" s="147" t="s">
        <v>127</v>
      </c>
      <c r="BK103" s="155">
        <f>SUM(BK104:BK112)</f>
        <v>0</v>
      </c>
    </row>
    <row r="104" spans="2:65" s="1" customFormat="1" ht="31.5" customHeight="1">
      <c r="B104" s="37"/>
      <c r="C104" s="158" t="s">
        <v>149</v>
      </c>
      <c r="D104" s="158" t="s">
        <v>130</v>
      </c>
      <c r="E104" s="159" t="s">
        <v>150</v>
      </c>
      <c r="F104" s="160" t="s">
        <v>151</v>
      </c>
      <c r="G104" s="161" t="s">
        <v>133</v>
      </c>
      <c r="H104" s="162">
        <v>424</v>
      </c>
      <c r="I104" s="163"/>
      <c r="J104" s="164">
        <f>ROUND(I104*H104,2)</f>
        <v>0</v>
      </c>
      <c r="K104" s="160" t="s">
        <v>134</v>
      </c>
      <c r="L104" s="37"/>
      <c r="M104" s="165" t="s">
        <v>21</v>
      </c>
      <c r="N104" s="166" t="s">
        <v>43</v>
      </c>
      <c r="P104" s="167">
        <f>O104*H104</f>
        <v>0</v>
      </c>
      <c r="Q104" s="167">
        <v>0</v>
      </c>
      <c r="R104" s="167">
        <f>Q104*H104</f>
        <v>0</v>
      </c>
      <c r="S104" s="167">
        <v>3.2000000000000001E-2</v>
      </c>
      <c r="T104" s="168">
        <f>S104*H104</f>
        <v>13.568</v>
      </c>
      <c r="AR104" s="21" t="s">
        <v>128</v>
      </c>
      <c r="AT104" s="21" t="s">
        <v>130</v>
      </c>
      <c r="AU104" s="21" t="s">
        <v>80</v>
      </c>
      <c r="AY104" s="21" t="s">
        <v>127</v>
      </c>
      <c r="BE104" s="169">
        <f>IF(N104="základní",J104,0)</f>
        <v>0</v>
      </c>
      <c r="BF104" s="169">
        <f>IF(N104="snížená",J104,0)</f>
        <v>0</v>
      </c>
      <c r="BG104" s="169">
        <f>IF(N104="zákl. přenesená",J104,0)</f>
        <v>0</v>
      </c>
      <c r="BH104" s="169">
        <f>IF(N104="sníž. přenesená",J104,0)</f>
        <v>0</v>
      </c>
      <c r="BI104" s="169">
        <f>IF(N104="nulová",J104,0)</f>
        <v>0</v>
      </c>
      <c r="BJ104" s="21" t="s">
        <v>78</v>
      </c>
      <c r="BK104" s="169">
        <f>ROUND(I104*H104,2)</f>
        <v>0</v>
      </c>
      <c r="BL104" s="21" t="s">
        <v>128</v>
      </c>
      <c r="BM104" s="21" t="s">
        <v>152</v>
      </c>
    </row>
    <row r="105" spans="2:65" s="1" customFormat="1" ht="27">
      <c r="B105" s="37"/>
      <c r="D105" s="170" t="s">
        <v>136</v>
      </c>
      <c r="F105" s="171" t="s">
        <v>137</v>
      </c>
      <c r="I105" s="99"/>
      <c r="L105" s="37"/>
      <c r="M105" s="172"/>
      <c r="T105" s="62"/>
      <c r="AT105" s="21" t="s">
        <v>136</v>
      </c>
      <c r="AU105" s="21" t="s">
        <v>80</v>
      </c>
    </row>
    <row r="106" spans="2:65" s="12" customFormat="1" ht="13.5">
      <c r="B106" s="173"/>
      <c r="D106" s="170" t="s">
        <v>138</v>
      </c>
      <c r="E106" s="174" t="s">
        <v>21</v>
      </c>
      <c r="F106" s="175" t="s">
        <v>139</v>
      </c>
      <c r="H106" s="176">
        <v>424</v>
      </c>
      <c r="I106" s="177"/>
      <c r="L106" s="173"/>
      <c r="M106" s="178"/>
      <c r="T106" s="179"/>
      <c r="AT106" s="174" t="s">
        <v>138</v>
      </c>
      <c r="AU106" s="174" t="s">
        <v>80</v>
      </c>
      <c r="AV106" s="12" t="s">
        <v>80</v>
      </c>
      <c r="AW106" s="12" t="s">
        <v>35</v>
      </c>
      <c r="AX106" s="12" t="s">
        <v>78</v>
      </c>
      <c r="AY106" s="174" t="s">
        <v>127</v>
      </c>
    </row>
    <row r="107" spans="2:65" s="1" customFormat="1" ht="31.5" customHeight="1">
      <c r="B107" s="37"/>
      <c r="C107" s="158" t="s">
        <v>128</v>
      </c>
      <c r="D107" s="158" t="s">
        <v>130</v>
      </c>
      <c r="E107" s="159" t="s">
        <v>153</v>
      </c>
      <c r="F107" s="160" t="s">
        <v>154</v>
      </c>
      <c r="G107" s="161" t="s">
        <v>155</v>
      </c>
      <c r="H107" s="162">
        <v>465</v>
      </c>
      <c r="I107" s="163"/>
      <c r="J107" s="164">
        <f>ROUND(I107*H107,2)</f>
        <v>0</v>
      </c>
      <c r="K107" s="160" t="s">
        <v>134</v>
      </c>
      <c r="L107" s="37"/>
      <c r="M107" s="165" t="s">
        <v>21</v>
      </c>
      <c r="N107" s="166" t="s">
        <v>43</v>
      </c>
      <c r="P107" s="167">
        <f>O107*H107</f>
        <v>0</v>
      </c>
      <c r="Q107" s="167">
        <v>0</v>
      </c>
      <c r="R107" s="167">
        <f>Q107*H107</f>
        <v>0</v>
      </c>
      <c r="S107" s="167">
        <v>8.9999999999999993E-3</v>
      </c>
      <c r="T107" s="168">
        <f>S107*H107</f>
        <v>4.1849999999999996</v>
      </c>
      <c r="AR107" s="21" t="s">
        <v>128</v>
      </c>
      <c r="AT107" s="21" t="s">
        <v>130</v>
      </c>
      <c r="AU107" s="21" t="s">
        <v>80</v>
      </c>
      <c r="AY107" s="21" t="s">
        <v>127</v>
      </c>
      <c r="BE107" s="169">
        <f>IF(N107="základní",J107,0)</f>
        <v>0</v>
      </c>
      <c r="BF107" s="169">
        <f>IF(N107="snížená",J107,0)</f>
        <v>0</v>
      </c>
      <c r="BG107" s="169">
        <f>IF(N107="zákl. přenesená",J107,0)</f>
        <v>0</v>
      </c>
      <c r="BH107" s="169">
        <f>IF(N107="sníž. přenesená",J107,0)</f>
        <v>0</v>
      </c>
      <c r="BI107" s="169">
        <f>IF(N107="nulová",J107,0)</f>
        <v>0</v>
      </c>
      <c r="BJ107" s="21" t="s">
        <v>78</v>
      </c>
      <c r="BK107" s="169">
        <f>ROUND(I107*H107,2)</f>
        <v>0</v>
      </c>
      <c r="BL107" s="21" t="s">
        <v>128</v>
      </c>
      <c r="BM107" s="21" t="s">
        <v>156</v>
      </c>
    </row>
    <row r="108" spans="2:65" s="1" customFormat="1" ht="27">
      <c r="B108" s="37"/>
      <c r="D108" s="170" t="s">
        <v>136</v>
      </c>
      <c r="F108" s="171" t="s">
        <v>137</v>
      </c>
      <c r="I108" s="99"/>
      <c r="L108" s="37"/>
      <c r="M108" s="172"/>
      <c r="T108" s="62"/>
      <c r="AT108" s="21" t="s">
        <v>136</v>
      </c>
      <c r="AU108" s="21" t="s">
        <v>80</v>
      </c>
    </row>
    <row r="109" spans="2:65" s="12" customFormat="1" ht="13.5">
      <c r="B109" s="173"/>
      <c r="D109" s="170" t="s">
        <v>138</v>
      </c>
      <c r="E109" s="174" t="s">
        <v>21</v>
      </c>
      <c r="F109" s="175" t="s">
        <v>157</v>
      </c>
      <c r="H109" s="176">
        <v>465</v>
      </c>
      <c r="I109" s="177"/>
      <c r="L109" s="173"/>
      <c r="M109" s="178"/>
      <c r="T109" s="179"/>
      <c r="AT109" s="174" t="s">
        <v>138</v>
      </c>
      <c r="AU109" s="174" t="s">
        <v>80</v>
      </c>
      <c r="AV109" s="12" t="s">
        <v>80</v>
      </c>
      <c r="AW109" s="12" t="s">
        <v>35</v>
      </c>
      <c r="AX109" s="12" t="s">
        <v>78</v>
      </c>
      <c r="AY109" s="174" t="s">
        <v>127</v>
      </c>
    </row>
    <row r="110" spans="2:65" s="1" customFormat="1" ht="31.5" customHeight="1">
      <c r="B110" s="37"/>
      <c r="C110" s="158" t="s">
        <v>158</v>
      </c>
      <c r="D110" s="158" t="s">
        <v>130</v>
      </c>
      <c r="E110" s="159" t="s">
        <v>159</v>
      </c>
      <c r="F110" s="160" t="s">
        <v>160</v>
      </c>
      <c r="G110" s="161" t="s">
        <v>155</v>
      </c>
      <c r="H110" s="162">
        <v>465</v>
      </c>
      <c r="I110" s="163"/>
      <c r="J110" s="164">
        <f>ROUND(I110*H110,2)</f>
        <v>0</v>
      </c>
      <c r="K110" s="160" t="s">
        <v>134</v>
      </c>
      <c r="L110" s="37"/>
      <c r="M110" s="165" t="s">
        <v>21</v>
      </c>
      <c r="N110" s="166" t="s">
        <v>43</v>
      </c>
      <c r="P110" s="167">
        <f>O110*H110</f>
        <v>0</v>
      </c>
      <c r="Q110" s="167">
        <v>0</v>
      </c>
      <c r="R110" s="167">
        <f>Q110*H110</f>
        <v>0</v>
      </c>
      <c r="S110" s="167">
        <v>1.2999999999999999E-2</v>
      </c>
      <c r="T110" s="168">
        <f>S110*H110</f>
        <v>6.0449999999999999</v>
      </c>
      <c r="AR110" s="21" t="s">
        <v>128</v>
      </c>
      <c r="AT110" s="21" t="s">
        <v>130</v>
      </c>
      <c r="AU110" s="21" t="s">
        <v>80</v>
      </c>
      <c r="AY110" s="21" t="s">
        <v>127</v>
      </c>
      <c r="BE110" s="169">
        <f>IF(N110="základní",J110,0)</f>
        <v>0</v>
      </c>
      <c r="BF110" s="169">
        <f>IF(N110="snížená",J110,0)</f>
        <v>0</v>
      </c>
      <c r="BG110" s="169">
        <f>IF(N110="zákl. přenesená",J110,0)</f>
        <v>0</v>
      </c>
      <c r="BH110" s="169">
        <f>IF(N110="sníž. přenesená",J110,0)</f>
        <v>0</v>
      </c>
      <c r="BI110" s="169">
        <f>IF(N110="nulová",J110,0)</f>
        <v>0</v>
      </c>
      <c r="BJ110" s="21" t="s">
        <v>78</v>
      </c>
      <c r="BK110" s="169">
        <f>ROUND(I110*H110,2)</f>
        <v>0</v>
      </c>
      <c r="BL110" s="21" t="s">
        <v>128</v>
      </c>
      <c r="BM110" s="21" t="s">
        <v>161</v>
      </c>
    </row>
    <row r="111" spans="2:65" s="1" customFormat="1" ht="27">
      <c r="B111" s="37"/>
      <c r="D111" s="170" t="s">
        <v>136</v>
      </c>
      <c r="F111" s="171" t="s">
        <v>137</v>
      </c>
      <c r="I111" s="99"/>
      <c r="L111" s="37"/>
      <c r="M111" s="172"/>
      <c r="T111" s="62"/>
      <c r="AT111" s="21" t="s">
        <v>136</v>
      </c>
      <c r="AU111" s="21" t="s">
        <v>80</v>
      </c>
    </row>
    <row r="112" spans="2:65" s="12" customFormat="1" ht="13.5">
      <c r="B112" s="173"/>
      <c r="D112" s="170" t="s">
        <v>138</v>
      </c>
      <c r="E112" s="174" t="s">
        <v>21</v>
      </c>
      <c r="F112" s="175" t="s">
        <v>157</v>
      </c>
      <c r="H112" s="176">
        <v>465</v>
      </c>
      <c r="I112" s="177"/>
      <c r="L112" s="173"/>
      <c r="M112" s="178"/>
      <c r="T112" s="179"/>
      <c r="AT112" s="174" t="s">
        <v>138</v>
      </c>
      <c r="AU112" s="174" t="s">
        <v>80</v>
      </c>
      <c r="AV112" s="12" t="s">
        <v>80</v>
      </c>
      <c r="AW112" s="12" t="s">
        <v>35</v>
      </c>
      <c r="AX112" s="12" t="s">
        <v>78</v>
      </c>
      <c r="AY112" s="174" t="s">
        <v>127</v>
      </c>
    </row>
    <row r="113" spans="2:65" s="11" customFormat="1" ht="29.85" customHeight="1">
      <c r="B113" s="146"/>
      <c r="D113" s="147" t="s">
        <v>71</v>
      </c>
      <c r="E113" s="156" t="s">
        <v>162</v>
      </c>
      <c r="F113" s="156" t="s">
        <v>163</v>
      </c>
      <c r="I113" s="149"/>
      <c r="J113" s="157">
        <f>BK113</f>
        <v>0</v>
      </c>
      <c r="L113" s="146"/>
      <c r="M113" s="151"/>
      <c r="P113" s="152">
        <f>SUM(P114:P124)</f>
        <v>0</v>
      </c>
      <c r="R113" s="152">
        <f>SUM(R114:R124)</f>
        <v>0</v>
      </c>
      <c r="T113" s="153">
        <f>SUM(T114:T124)</f>
        <v>0</v>
      </c>
      <c r="AR113" s="147" t="s">
        <v>78</v>
      </c>
      <c r="AT113" s="154" t="s">
        <v>71</v>
      </c>
      <c r="AU113" s="154" t="s">
        <v>78</v>
      </c>
      <c r="AY113" s="147" t="s">
        <v>127</v>
      </c>
      <c r="BK113" s="155">
        <f>SUM(BK114:BK124)</f>
        <v>0</v>
      </c>
    </row>
    <row r="114" spans="2:65" s="1" customFormat="1" ht="31.5" customHeight="1">
      <c r="B114" s="37"/>
      <c r="C114" s="158" t="s">
        <v>140</v>
      </c>
      <c r="D114" s="158" t="s">
        <v>130</v>
      </c>
      <c r="E114" s="159" t="s">
        <v>164</v>
      </c>
      <c r="F114" s="160" t="s">
        <v>165</v>
      </c>
      <c r="G114" s="161" t="s">
        <v>166</v>
      </c>
      <c r="H114" s="162">
        <v>101.80500000000001</v>
      </c>
      <c r="I114" s="163"/>
      <c r="J114" s="164">
        <f>ROUND(I114*H114,2)</f>
        <v>0</v>
      </c>
      <c r="K114" s="160" t="s">
        <v>134</v>
      </c>
      <c r="L114" s="37"/>
      <c r="M114" s="165" t="s">
        <v>21</v>
      </c>
      <c r="N114" s="166" t="s">
        <v>43</v>
      </c>
      <c r="P114" s="167">
        <f>O114*H114</f>
        <v>0</v>
      </c>
      <c r="Q114" s="167">
        <v>0</v>
      </c>
      <c r="R114" s="167">
        <f>Q114*H114</f>
        <v>0</v>
      </c>
      <c r="S114" s="167">
        <v>0</v>
      </c>
      <c r="T114" s="168">
        <f>S114*H114</f>
        <v>0</v>
      </c>
      <c r="AR114" s="21" t="s">
        <v>128</v>
      </c>
      <c r="AT114" s="21" t="s">
        <v>130</v>
      </c>
      <c r="AU114" s="21" t="s">
        <v>80</v>
      </c>
      <c r="AY114" s="21" t="s">
        <v>127</v>
      </c>
      <c r="BE114" s="169">
        <f>IF(N114="základní",J114,0)</f>
        <v>0</v>
      </c>
      <c r="BF114" s="169">
        <f>IF(N114="snížená",J114,0)</f>
        <v>0</v>
      </c>
      <c r="BG114" s="169">
        <f>IF(N114="zákl. přenesená",J114,0)</f>
        <v>0</v>
      </c>
      <c r="BH114" s="169">
        <f>IF(N114="sníž. přenesená",J114,0)</f>
        <v>0</v>
      </c>
      <c r="BI114" s="169">
        <f>IF(N114="nulová",J114,0)</f>
        <v>0</v>
      </c>
      <c r="BJ114" s="21" t="s">
        <v>78</v>
      </c>
      <c r="BK114" s="169">
        <f>ROUND(I114*H114,2)</f>
        <v>0</v>
      </c>
      <c r="BL114" s="21" t="s">
        <v>128</v>
      </c>
      <c r="BM114" s="21" t="s">
        <v>167</v>
      </c>
    </row>
    <row r="115" spans="2:65" s="1" customFormat="1" ht="27">
      <c r="B115" s="37"/>
      <c r="D115" s="170" t="s">
        <v>136</v>
      </c>
      <c r="F115" s="171" t="s">
        <v>137</v>
      </c>
      <c r="I115" s="99"/>
      <c r="L115" s="37"/>
      <c r="M115" s="172"/>
      <c r="T115" s="62"/>
      <c r="AT115" s="21" t="s">
        <v>136</v>
      </c>
      <c r="AU115" s="21" t="s">
        <v>80</v>
      </c>
    </row>
    <row r="116" spans="2:65" s="1" customFormat="1" ht="22.5" customHeight="1">
      <c r="B116" s="37"/>
      <c r="C116" s="158" t="s">
        <v>168</v>
      </c>
      <c r="D116" s="158" t="s">
        <v>130</v>
      </c>
      <c r="E116" s="159" t="s">
        <v>169</v>
      </c>
      <c r="F116" s="160" t="s">
        <v>170</v>
      </c>
      <c r="G116" s="161" t="s">
        <v>155</v>
      </c>
      <c r="H116" s="162">
        <v>40</v>
      </c>
      <c r="I116" s="163"/>
      <c r="J116" s="164">
        <f>ROUND(I116*H116,2)</f>
        <v>0</v>
      </c>
      <c r="K116" s="160" t="s">
        <v>134</v>
      </c>
      <c r="L116" s="37"/>
      <c r="M116" s="165" t="s">
        <v>21</v>
      </c>
      <c r="N116" s="166" t="s">
        <v>43</v>
      </c>
      <c r="P116" s="167">
        <f>O116*H116</f>
        <v>0</v>
      </c>
      <c r="Q116" s="167">
        <v>0</v>
      </c>
      <c r="R116" s="167">
        <f>Q116*H116</f>
        <v>0</v>
      </c>
      <c r="S116" s="167">
        <v>0</v>
      </c>
      <c r="T116" s="168">
        <f>S116*H116</f>
        <v>0</v>
      </c>
      <c r="AR116" s="21" t="s">
        <v>128</v>
      </c>
      <c r="AT116" s="21" t="s">
        <v>130</v>
      </c>
      <c r="AU116" s="21" t="s">
        <v>80</v>
      </c>
      <c r="AY116" s="21" t="s">
        <v>127</v>
      </c>
      <c r="BE116" s="169">
        <f>IF(N116="základní",J116,0)</f>
        <v>0</v>
      </c>
      <c r="BF116" s="169">
        <f>IF(N116="snížená",J116,0)</f>
        <v>0</v>
      </c>
      <c r="BG116" s="169">
        <f>IF(N116="zákl. přenesená",J116,0)</f>
        <v>0</v>
      </c>
      <c r="BH116" s="169">
        <f>IF(N116="sníž. přenesená",J116,0)</f>
        <v>0</v>
      </c>
      <c r="BI116" s="169">
        <f>IF(N116="nulová",J116,0)</f>
        <v>0</v>
      </c>
      <c r="BJ116" s="21" t="s">
        <v>78</v>
      </c>
      <c r="BK116" s="169">
        <f>ROUND(I116*H116,2)</f>
        <v>0</v>
      </c>
      <c r="BL116" s="21" t="s">
        <v>128</v>
      </c>
      <c r="BM116" s="21" t="s">
        <v>171</v>
      </c>
    </row>
    <row r="117" spans="2:65" s="1" customFormat="1" ht="27">
      <c r="B117" s="37"/>
      <c r="D117" s="170" t="s">
        <v>136</v>
      </c>
      <c r="F117" s="171" t="s">
        <v>137</v>
      </c>
      <c r="I117" s="99"/>
      <c r="L117" s="37"/>
      <c r="M117" s="172"/>
      <c r="T117" s="62"/>
      <c r="AT117" s="21" t="s">
        <v>136</v>
      </c>
      <c r="AU117" s="21" t="s">
        <v>80</v>
      </c>
    </row>
    <row r="118" spans="2:65" s="12" customFormat="1" ht="13.5">
      <c r="B118" s="173"/>
      <c r="D118" s="170" t="s">
        <v>138</v>
      </c>
      <c r="E118" s="174" t="s">
        <v>21</v>
      </c>
      <c r="F118" s="175" t="s">
        <v>172</v>
      </c>
      <c r="H118" s="176">
        <v>40</v>
      </c>
      <c r="I118" s="177"/>
      <c r="L118" s="173"/>
      <c r="M118" s="178"/>
      <c r="T118" s="179"/>
      <c r="AT118" s="174" t="s">
        <v>138</v>
      </c>
      <c r="AU118" s="174" t="s">
        <v>80</v>
      </c>
      <c r="AV118" s="12" t="s">
        <v>80</v>
      </c>
      <c r="AW118" s="12" t="s">
        <v>35</v>
      </c>
      <c r="AX118" s="12" t="s">
        <v>78</v>
      </c>
      <c r="AY118" s="174" t="s">
        <v>127</v>
      </c>
    </row>
    <row r="119" spans="2:65" s="1" customFormat="1" ht="31.5" customHeight="1">
      <c r="B119" s="37"/>
      <c r="C119" s="158" t="s">
        <v>173</v>
      </c>
      <c r="D119" s="158" t="s">
        <v>130</v>
      </c>
      <c r="E119" s="159" t="s">
        <v>174</v>
      </c>
      <c r="F119" s="160" t="s">
        <v>175</v>
      </c>
      <c r="G119" s="161" t="s">
        <v>166</v>
      </c>
      <c r="H119" s="162">
        <v>101.80500000000001</v>
      </c>
      <c r="I119" s="163"/>
      <c r="J119" s="164">
        <f>ROUND(I119*H119,2)</f>
        <v>0</v>
      </c>
      <c r="K119" s="160" t="s">
        <v>134</v>
      </c>
      <c r="L119" s="37"/>
      <c r="M119" s="165" t="s">
        <v>21</v>
      </c>
      <c r="N119" s="166" t="s">
        <v>43</v>
      </c>
      <c r="P119" s="167">
        <f>O119*H119</f>
        <v>0</v>
      </c>
      <c r="Q119" s="167">
        <v>0</v>
      </c>
      <c r="R119" s="167">
        <f>Q119*H119</f>
        <v>0</v>
      </c>
      <c r="S119" s="167">
        <v>0</v>
      </c>
      <c r="T119" s="168">
        <f>S119*H119</f>
        <v>0</v>
      </c>
      <c r="AR119" s="21" t="s">
        <v>128</v>
      </c>
      <c r="AT119" s="21" t="s">
        <v>130</v>
      </c>
      <c r="AU119" s="21" t="s">
        <v>80</v>
      </c>
      <c r="AY119" s="21" t="s">
        <v>127</v>
      </c>
      <c r="BE119" s="169">
        <f>IF(N119="základní",J119,0)</f>
        <v>0</v>
      </c>
      <c r="BF119" s="169">
        <f>IF(N119="snížená",J119,0)</f>
        <v>0</v>
      </c>
      <c r="BG119" s="169">
        <f>IF(N119="zákl. přenesená",J119,0)</f>
        <v>0</v>
      </c>
      <c r="BH119" s="169">
        <f>IF(N119="sníž. přenesená",J119,0)</f>
        <v>0</v>
      </c>
      <c r="BI119" s="169">
        <f>IF(N119="nulová",J119,0)</f>
        <v>0</v>
      </c>
      <c r="BJ119" s="21" t="s">
        <v>78</v>
      </c>
      <c r="BK119" s="169">
        <f>ROUND(I119*H119,2)</f>
        <v>0</v>
      </c>
      <c r="BL119" s="21" t="s">
        <v>128</v>
      </c>
      <c r="BM119" s="21" t="s">
        <v>176</v>
      </c>
    </row>
    <row r="120" spans="2:65" s="1" customFormat="1" ht="27">
      <c r="B120" s="37"/>
      <c r="D120" s="170" t="s">
        <v>136</v>
      </c>
      <c r="F120" s="171" t="s">
        <v>137</v>
      </c>
      <c r="I120" s="99"/>
      <c r="L120" s="37"/>
      <c r="M120" s="172"/>
      <c r="T120" s="62"/>
      <c r="AT120" s="21" t="s">
        <v>136</v>
      </c>
      <c r="AU120" s="21" t="s">
        <v>80</v>
      </c>
    </row>
    <row r="121" spans="2:65" s="1" customFormat="1" ht="31.5" customHeight="1">
      <c r="B121" s="37"/>
      <c r="C121" s="158" t="s">
        <v>147</v>
      </c>
      <c r="D121" s="158" t="s">
        <v>130</v>
      </c>
      <c r="E121" s="159" t="s">
        <v>177</v>
      </c>
      <c r="F121" s="160" t="s">
        <v>178</v>
      </c>
      <c r="G121" s="161" t="s">
        <v>166</v>
      </c>
      <c r="H121" s="162">
        <v>101.80500000000001</v>
      </c>
      <c r="I121" s="163"/>
      <c r="J121" s="164">
        <f>ROUND(I121*H121,2)</f>
        <v>0</v>
      </c>
      <c r="K121" s="160" t="s">
        <v>134</v>
      </c>
      <c r="L121" s="37"/>
      <c r="M121" s="165" t="s">
        <v>21</v>
      </c>
      <c r="N121" s="166" t="s">
        <v>43</v>
      </c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AR121" s="21" t="s">
        <v>128</v>
      </c>
      <c r="AT121" s="21" t="s">
        <v>130</v>
      </c>
      <c r="AU121" s="21" t="s">
        <v>80</v>
      </c>
      <c r="AY121" s="21" t="s">
        <v>127</v>
      </c>
      <c r="BE121" s="169">
        <f>IF(N121="základní",J121,0)</f>
        <v>0</v>
      </c>
      <c r="BF121" s="169">
        <f>IF(N121="snížená",J121,0)</f>
        <v>0</v>
      </c>
      <c r="BG121" s="169">
        <f>IF(N121="zákl. přenesená",J121,0)</f>
        <v>0</v>
      </c>
      <c r="BH121" s="169">
        <f>IF(N121="sníž. přenesená",J121,0)</f>
        <v>0</v>
      </c>
      <c r="BI121" s="169">
        <f>IF(N121="nulová",J121,0)</f>
        <v>0</v>
      </c>
      <c r="BJ121" s="21" t="s">
        <v>78</v>
      </c>
      <c r="BK121" s="169">
        <f>ROUND(I121*H121,2)</f>
        <v>0</v>
      </c>
      <c r="BL121" s="21" t="s">
        <v>128</v>
      </c>
      <c r="BM121" s="21" t="s">
        <v>179</v>
      </c>
    </row>
    <row r="122" spans="2:65" s="1" customFormat="1" ht="27">
      <c r="B122" s="37"/>
      <c r="D122" s="170" t="s">
        <v>136</v>
      </c>
      <c r="F122" s="171" t="s">
        <v>137</v>
      </c>
      <c r="I122" s="99"/>
      <c r="L122" s="37"/>
      <c r="M122" s="172"/>
      <c r="T122" s="62"/>
      <c r="AT122" s="21" t="s">
        <v>136</v>
      </c>
      <c r="AU122" s="21" t="s">
        <v>80</v>
      </c>
    </row>
    <row r="123" spans="2:65" s="1" customFormat="1" ht="22.5" customHeight="1">
      <c r="B123" s="37"/>
      <c r="C123" s="158" t="s">
        <v>180</v>
      </c>
      <c r="D123" s="158" t="s">
        <v>130</v>
      </c>
      <c r="E123" s="159" t="s">
        <v>181</v>
      </c>
      <c r="F123" s="160" t="s">
        <v>182</v>
      </c>
      <c r="G123" s="161" t="s">
        <v>166</v>
      </c>
      <c r="H123" s="162">
        <v>101.80500000000001</v>
      </c>
      <c r="I123" s="163"/>
      <c r="J123" s="164">
        <f>ROUND(I123*H123,2)</f>
        <v>0</v>
      </c>
      <c r="K123" s="160" t="s">
        <v>134</v>
      </c>
      <c r="L123" s="37"/>
      <c r="M123" s="165" t="s">
        <v>21</v>
      </c>
      <c r="N123" s="166" t="s">
        <v>43</v>
      </c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AR123" s="21" t="s">
        <v>128</v>
      </c>
      <c r="AT123" s="21" t="s">
        <v>130</v>
      </c>
      <c r="AU123" s="21" t="s">
        <v>80</v>
      </c>
      <c r="AY123" s="21" t="s">
        <v>127</v>
      </c>
      <c r="BE123" s="169">
        <f>IF(N123="základní",J123,0)</f>
        <v>0</v>
      </c>
      <c r="BF123" s="169">
        <f>IF(N123="snížená",J123,0)</f>
        <v>0</v>
      </c>
      <c r="BG123" s="169">
        <f>IF(N123="zákl. přenesená",J123,0)</f>
        <v>0</v>
      </c>
      <c r="BH123" s="169">
        <f>IF(N123="sníž. přenesená",J123,0)</f>
        <v>0</v>
      </c>
      <c r="BI123" s="169">
        <f>IF(N123="nulová",J123,0)</f>
        <v>0</v>
      </c>
      <c r="BJ123" s="21" t="s">
        <v>78</v>
      </c>
      <c r="BK123" s="169">
        <f>ROUND(I123*H123,2)</f>
        <v>0</v>
      </c>
      <c r="BL123" s="21" t="s">
        <v>128</v>
      </c>
      <c r="BM123" s="21" t="s">
        <v>183</v>
      </c>
    </row>
    <row r="124" spans="2:65" s="1" customFormat="1" ht="27">
      <c r="B124" s="37"/>
      <c r="D124" s="170" t="s">
        <v>136</v>
      </c>
      <c r="F124" s="171" t="s">
        <v>137</v>
      </c>
      <c r="I124" s="99"/>
      <c r="L124" s="37"/>
      <c r="M124" s="172"/>
      <c r="T124" s="62"/>
      <c r="AT124" s="21" t="s">
        <v>136</v>
      </c>
      <c r="AU124" s="21" t="s">
        <v>80</v>
      </c>
    </row>
    <row r="125" spans="2:65" s="11" customFormat="1" ht="37.35" customHeight="1">
      <c r="B125" s="146"/>
      <c r="D125" s="147" t="s">
        <v>71</v>
      </c>
      <c r="E125" s="148" t="s">
        <v>184</v>
      </c>
      <c r="F125" s="148" t="s">
        <v>185</v>
      </c>
      <c r="I125" s="149"/>
      <c r="J125" s="150">
        <f>BK125</f>
        <v>0</v>
      </c>
      <c r="L125" s="146"/>
      <c r="M125" s="151"/>
      <c r="P125" s="152">
        <f>P126+P206+P457+P642+P657</f>
        <v>0</v>
      </c>
      <c r="R125" s="152">
        <f>R126+R206+R457+R642+R657</f>
        <v>27.221990000000005</v>
      </c>
      <c r="T125" s="153">
        <f>T126+T206+T457+T642+T657</f>
        <v>78.007439999999988</v>
      </c>
      <c r="AR125" s="147" t="s">
        <v>80</v>
      </c>
      <c r="AT125" s="154" t="s">
        <v>71</v>
      </c>
      <c r="AU125" s="154" t="s">
        <v>72</v>
      </c>
      <c r="AY125" s="147" t="s">
        <v>127</v>
      </c>
      <c r="BK125" s="155">
        <f>BK126+BK206+BK457+BK642+BK657</f>
        <v>0</v>
      </c>
    </row>
    <row r="126" spans="2:65" s="11" customFormat="1" ht="19.899999999999999" customHeight="1">
      <c r="B126" s="146"/>
      <c r="D126" s="147" t="s">
        <v>71</v>
      </c>
      <c r="E126" s="156" t="s">
        <v>186</v>
      </c>
      <c r="F126" s="156" t="s">
        <v>187</v>
      </c>
      <c r="I126" s="149"/>
      <c r="J126" s="157">
        <f>BK126</f>
        <v>0</v>
      </c>
      <c r="L126" s="146"/>
      <c r="M126" s="151"/>
      <c r="P126" s="152">
        <f>SUM(P127:P205)</f>
        <v>0</v>
      </c>
      <c r="R126" s="152">
        <f>SUM(R127:R205)</f>
        <v>2.1490899999999997</v>
      </c>
      <c r="T126" s="153">
        <f>SUM(T127:T205)</f>
        <v>27.380089999999999</v>
      </c>
      <c r="AR126" s="147" t="s">
        <v>80</v>
      </c>
      <c r="AT126" s="154" t="s">
        <v>71</v>
      </c>
      <c r="AU126" s="154" t="s">
        <v>78</v>
      </c>
      <c r="AY126" s="147" t="s">
        <v>127</v>
      </c>
      <c r="BK126" s="155">
        <f>SUM(BK127:BK205)</f>
        <v>0</v>
      </c>
    </row>
    <row r="127" spans="2:65" s="1" customFormat="1" ht="22.5" customHeight="1">
      <c r="B127" s="37"/>
      <c r="C127" s="158" t="s">
        <v>188</v>
      </c>
      <c r="D127" s="158" t="s">
        <v>130</v>
      </c>
      <c r="E127" s="159" t="s">
        <v>189</v>
      </c>
      <c r="F127" s="160" t="s">
        <v>190</v>
      </c>
      <c r="G127" s="161" t="s">
        <v>155</v>
      </c>
      <c r="H127" s="162">
        <v>833</v>
      </c>
      <c r="I127" s="163"/>
      <c r="J127" s="164">
        <f>ROUND(I127*H127,2)</f>
        <v>0</v>
      </c>
      <c r="K127" s="160" t="s">
        <v>134</v>
      </c>
      <c r="L127" s="37"/>
      <c r="M127" s="165" t="s">
        <v>21</v>
      </c>
      <c r="N127" s="166" t="s">
        <v>43</v>
      </c>
      <c r="P127" s="167">
        <f>O127*H127</f>
        <v>0</v>
      </c>
      <c r="Q127" s="167">
        <v>0</v>
      </c>
      <c r="R127" s="167">
        <f>Q127*H127</f>
        <v>0</v>
      </c>
      <c r="S127" s="167">
        <v>3.065E-2</v>
      </c>
      <c r="T127" s="168">
        <f>S127*H127</f>
        <v>25.53145</v>
      </c>
      <c r="AR127" s="21" t="s">
        <v>191</v>
      </c>
      <c r="AT127" s="21" t="s">
        <v>130</v>
      </c>
      <c r="AU127" s="21" t="s">
        <v>80</v>
      </c>
      <c r="AY127" s="21" t="s">
        <v>127</v>
      </c>
      <c r="BE127" s="169">
        <f>IF(N127="základní",J127,0)</f>
        <v>0</v>
      </c>
      <c r="BF127" s="169">
        <f>IF(N127="snížená",J127,0)</f>
        <v>0</v>
      </c>
      <c r="BG127" s="169">
        <f>IF(N127="zákl. přenesená",J127,0)</f>
        <v>0</v>
      </c>
      <c r="BH127" s="169">
        <f>IF(N127="sníž. přenesená",J127,0)</f>
        <v>0</v>
      </c>
      <c r="BI127" s="169">
        <f>IF(N127="nulová",J127,0)</f>
        <v>0</v>
      </c>
      <c r="BJ127" s="21" t="s">
        <v>78</v>
      </c>
      <c r="BK127" s="169">
        <f>ROUND(I127*H127,2)</f>
        <v>0</v>
      </c>
      <c r="BL127" s="21" t="s">
        <v>191</v>
      </c>
      <c r="BM127" s="21" t="s">
        <v>192</v>
      </c>
    </row>
    <row r="128" spans="2:65" s="1" customFormat="1" ht="27">
      <c r="B128" s="37"/>
      <c r="D128" s="170" t="s">
        <v>136</v>
      </c>
      <c r="F128" s="171" t="s">
        <v>137</v>
      </c>
      <c r="I128" s="99"/>
      <c r="L128" s="37"/>
      <c r="M128" s="172"/>
      <c r="T128" s="62"/>
      <c r="AT128" s="21" t="s">
        <v>136</v>
      </c>
      <c r="AU128" s="21" t="s">
        <v>80</v>
      </c>
    </row>
    <row r="129" spans="2:65" s="12" customFormat="1" ht="13.5">
      <c r="B129" s="173"/>
      <c r="D129" s="170" t="s">
        <v>138</v>
      </c>
      <c r="E129" s="174" t="s">
        <v>21</v>
      </c>
      <c r="F129" s="175" t="s">
        <v>193</v>
      </c>
      <c r="H129" s="176">
        <v>833</v>
      </c>
      <c r="I129" s="177"/>
      <c r="L129" s="173"/>
      <c r="M129" s="178"/>
      <c r="T129" s="179"/>
      <c r="AT129" s="174" t="s">
        <v>138</v>
      </c>
      <c r="AU129" s="174" t="s">
        <v>80</v>
      </c>
      <c r="AV129" s="12" t="s">
        <v>80</v>
      </c>
      <c r="AW129" s="12" t="s">
        <v>35</v>
      </c>
      <c r="AX129" s="12" t="s">
        <v>78</v>
      </c>
      <c r="AY129" s="174" t="s">
        <v>127</v>
      </c>
    </row>
    <row r="130" spans="2:65" s="1" customFormat="1" ht="22.5" customHeight="1">
      <c r="B130" s="37"/>
      <c r="C130" s="158" t="s">
        <v>194</v>
      </c>
      <c r="D130" s="158" t="s">
        <v>130</v>
      </c>
      <c r="E130" s="159" t="s">
        <v>195</v>
      </c>
      <c r="F130" s="160" t="s">
        <v>196</v>
      </c>
      <c r="G130" s="161" t="s">
        <v>155</v>
      </c>
      <c r="H130" s="162">
        <v>842</v>
      </c>
      <c r="I130" s="163"/>
      <c r="J130" s="164">
        <f>ROUND(I130*H130,2)</f>
        <v>0</v>
      </c>
      <c r="K130" s="160" t="s">
        <v>134</v>
      </c>
      <c r="L130" s="37"/>
      <c r="M130" s="165" t="s">
        <v>21</v>
      </c>
      <c r="N130" s="166" t="s">
        <v>43</v>
      </c>
      <c r="P130" s="167">
        <f>O130*H130</f>
        <v>0</v>
      </c>
      <c r="Q130" s="167">
        <v>0</v>
      </c>
      <c r="R130" s="167">
        <f>Q130*H130</f>
        <v>0</v>
      </c>
      <c r="S130" s="167">
        <v>2.0999999999999999E-3</v>
      </c>
      <c r="T130" s="168">
        <f>S130*H130</f>
        <v>1.7682</v>
      </c>
      <c r="AR130" s="21" t="s">
        <v>191</v>
      </c>
      <c r="AT130" s="21" t="s">
        <v>130</v>
      </c>
      <c r="AU130" s="21" t="s">
        <v>80</v>
      </c>
      <c r="AY130" s="21" t="s">
        <v>127</v>
      </c>
      <c r="BE130" s="169">
        <f>IF(N130="základní",J130,0)</f>
        <v>0</v>
      </c>
      <c r="BF130" s="169">
        <f>IF(N130="snížená",J130,0)</f>
        <v>0</v>
      </c>
      <c r="BG130" s="169">
        <f>IF(N130="zákl. přenesená",J130,0)</f>
        <v>0</v>
      </c>
      <c r="BH130" s="169">
        <f>IF(N130="sníž. přenesená",J130,0)</f>
        <v>0</v>
      </c>
      <c r="BI130" s="169">
        <f>IF(N130="nulová",J130,0)</f>
        <v>0</v>
      </c>
      <c r="BJ130" s="21" t="s">
        <v>78</v>
      </c>
      <c r="BK130" s="169">
        <f>ROUND(I130*H130,2)</f>
        <v>0</v>
      </c>
      <c r="BL130" s="21" t="s">
        <v>191</v>
      </c>
      <c r="BM130" s="21" t="s">
        <v>197</v>
      </c>
    </row>
    <row r="131" spans="2:65" s="1" customFormat="1" ht="27">
      <c r="B131" s="37"/>
      <c r="D131" s="170" t="s">
        <v>136</v>
      </c>
      <c r="F131" s="171" t="s">
        <v>137</v>
      </c>
      <c r="I131" s="99"/>
      <c r="L131" s="37"/>
      <c r="M131" s="172"/>
      <c r="T131" s="62"/>
      <c r="AT131" s="21" t="s">
        <v>136</v>
      </c>
      <c r="AU131" s="21" t="s">
        <v>80</v>
      </c>
    </row>
    <row r="132" spans="2:65" s="12" customFormat="1" ht="13.5">
      <c r="B132" s="173"/>
      <c r="D132" s="170" t="s">
        <v>138</v>
      </c>
      <c r="E132" s="174" t="s">
        <v>21</v>
      </c>
      <c r="F132" s="175" t="s">
        <v>198</v>
      </c>
      <c r="H132" s="176">
        <v>842</v>
      </c>
      <c r="I132" s="177"/>
      <c r="L132" s="173"/>
      <c r="M132" s="178"/>
      <c r="T132" s="179"/>
      <c r="AT132" s="174" t="s">
        <v>138</v>
      </c>
      <c r="AU132" s="174" t="s">
        <v>80</v>
      </c>
      <c r="AV132" s="12" t="s">
        <v>80</v>
      </c>
      <c r="AW132" s="12" t="s">
        <v>35</v>
      </c>
      <c r="AX132" s="12" t="s">
        <v>78</v>
      </c>
      <c r="AY132" s="174" t="s">
        <v>127</v>
      </c>
    </row>
    <row r="133" spans="2:65" s="1" customFormat="1" ht="22.5" customHeight="1">
      <c r="B133" s="37"/>
      <c r="C133" s="158" t="s">
        <v>199</v>
      </c>
      <c r="D133" s="158" t="s">
        <v>130</v>
      </c>
      <c r="E133" s="159" t="s">
        <v>200</v>
      </c>
      <c r="F133" s="160" t="s">
        <v>201</v>
      </c>
      <c r="G133" s="161" t="s">
        <v>133</v>
      </c>
      <c r="H133" s="162">
        <v>4</v>
      </c>
      <c r="I133" s="163"/>
      <c r="J133" s="164">
        <f>ROUND(I133*H133,2)</f>
        <v>0</v>
      </c>
      <c r="K133" s="160" t="s">
        <v>134</v>
      </c>
      <c r="L133" s="37"/>
      <c r="M133" s="165" t="s">
        <v>21</v>
      </c>
      <c r="N133" s="166" t="s">
        <v>43</v>
      </c>
      <c r="P133" s="167">
        <f>O133*H133</f>
        <v>0</v>
      </c>
      <c r="Q133" s="167">
        <v>0</v>
      </c>
      <c r="R133" s="167">
        <f>Q133*H133</f>
        <v>0</v>
      </c>
      <c r="S133" s="167">
        <v>2.0109999999999999E-2</v>
      </c>
      <c r="T133" s="168">
        <f>S133*H133</f>
        <v>8.0439999999999998E-2</v>
      </c>
      <c r="AR133" s="21" t="s">
        <v>191</v>
      </c>
      <c r="AT133" s="21" t="s">
        <v>130</v>
      </c>
      <c r="AU133" s="21" t="s">
        <v>80</v>
      </c>
      <c r="AY133" s="21" t="s">
        <v>127</v>
      </c>
      <c r="BE133" s="169">
        <f>IF(N133="základní",J133,0)</f>
        <v>0</v>
      </c>
      <c r="BF133" s="169">
        <f>IF(N133="snížená",J133,0)</f>
        <v>0</v>
      </c>
      <c r="BG133" s="169">
        <f>IF(N133="zákl. přenesená",J133,0)</f>
        <v>0</v>
      </c>
      <c r="BH133" s="169">
        <f>IF(N133="sníž. přenesená",J133,0)</f>
        <v>0</v>
      </c>
      <c r="BI133" s="169">
        <f>IF(N133="nulová",J133,0)</f>
        <v>0</v>
      </c>
      <c r="BJ133" s="21" t="s">
        <v>78</v>
      </c>
      <c r="BK133" s="169">
        <f>ROUND(I133*H133,2)</f>
        <v>0</v>
      </c>
      <c r="BL133" s="21" t="s">
        <v>191</v>
      </c>
      <c r="BM133" s="21" t="s">
        <v>202</v>
      </c>
    </row>
    <row r="134" spans="2:65" s="1" customFormat="1" ht="27">
      <c r="B134" s="37"/>
      <c r="D134" s="170" t="s">
        <v>136</v>
      </c>
      <c r="F134" s="171" t="s">
        <v>137</v>
      </c>
      <c r="I134" s="99"/>
      <c r="L134" s="37"/>
      <c r="M134" s="172"/>
      <c r="T134" s="62"/>
      <c r="AT134" s="21" t="s">
        <v>136</v>
      </c>
      <c r="AU134" s="21" t="s">
        <v>80</v>
      </c>
    </row>
    <row r="135" spans="2:65" s="12" customFormat="1" ht="13.5">
      <c r="B135" s="173"/>
      <c r="D135" s="170" t="s">
        <v>138</v>
      </c>
      <c r="E135" s="174" t="s">
        <v>21</v>
      </c>
      <c r="F135" s="175" t="s">
        <v>128</v>
      </c>
      <c r="H135" s="176">
        <v>4</v>
      </c>
      <c r="I135" s="177"/>
      <c r="L135" s="173"/>
      <c r="M135" s="178"/>
      <c r="T135" s="179"/>
      <c r="AT135" s="174" t="s">
        <v>138</v>
      </c>
      <c r="AU135" s="174" t="s">
        <v>80</v>
      </c>
      <c r="AV135" s="12" t="s">
        <v>80</v>
      </c>
      <c r="AW135" s="12" t="s">
        <v>35</v>
      </c>
      <c r="AX135" s="12" t="s">
        <v>78</v>
      </c>
      <c r="AY135" s="174" t="s">
        <v>127</v>
      </c>
    </row>
    <row r="136" spans="2:65" s="1" customFormat="1" ht="22.5" customHeight="1">
      <c r="B136" s="37"/>
      <c r="C136" s="158" t="s">
        <v>203</v>
      </c>
      <c r="D136" s="158" t="s">
        <v>130</v>
      </c>
      <c r="E136" s="159" t="s">
        <v>204</v>
      </c>
      <c r="F136" s="160" t="s">
        <v>205</v>
      </c>
      <c r="G136" s="161" t="s">
        <v>133</v>
      </c>
      <c r="H136" s="162">
        <v>8</v>
      </c>
      <c r="I136" s="163"/>
      <c r="J136" s="164">
        <f>ROUND(I136*H136,2)</f>
        <v>0</v>
      </c>
      <c r="K136" s="160" t="s">
        <v>134</v>
      </c>
      <c r="L136" s="37"/>
      <c r="M136" s="165" t="s">
        <v>21</v>
      </c>
      <c r="N136" s="166" t="s">
        <v>43</v>
      </c>
      <c r="P136" s="167">
        <f>O136*H136</f>
        <v>0</v>
      </c>
      <c r="Q136" s="167">
        <v>3.1E-4</v>
      </c>
      <c r="R136" s="167">
        <f>Q136*H136</f>
        <v>2.48E-3</v>
      </c>
      <c r="S136" s="167">
        <v>0</v>
      </c>
      <c r="T136" s="168">
        <f>S136*H136</f>
        <v>0</v>
      </c>
      <c r="AR136" s="21" t="s">
        <v>191</v>
      </c>
      <c r="AT136" s="21" t="s">
        <v>130</v>
      </c>
      <c r="AU136" s="21" t="s">
        <v>80</v>
      </c>
      <c r="AY136" s="21" t="s">
        <v>127</v>
      </c>
      <c r="BE136" s="169">
        <f>IF(N136="základní",J136,0)</f>
        <v>0</v>
      </c>
      <c r="BF136" s="169">
        <f>IF(N136="snížená",J136,0)</f>
        <v>0</v>
      </c>
      <c r="BG136" s="169">
        <f>IF(N136="zákl. přenesená",J136,0)</f>
        <v>0</v>
      </c>
      <c r="BH136" s="169">
        <f>IF(N136="sníž. přenesená",J136,0)</f>
        <v>0</v>
      </c>
      <c r="BI136" s="169">
        <f>IF(N136="nulová",J136,0)</f>
        <v>0</v>
      </c>
      <c r="BJ136" s="21" t="s">
        <v>78</v>
      </c>
      <c r="BK136" s="169">
        <f>ROUND(I136*H136,2)</f>
        <v>0</v>
      </c>
      <c r="BL136" s="21" t="s">
        <v>191</v>
      </c>
      <c r="BM136" s="21" t="s">
        <v>206</v>
      </c>
    </row>
    <row r="137" spans="2:65" s="1" customFormat="1" ht="27">
      <c r="B137" s="37"/>
      <c r="D137" s="170" t="s">
        <v>136</v>
      </c>
      <c r="F137" s="171" t="s">
        <v>137</v>
      </c>
      <c r="I137" s="99"/>
      <c r="L137" s="37"/>
      <c r="M137" s="172"/>
      <c r="T137" s="62"/>
      <c r="AT137" s="21" t="s">
        <v>136</v>
      </c>
      <c r="AU137" s="21" t="s">
        <v>80</v>
      </c>
    </row>
    <row r="138" spans="2:65" s="12" customFormat="1" ht="13.5">
      <c r="B138" s="173"/>
      <c r="D138" s="170" t="s">
        <v>138</v>
      </c>
      <c r="E138" s="174" t="s">
        <v>21</v>
      </c>
      <c r="F138" s="175" t="s">
        <v>173</v>
      </c>
      <c r="H138" s="176">
        <v>8</v>
      </c>
      <c r="I138" s="177"/>
      <c r="L138" s="173"/>
      <c r="M138" s="178"/>
      <c r="T138" s="179"/>
      <c r="AT138" s="174" t="s">
        <v>138</v>
      </c>
      <c r="AU138" s="174" t="s">
        <v>80</v>
      </c>
      <c r="AV138" s="12" t="s">
        <v>80</v>
      </c>
      <c r="AW138" s="12" t="s">
        <v>35</v>
      </c>
      <c r="AX138" s="12" t="s">
        <v>78</v>
      </c>
      <c r="AY138" s="174" t="s">
        <v>127</v>
      </c>
    </row>
    <row r="139" spans="2:65" s="1" customFormat="1" ht="22.5" customHeight="1">
      <c r="B139" s="37"/>
      <c r="C139" s="158" t="s">
        <v>10</v>
      </c>
      <c r="D139" s="158" t="s">
        <v>130</v>
      </c>
      <c r="E139" s="159" t="s">
        <v>207</v>
      </c>
      <c r="F139" s="160" t="s">
        <v>208</v>
      </c>
      <c r="G139" s="161" t="s">
        <v>133</v>
      </c>
      <c r="H139" s="162">
        <v>5</v>
      </c>
      <c r="I139" s="163"/>
      <c r="J139" s="164">
        <f>ROUND(I139*H139,2)</f>
        <v>0</v>
      </c>
      <c r="K139" s="160" t="s">
        <v>134</v>
      </c>
      <c r="L139" s="37"/>
      <c r="M139" s="165" t="s">
        <v>21</v>
      </c>
      <c r="N139" s="166" t="s">
        <v>43</v>
      </c>
      <c r="P139" s="167">
        <f>O139*H139</f>
        <v>0</v>
      </c>
      <c r="Q139" s="167">
        <v>5.2999999999999998E-4</v>
      </c>
      <c r="R139" s="167">
        <f>Q139*H139</f>
        <v>2.65E-3</v>
      </c>
      <c r="S139" s="167">
        <v>0</v>
      </c>
      <c r="T139" s="168">
        <f>S139*H139</f>
        <v>0</v>
      </c>
      <c r="AR139" s="21" t="s">
        <v>191</v>
      </c>
      <c r="AT139" s="21" t="s">
        <v>130</v>
      </c>
      <c r="AU139" s="21" t="s">
        <v>80</v>
      </c>
      <c r="AY139" s="21" t="s">
        <v>127</v>
      </c>
      <c r="BE139" s="169">
        <f>IF(N139="základní",J139,0)</f>
        <v>0</v>
      </c>
      <c r="BF139" s="169">
        <f>IF(N139="snížená",J139,0)</f>
        <v>0</v>
      </c>
      <c r="BG139" s="169">
        <f>IF(N139="zákl. přenesená",J139,0)</f>
        <v>0</v>
      </c>
      <c r="BH139" s="169">
        <f>IF(N139="sníž. přenesená",J139,0)</f>
        <v>0</v>
      </c>
      <c r="BI139" s="169">
        <f>IF(N139="nulová",J139,0)</f>
        <v>0</v>
      </c>
      <c r="BJ139" s="21" t="s">
        <v>78</v>
      </c>
      <c r="BK139" s="169">
        <f>ROUND(I139*H139,2)</f>
        <v>0</v>
      </c>
      <c r="BL139" s="21" t="s">
        <v>191</v>
      </c>
      <c r="BM139" s="21" t="s">
        <v>209</v>
      </c>
    </row>
    <row r="140" spans="2:65" s="1" customFormat="1" ht="27">
      <c r="B140" s="37"/>
      <c r="D140" s="170" t="s">
        <v>136</v>
      </c>
      <c r="F140" s="171" t="s">
        <v>137</v>
      </c>
      <c r="I140" s="99"/>
      <c r="L140" s="37"/>
      <c r="M140" s="172"/>
      <c r="T140" s="62"/>
      <c r="AT140" s="21" t="s">
        <v>136</v>
      </c>
      <c r="AU140" s="21" t="s">
        <v>80</v>
      </c>
    </row>
    <row r="141" spans="2:65" s="12" customFormat="1" ht="13.5">
      <c r="B141" s="173"/>
      <c r="D141" s="170" t="s">
        <v>138</v>
      </c>
      <c r="E141" s="174" t="s">
        <v>21</v>
      </c>
      <c r="F141" s="175" t="s">
        <v>158</v>
      </c>
      <c r="H141" s="176">
        <v>5</v>
      </c>
      <c r="I141" s="177"/>
      <c r="L141" s="173"/>
      <c r="M141" s="178"/>
      <c r="T141" s="179"/>
      <c r="AT141" s="174" t="s">
        <v>138</v>
      </c>
      <c r="AU141" s="174" t="s">
        <v>80</v>
      </c>
      <c r="AV141" s="12" t="s">
        <v>80</v>
      </c>
      <c r="AW141" s="12" t="s">
        <v>35</v>
      </c>
      <c r="AX141" s="12" t="s">
        <v>78</v>
      </c>
      <c r="AY141" s="174" t="s">
        <v>127</v>
      </c>
    </row>
    <row r="142" spans="2:65" s="1" customFormat="1" ht="22.5" customHeight="1">
      <c r="B142" s="37"/>
      <c r="C142" s="158" t="s">
        <v>191</v>
      </c>
      <c r="D142" s="158" t="s">
        <v>130</v>
      </c>
      <c r="E142" s="159" t="s">
        <v>210</v>
      </c>
      <c r="F142" s="160" t="s">
        <v>211</v>
      </c>
      <c r="G142" s="161" t="s">
        <v>133</v>
      </c>
      <c r="H142" s="162">
        <v>18</v>
      </c>
      <c r="I142" s="163"/>
      <c r="J142" s="164">
        <f>ROUND(I142*H142,2)</f>
        <v>0</v>
      </c>
      <c r="K142" s="160" t="s">
        <v>134</v>
      </c>
      <c r="L142" s="37"/>
      <c r="M142" s="165" t="s">
        <v>21</v>
      </c>
      <c r="N142" s="166" t="s">
        <v>43</v>
      </c>
      <c r="P142" s="167">
        <f>O142*H142</f>
        <v>0</v>
      </c>
      <c r="Q142" s="167">
        <v>1.01E-3</v>
      </c>
      <c r="R142" s="167">
        <f>Q142*H142</f>
        <v>1.8180000000000002E-2</v>
      </c>
      <c r="S142" s="167">
        <v>0</v>
      </c>
      <c r="T142" s="168">
        <f>S142*H142</f>
        <v>0</v>
      </c>
      <c r="AR142" s="21" t="s">
        <v>191</v>
      </c>
      <c r="AT142" s="21" t="s">
        <v>130</v>
      </c>
      <c r="AU142" s="21" t="s">
        <v>80</v>
      </c>
      <c r="AY142" s="21" t="s">
        <v>127</v>
      </c>
      <c r="BE142" s="169">
        <f>IF(N142="základní",J142,0)</f>
        <v>0</v>
      </c>
      <c r="BF142" s="169">
        <f>IF(N142="snížená",J142,0)</f>
        <v>0</v>
      </c>
      <c r="BG142" s="169">
        <f>IF(N142="zákl. přenesená",J142,0)</f>
        <v>0</v>
      </c>
      <c r="BH142" s="169">
        <f>IF(N142="sníž. přenesená",J142,0)</f>
        <v>0</v>
      </c>
      <c r="BI142" s="169">
        <f>IF(N142="nulová",J142,0)</f>
        <v>0</v>
      </c>
      <c r="BJ142" s="21" t="s">
        <v>78</v>
      </c>
      <c r="BK142" s="169">
        <f>ROUND(I142*H142,2)</f>
        <v>0</v>
      </c>
      <c r="BL142" s="21" t="s">
        <v>191</v>
      </c>
      <c r="BM142" s="21" t="s">
        <v>212</v>
      </c>
    </row>
    <row r="143" spans="2:65" s="1" customFormat="1" ht="27">
      <c r="B143" s="37"/>
      <c r="D143" s="170" t="s">
        <v>136</v>
      </c>
      <c r="F143" s="171" t="s">
        <v>137</v>
      </c>
      <c r="I143" s="99"/>
      <c r="L143" s="37"/>
      <c r="M143" s="172"/>
      <c r="T143" s="62"/>
      <c r="AT143" s="21" t="s">
        <v>136</v>
      </c>
      <c r="AU143" s="21" t="s">
        <v>80</v>
      </c>
    </row>
    <row r="144" spans="2:65" s="12" customFormat="1" ht="13.5">
      <c r="B144" s="173"/>
      <c r="D144" s="170" t="s">
        <v>138</v>
      </c>
      <c r="E144" s="174" t="s">
        <v>21</v>
      </c>
      <c r="F144" s="175" t="s">
        <v>213</v>
      </c>
      <c r="H144" s="176">
        <v>18</v>
      </c>
      <c r="I144" s="177"/>
      <c r="L144" s="173"/>
      <c r="M144" s="178"/>
      <c r="T144" s="179"/>
      <c r="AT144" s="174" t="s">
        <v>138</v>
      </c>
      <c r="AU144" s="174" t="s">
        <v>80</v>
      </c>
      <c r="AV144" s="12" t="s">
        <v>80</v>
      </c>
      <c r="AW144" s="12" t="s">
        <v>35</v>
      </c>
      <c r="AX144" s="12" t="s">
        <v>78</v>
      </c>
      <c r="AY144" s="174" t="s">
        <v>127</v>
      </c>
    </row>
    <row r="145" spans="2:65" s="1" customFormat="1" ht="22.5" customHeight="1">
      <c r="B145" s="37"/>
      <c r="C145" s="158" t="s">
        <v>214</v>
      </c>
      <c r="D145" s="158" t="s">
        <v>130</v>
      </c>
      <c r="E145" s="159" t="s">
        <v>215</v>
      </c>
      <c r="F145" s="160" t="s">
        <v>216</v>
      </c>
      <c r="G145" s="161" t="s">
        <v>133</v>
      </c>
      <c r="H145" s="162">
        <v>4</v>
      </c>
      <c r="I145" s="163"/>
      <c r="J145" s="164">
        <f>ROUND(I145*H145,2)</f>
        <v>0</v>
      </c>
      <c r="K145" s="160" t="s">
        <v>134</v>
      </c>
      <c r="L145" s="37"/>
      <c r="M145" s="165" t="s">
        <v>21</v>
      </c>
      <c r="N145" s="166" t="s">
        <v>43</v>
      </c>
      <c r="P145" s="167">
        <f>O145*H145</f>
        <v>0</v>
      </c>
      <c r="Q145" s="167">
        <v>1.34E-3</v>
      </c>
      <c r="R145" s="167">
        <f>Q145*H145</f>
        <v>5.3600000000000002E-3</v>
      </c>
      <c r="S145" s="167">
        <v>0</v>
      </c>
      <c r="T145" s="168">
        <f>S145*H145</f>
        <v>0</v>
      </c>
      <c r="AR145" s="21" t="s">
        <v>191</v>
      </c>
      <c r="AT145" s="21" t="s">
        <v>130</v>
      </c>
      <c r="AU145" s="21" t="s">
        <v>80</v>
      </c>
      <c r="AY145" s="21" t="s">
        <v>127</v>
      </c>
      <c r="BE145" s="169">
        <f>IF(N145="základní",J145,0)</f>
        <v>0</v>
      </c>
      <c r="BF145" s="169">
        <f>IF(N145="snížená",J145,0)</f>
        <v>0</v>
      </c>
      <c r="BG145" s="169">
        <f>IF(N145="zákl. přenesená",J145,0)</f>
        <v>0</v>
      </c>
      <c r="BH145" s="169">
        <f>IF(N145="sníž. přenesená",J145,0)</f>
        <v>0</v>
      </c>
      <c r="BI145" s="169">
        <f>IF(N145="nulová",J145,0)</f>
        <v>0</v>
      </c>
      <c r="BJ145" s="21" t="s">
        <v>78</v>
      </c>
      <c r="BK145" s="169">
        <f>ROUND(I145*H145,2)</f>
        <v>0</v>
      </c>
      <c r="BL145" s="21" t="s">
        <v>191</v>
      </c>
      <c r="BM145" s="21" t="s">
        <v>217</v>
      </c>
    </row>
    <row r="146" spans="2:65" s="1" customFormat="1" ht="27">
      <c r="B146" s="37"/>
      <c r="D146" s="170" t="s">
        <v>136</v>
      </c>
      <c r="F146" s="171" t="s">
        <v>137</v>
      </c>
      <c r="I146" s="99"/>
      <c r="L146" s="37"/>
      <c r="M146" s="172"/>
      <c r="T146" s="62"/>
      <c r="AT146" s="21" t="s">
        <v>136</v>
      </c>
      <c r="AU146" s="21" t="s">
        <v>80</v>
      </c>
    </row>
    <row r="147" spans="2:65" s="12" customFormat="1" ht="13.5">
      <c r="B147" s="173"/>
      <c r="D147" s="170" t="s">
        <v>138</v>
      </c>
      <c r="E147" s="174" t="s">
        <v>21</v>
      </c>
      <c r="F147" s="175" t="s">
        <v>128</v>
      </c>
      <c r="H147" s="176">
        <v>4</v>
      </c>
      <c r="I147" s="177"/>
      <c r="L147" s="173"/>
      <c r="M147" s="178"/>
      <c r="T147" s="179"/>
      <c r="AT147" s="174" t="s">
        <v>138</v>
      </c>
      <c r="AU147" s="174" t="s">
        <v>80</v>
      </c>
      <c r="AV147" s="12" t="s">
        <v>80</v>
      </c>
      <c r="AW147" s="12" t="s">
        <v>35</v>
      </c>
      <c r="AX147" s="12" t="s">
        <v>78</v>
      </c>
      <c r="AY147" s="174" t="s">
        <v>127</v>
      </c>
    </row>
    <row r="148" spans="2:65" s="1" customFormat="1" ht="22.5" customHeight="1">
      <c r="B148" s="37"/>
      <c r="C148" s="158" t="s">
        <v>213</v>
      </c>
      <c r="D148" s="158" t="s">
        <v>130</v>
      </c>
      <c r="E148" s="159" t="s">
        <v>218</v>
      </c>
      <c r="F148" s="160" t="s">
        <v>219</v>
      </c>
      <c r="G148" s="161" t="s">
        <v>155</v>
      </c>
      <c r="H148" s="162">
        <v>96</v>
      </c>
      <c r="I148" s="163"/>
      <c r="J148" s="164">
        <f>ROUND(I148*H148,2)</f>
        <v>0</v>
      </c>
      <c r="K148" s="160" t="s">
        <v>134</v>
      </c>
      <c r="L148" s="37"/>
      <c r="M148" s="165" t="s">
        <v>21</v>
      </c>
      <c r="N148" s="166" t="s">
        <v>43</v>
      </c>
      <c r="P148" s="167">
        <f>O148*H148</f>
        <v>0</v>
      </c>
      <c r="Q148" s="167">
        <v>5.9000000000000003E-4</v>
      </c>
      <c r="R148" s="167">
        <f>Q148*H148</f>
        <v>5.6640000000000003E-2</v>
      </c>
      <c r="S148" s="167">
        <v>0</v>
      </c>
      <c r="T148" s="168">
        <f>S148*H148</f>
        <v>0</v>
      </c>
      <c r="AR148" s="21" t="s">
        <v>191</v>
      </c>
      <c r="AT148" s="21" t="s">
        <v>130</v>
      </c>
      <c r="AU148" s="21" t="s">
        <v>80</v>
      </c>
      <c r="AY148" s="21" t="s">
        <v>127</v>
      </c>
      <c r="BE148" s="169">
        <f>IF(N148="základní",J148,0)</f>
        <v>0</v>
      </c>
      <c r="BF148" s="169">
        <f>IF(N148="snížená",J148,0)</f>
        <v>0</v>
      </c>
      <c r="BG148" s="169">
        <f>IF(N148="zákl. přenesená",J148,0)</f>
        <v>0</v>
      </c>
      <c r="BH148" s="169">
        <f>IF(N148="sníž. přenesená",J148,0)</f>
        <v>0</v>
      </c>
      <c r="BI148" s="169">
        <f>IF(N148="nulová",J148,0)</f>
        <v>0</v>
      </c>
      <c r="BJ148" s="21" t="s">
        <v>78</v>
      </c>
      <c r="BK148" s="169">
        <f>ROUND(I148*H148,2)</f>
        <v>0</v>
      </c>
      <c r="BL148" s="21" t="s">
        <v>191</v>
      </c>
      <c r="BM148" s="21" t="s">
        <v>220</v>
      </c>
    </row>
    <row r="149" spans="2:65" s="1" customFormat="1" ht="27">
      <c r="B149" s="37"/>
      <c r="D149" s="170" t="s">
        <v>136</v>
      </c>
      <c r="F149" s="171" t="s">
        <v>137</v>
      </c>
      <c r="I149" s="99"/>
      <c r="L149" s="37"/>
      <c r="M149" s="172"/>
      <c r="T149" s="62"/>
      <c r="AT149" s="21" t="s">
        <v>136</v>
      </c>
      <c r="AU149" s="21" t="s">
        <v>80</v>
      </c>
    </row>
    <row r="150" spans="2:65" s="12" customFormat="1" ht="13.5">
      <c r="B150" s="173"/>
      <c r="D150" s="170" t="s">
        <v>138</v>
      </c>
      <c r="E150" s="174" t="s">
        <v>21</v>
      </c>
      <c r="F150" s="175" t="s">
        <v>221</v>
      </c>
      <c r="H150" s="176">
        <v>96</v>
      </c>
      <c r="I150" s="177"/>
      <c r="L150" s="173"/>
      <c r="M150" s="178"/>
      <c r="T150" s="179"/>
      <c r="AT150" s="174" t="s">
        <v>138</v>
      </c>
      <c r="AU150" s="174" t="s">
        <v>80</v>
      </c>
      <c r="AV150" s="12" t="s">
        <v>80</v>
      </c>
      <c r="AW150" s="12" t="s">
        <v>35</v>
      </c>
      <c r="AX150" s="12" t="s">
        <v>78</v>
      </c>
      <c r="AY150" s="174" t="s">
        <v>127</v>
      </c>
    </row>
    <row r="151" spans="2:65" s="1" customFormat="1" ht="22.5" customHeight="1">
      <c r="B151" s="37"/>
      <c r="C151" s="158" t="s">
        <v>222</v>
      </c>
      <c r="D151" s="158" t="s">
        <v>130</v>
      </c>
      <c r="E151" s="159" t="s">
        <v>223</v>
      </c>
      <c r="F151" s="160" t="s">
        <v>224</v>
      </c>
      <c r="G151" s="161" t="s">
        <v>155</v>
      </c>
      <c r="H151" s="162">
        <v>669</v>
      </c>
      <c r="I151" s="163"/>
      <c r="J151" s="164">
        <f>ROUND(I151*H151,2)</f>
        <v>0</v>
      </c>
      <c r="K151" s="160" t="s">
        <v>134</v>
      </c>
      <c r="L151" s="37"/>
      <c r="M151" s="165" t="s">
        <v>21</v>
      </c>
      <c r="N151" s="166" t="s">
        <v>43</v>
      </c>
      <c r="P151" s="167">
        <f>O151*H151</f>
        <v>0</v>
      </c>
      <c r="Q151" s="167">
        <v>1.1999999999999999E-3</v>
      </c>
      <c r="R151" s="167">
        <f>Q151*H151</f>
        <v>0.80279999999999996</v>
      </c>
      <c r="S151" s="167">
        <v>0</v>
      </c>
      <c r="T151" s="168">
        <f>S151*H151</f>
        <v>0</v>
      </c>
      <c r="AR151" s="21" t="s">
        <v>191</v>
      </c>
      <c r="AT151" s="21" t="s">
        <v>130</v>
      </c>
      <c r="AU151" s="21" t="s">
        <v>80</v>
      </c>
      <c r="AY151" s="21" t="s">
        <v>127</v>
      </c>
      <c r="BE151" s="169">
        <f>IF(N151="základní",J151,0)</f>
        <v>0</v>
      </c>
      <c r="BF151" s="169">
        <f>IF(N151="snížená",J151,0)</f>
        <v>0</v>
      </c>
      <c r="BG151" s="169">
        <f>IF(N151="zákl. přenesená",J151,0)</f>
        <v>0</v>
      </c>
      <c r="BH151" s="169">
        <f>IF(N151="sníž. přenesená",J151,0)</f>
        <v>0</v>
      </c>
      <c r="BI151" s="169">
        <f>IF(N151="nulová",J151,0)</f>
        <v>0</v>
      </c>
      <c r="BJ151" s="21" t="s">
        <v>78</v>
      </c>
      <c r="BK151" s="169">
        <f>ROUND(I151*H151,2)</f>
        <v>0</v>
      </c>
      <c r="BL151" s="21" t="s">
        <v>191</v>
      </c>
      <c r="BM151" s="21" t="s">
        <v>225</v>
      </c>
    </row>
    <row r="152" spans="2:65" s="1" customFormat="1" ht="27">
      <c r="B152" s="37"/>
      <c r="D152" s="170" t="s">
        <v>136</v>
      </c>
      <c r="F152" s="171" t="s">
        <v>137</v>
      </c>
      <c r="I152" s="99"/>
      <c r="L152" s="37"/>
      <c r="M152" s="172"/>
      <c r="T152" s="62"/>
      <c r="AT152" s="21" t="s">
        <v>136</v>
      </c>
      <c r="AU152" s="21" t="s">
        <v>80</v>
      </c>
    </row>
    <row r="153" spans="2:65" s="12" customFormat="1" ht="13.5">
      <c r="B153" s="173"/>
      <c r="D153" s="170" t="s">
        <v>138</v>
      </c>
      <c r="E153" s="174" t="s">
        <v>21</v>
      </c>
      <c r="F153" s="175" t="s">
        <v>226</v>
      </c>
      <c r="H153" s="176">
        <v>669</v>
      </c>
      <c r="I153" s="177"/>
      <c r="L153" s="173"/>
      <c r="M153" s="178"/>
      <c r="T153" s="179"/>
      <c r="AT153" s="174" t="s">
        <v>138</v>
      </c>
      <c r="AU153" s="174" t="s">
        <v>80</v>
      </c>
      <c r="AV153" s="12" t="s">
        <v>80</v>
      </c>
      <c r="AW153" s="12" t="s">
        <v>35</v>
      </c>
      <c r="AX153" s="12" t="s">
        <v>78</v>
      </c>
      <c r="AY153" s="174" t="s">
        <v>127</v>
      </c>
    </row>
    <row r="154" spans="2:65" s="1" customFormat="1" ht="22.5" customHeight="1">
      <c r="B154" s="37"/>
      <c r="C154" s="158" t="s">
        <v>227</v>
      </c>
      <c r="D154" s="158" t="s">
        <v>130</v>
      </c>
      <c r="E154" s="159" t="s">
        <v>228</v>
      </c>
      <c r="F154" s="160" t="s">
        <v>229</v>
      </c>
      <c r="G154" s="161" t="s">
        <v>155</v>
      </c>
      <c r="H154" s="162">
        <v>164</v>
      </c>
      <c r="I154" s="163"/>
      <c r="J154" s="164">
        <f>ROUND(I154*H154,2)</f>
        <v>0</v>
      </c>
      <c r="K154" s="160" t="s">
        <v>134</v>
      </c>
      <c r="L154" s="37"/>
      <c r="M154" s="165" t="s">
        <v>21</v>
      </c>
      <c r="N154" s="166" t="s">
        <v>43</v>
      </c>
      <c r="P154" s="167">
        <f>O154*H154</f>
        <v>0</v>
      </c>
      <c r="Q154" s="167">
        <v>8.4000000000000003E-4</v>
      </c>
      <c r="R154" s="167">
        <f>Q154*H154</f>
        <v>0.13775999999999999</v>
      </c>
      <c r="S154" s="167">
        <v>0</v>
      </c>
      <c r="T154" s="168">
        <f>S154*H154</f>
        <v>0</v>
      </c>
      <c r="AR154" s="21" t="s">
        <v>191</v>
      </c>
      <c r="AT154" s="21" t="s">
        <v>130</v>
      </c>
      <c r="AU154" s="21" t="s">
        <v>80</v>
      </c>
      <c r="AY154" s="21" t="s">
        <v>127</v>
      </c>
      <c r="BE154" s="169">
        <f>IF(N154="základní",J154,0)</f>
        <v>0</v>
      </c>
      <c r="BF154" s="169">
        <f>IF(N154="snížená",J154,0)</f>
        <v>0</v>
      </c>
      <c r="BG154" s="169">
        <f>IF(N154="zákl. přenesená",J154,0)</f>
        <v>0</v>
      </c>
      <c r="BH154" s="169">
        <f>IF(N154="sníž. přenesená",J154,0)</f>
        <v>0</v>
      </c>
      <c r="BI154" s="169">
        <f>IF(N154="nulová",J154,0)</f>
        <v>0</v>
      </c>
      <c r="BJ154" s="21" t="s">
        <v>78</v>
      </c>
      <c r="BK154" s="169">
        <f>ROUND(I154*H154,2)</f>
        <v>0</v>
      </c>
      <c r="BL154" s="21" t="s">
        <v>191</v>
      </c>
      <c r="BM154" s="21" t="s">
        <v>230</v>
      </c>
    </row>
    <row r="155" spans="2:65" s="1" customFormat="1" ht="27">
      <c r="B155" s="37"/>
      <c r="D155" s="170" t="s">
        <v>136</v>
      </c>
      <c r="F155" s="171" t="s">
        <v>137</v>
      </c>
      <c r="I155" s="99"/>
      <c r="L155" s="37"/>
      <c r="M155" s="172"/>
      <c r="T155" s="62"/>
      <c r="AT155" s="21" t="s">
        <v>136</v>
      </c>
      <c r="AU155" s="21" t="s">
        <v>80</v>
      </c>
    </row>
    <row r="156" spans="2:65" s="12" customFormat="1" ht="13.5">
      <c r="B156" s="173"/>
      <c r="D156" s="170" t="s">
        <v>138</v>
      </c>
      <c r="E156" s="174" t="s">
        <v>21</v>
      </c>
      <c r="F156" s="175" t="s">
        <v>231</v>
      </c>
      <c r="H156" s="176">
        <v>164</v>
      </c>
      <c r="I156" s="177"/>
      <c r="L156" s="173"/>
      <c r="M156" s="178"/>
      <c r="T156" s="179"/>
      <c r="AT156" s="174" t="s">
        <v>138</v>
      </c>
      <c r="AU156" s="174" t="s">
        <v>80</v>
      </c>
      <c r="AV156" s="12" t="s">
        <v>80</v>
      </c>
      <c r="AW156" s="12" t="s">
        <v>35</v>
      </c>
      <c r="AX156" s="12" t="s">
        <v>78</v>
      </c>
      <c r="AY156" s="174" t="s">
        <v>127</v>
      </c>
    </row>
    <row r="157" spans="2:65" s="1" customFormat="1" ht="22.5" customHeight="1">
      <c r="B157" s="37"/>
      <c r="C157" s="158" t="s">
        <v>9</v>
      </c>
      <c r="D157" s="158" t="s">
        <v>130</v>
      </c>
      <c r="E157" s="159" t="s">
        <v>232</v>
      </c>
      <c r="F157" s="160" t="s">
        <v>233</v>
      </c>
      <c r="G157" s="161" t="s">
        <v>155</v>
      </c>
      <c r="H157" s="162">
        <v>842</v>
      </c>
      <c r="I157" s="163"/>
      <c r="J157" s="164">
        <f>ROUND(I157*H157,2)</f>
        <v>0</v>
      </c>
      <c r="K157" s="160" t="s">
        <v>134</v>
      </c>
      <c r="L157" s="37"/>
      <c r="M157" s="165" t="s">
        <v>21</v>
      </c>
      <c r="N157" s="166" t="s">
        <v>43</v>
      </c>
      <c r="P157" s="167">
        <f>O157*H157</f>
        <v>0</v>
      </c>
      <c r="Q157" s="167">
        <v>3.5E-4</v>
      </c>
      <c r="R157" s="167">
        <f>Q157*H157</f>
        <v>0.29470000000000002</v>
      </c>
      <c r="S157" s="167">
        <v>0</v>
      </c>
      <c r="T157" s="168">
        <f>S157*H157</f>
        <v>0</v>
      </c>
      <c r="AR157" s="21" t="s">
        <v>191</v>
      </c>
      <c r="AT157" s="21" t="s">
        <v>130</v>
      </c>
      <c r="AU157" s="21" t="s">
        <v>80</v>
      </c>
      <c r="AY157" s="21" t="s">
        <v>127</v>
      </c>
      <c r="BE157" s="169">
        <f>IF(N157="základní",J157,0)</f>
        <v>0</v>
      </c>
      <c r="BF157" s="169">
        <f>IF(N157="snížená",J157,0)</f>
        <v>0</v>
      </c>
      <c r="BG157" s="169">
        <f>IF(N157="zákl. přenesená",J157,0)</f>
        <v>0</v>
      </c>
      <c r="BH157" s="169">
        <f>IF(N157="sníž. přenesená",J157,0)</f>
        <v>0</v>
      </c>
      <c r="BI157" s="169">
        <f>IF(N157="nulová",J157,0)</f>
        <v>0</v>
      </c>
      <c r="BJ157" s="21" t="s">
        <v>78</v>
      </c>
      <c r="BK157" s="169">
        <f>ROUND(I157*H157,2)</f>
        <v>0</v>
      </c>
      <c r="BL157" s="21" t="s">
        <v>191</v>
      </c>
      <c r="BM157" s="21" t="s">
        <v>234</v>
      </c>
    </row>
    <row r="158" spans="2:65" s="1" customFormat="1" ht="27">
      <c r="B158" s="37"/>
      <c r="D158" s="170" t="s">
        <v>136</v>
      </c>
      <c r="F158" s="171" t="s">
        <v>137</v>
      </c>
      <c r="I158" s="99"/>
      <c r="L158" s="37"/>
      <c r="M158" s="172"/>
      <c r="T158" s="62"/>
      <c r="AT158" s="21" t="s">
        <v>136</v>
      </c>
      <c r="AU158" s="21" t="s">
        <v>80</v>
      </c>
    </row>
    <row r="159" spans="2:65" s="12" customFormat="1" ht="13.5">
      <c r="B159" s="173"/>
      <c r="D159" s="170" t="s">
        <v>138</v>
      </c>
      <c r="E159" s="174" t="s">
        <v>21</v>
      </c>
      <c r="F159" s="175" t="s">
        <v>198</v>
      </c>
      <c r="H159" s="176">
        <v>842</v>
      </c>
      <c r="I159" s="177"/>
      <c r="L159" s="173"/>
      <c r="M159" s="178"/>
      <c r="T159" s="179"/>
      <c r="AT159" s="174" t="s">
        <v>138</v>
      </c>
      <c r="AU159" s="174" t="s">
        <v>80</v>
      </c>
      <c r="AV159" s="12" t="s">
        <v>80</v>
      </c>
      <c r="AW159" s="12" t="s">
        <v>35</v>
      </c>
      <c r="AX159" s="12" t="s">
        <v>78</v>
      </c>
      <c r="AY159" s="174" t="s">
        <v>127</v>
      </c>
    </row>
    <row r="160" spans="2:65" s="1" customFormat="1" ht="22.5" customHeight="1">
      <c r="B160" s="37"/>
      <c r="C160" s="158" t="s">
        <v>235</v>
      </c>
      <c r="D160" s="158" t="s">
        <v>130</v>
      </c>
      <c r="E160" s="159" t="s">
        <v>236</v>
      </c>
      <c r="F160" s="160" t="s">
        <v>237</v>
      </c>
      <c r="G160" s="161" t="s">
        <v>155</v>
      </c>
      <c r="H160" s="162">
        <v>216</v>
      </c>
      <c r="I160" s="163"/>
      <c r="J160" s="164">
        <f>ROUND(I160*H160,2)</f>
        <v>0</v>
      </c>
      <c r="K160" s="160" t="s">
        <v>134</v>
      </c>
      <c r="L160" s="37"/>
      <c r="M160" s="165" t="s">
        <v>21</v>
      </c>
      <c r="N160" s="166" t="s">
        <v>43</v>
      </c>
      <c r="P160" s="167">
        <f>O160*H160</f>
        <v>0</v>
      </c>
      <c r="Q160" s="167">
        <v>1.14E-3</v>
      </c>
      <c r="R160" s="167">
        <f>Q160*H160</f>
        <v>0.24623999999999999</v>
      </c>
      <c r="S160" s="167">
        <v>0</v>
      </c>
      <c r="T160" s="168">
        <f>S160*H160</f>
        <v>0</v>
      </c>
      <c r="AR160" s="21" t="s">
        <v>191</v>
      </c>
      <c r="AT160" s="21" t="s">
        <v>130</v>
      </c>
      <c r="AU160" s="21" t="s">
        <v>80</v>
      </c>
      <c r="AY160" s="21" t="s">
        <v>127</v>
      </c>
      <c r="BE160" s="169">
        <f>IF(N160="základní",J160,0)</f>
        <v>0</v>
      </c>
      <c r="BF160" s="169">
        <f>IF(N160="snížená",J160,0)</f>
        <v>0</v>
      </c>
      <c r="BG160" s="169">
        <f>IF(N160="zákl. přenesená",J160,0)</f>
        <v>0</v>
      </c>
      <c r="BH160" s="169">
        <f>IF(N160="sníž. přenesená",J160,0)</f>
        <v>0</v>
      </c>
      <c r="BI160" s="169">
        <f>IF(N160="nulová",J160,0)</f>
        <v>0</v>
      </c>
      <c r="BJ160" s="21" t="s">
        <v>78</v>
      </c>
      <c r="BK160" s="169">
        <f>ROUND(I160*H160,2)</f>
        <v>0</v>
      </c>
      <c r="BL160" s="21" t="s">
        <v>191</v>
      </c>
      <c r="BM160" s="21" t="s">
        <v>238</v>
      </c>
    </row>
    <row r="161" spans="2:65" s="1" customFormat="1" ht="27">
      <c r="B161" s="37"/>
      <c r="D161" s="170" t="s">
        <v>136</v>
      </c>
      <c r="F161" s="171" t="s">
        <v>137</v>
      </c>
      <c r="I161" s="99"/>
      <c r="L161" s="37"/>
      <c r="M161" s="172"/>
      <c r="T161" s="62"/>
      <c r="AT161" s="21" t="s">
        <v>136</v>
      </c>
      <c r="AU161" s="21" t="s">
        <v>80</v>
      </c>
    </row>
    <row r="162" spans="2:65" s="12" customFormat="1" ht="13.5">
      <c r="B162" s="173"/>
      <c r="D162" s="170" t="s">
        <v>138</v>
      </c>
      <c r="E162" s="174" t="s">
        <v>21</v>
      </c>
      <c r="F162" s="175" t="s">
        <v>239</v>
      </c>
      <c r="H162" s="176">
        <v>216</v>
      </c>
      <c r="I162" s="177"/>
      <c r="L162" s="173"/>
      <c r="M162" s="178"/>
      <c r="T162" s="179"/>
      <c r="AT162" s="174" t="s">
        <v>138</v>
      </c>
      <c r="AU162" s="174" t="s">
        <v>80</v>
      </c>
      <c r="AV162" s="12" t="s">
        <v>80</v>
      </c>
      <c r="AW162" s="12" t="s">
        <v>35</v>
      </c>
      <c r="AX162" s="12" t="s">
        <v>78</v>
      </c>
      <c r="AY162" s="174" t="s">
        <v>127</v>
      </c>
    </row>
    <row r="163" spans="2:65" s="1" customFormat="1" ht="22.5" customHeight="1">
      <c r="B163" s="37"/>
      <c r="C163" s="158" t="s">
        <v>240</v>
      </c>
      <c r="D163" s="158" t="s">
        <v>130</v>
      </c>
      <c r="E163" s="159" t="s">
        <v>241</v>
      </c>
      <c r="F163" s="160" t="s">
        <v>242</v>
      </c>
      <c r="G163" s="161" t="s">
        <v>133</v>
      </c>
      <c r="H163" s="162">
        <v>382</v>
      </c>
      <c r="I163" s="163"/>
      <c r="J163" s="164">
        <f>ROUND(I163*H163,2)</f>
        <v>0</v>
      </c>
      <c r="K163" s="160" t="s">
        <v>134</v>
      </c>
      <c r="L163" s="37"/>
      <c r="M163" s="165" t="s">
        <v>21</v>
      </c>
      <c r="N163" s="166" t="s">
        <v>43</v>
      </c>
      <c r="P163" s="167">
        <f>O163*H163</f>
        <v>0</v>
      </c>
      <c r="Q163" s="167">
        <v>0</v>
      </c>
      <c r="R163" s="167">
        <f>Q163*H163</f>
        <v>0</v>
      </c>
      <c r="S163" s="167">
        <v>0</v>
      </c>
      <c r="T163" s="168">
        <f>S163*H163</f>
        <v>0</v>
      </c>
      <c r="AR163" s="21" t="s">
        <v>191</v>
      </c>
      <c r="AT163" s="21" t="s">
        <v>130</v>
      </c>
      <c r="AU163" s="21" t="s">
        <v>80</v>
      </c>
      <c r="AY163" s="21" t="s">
        <v>127</v>
      </c>
      <c r="BE163" s="169">
        <f>IF(N163="základní",J163,0)</f>
        <v>0</v>
      </c>
      <c r="BF163" s="169">
        <f>IF(N163="snížená",J163,0)</f>
        <v>0</v>
      </c>
      <c r="BG163" s="169">
        <f>IF(N163="zákl. přenesená",J163,0)</f>
        <v>0</v>
      </c>
      <c r="BH163" s="169">
        <f>IF(N163="sníž. přenesená",J163,0)</f>
        <v>0</v>
      </c>
      <c r="BI163" s="169">
        <f>IF(N163="nulová",J163,0)</f>
        <v>0</v>
      </c>
      <c r="BJ163" s="21" t="s">
        <v>78</v>
      </c>
      <c r="BK163" s="169">
        <f>ROUND(I163*H163,2)</f>
        <v>0</v>
      </c>
      <c r="BL163" s="21" t="s">
        <v>191</v>
      </c>
      <c r="BM163" s="21" t="s">
        <v>243</v>
      </c>
    </row>
    <row r="164" spans="2:65" s="1" customFormat="1" ht="27">
      <c r="B164" s="37"/>
      <c r="D164" s="170" t="s">
        <v>136</v>
      </c>
      <c r="F164" s="171" t="s">
        <v>137</v>
      </c>
      <c r="I164" s="99"/>
      <c r="L164" s="37"/>
      <c r="M164" s="172"/>
      <c r="T164" s="62"/>
      <c r="AT164" s="21" t="s">
        <v>136</v>
      </c>
      <c r="AU164" s="21" t="s">
        <v>80</v>
      </c>
    </row>
    <row r="165" spans="2:65" s="12" customFormat="1" ht="13.5">
      <c r="B165" s="173"/>
      <c r="D165" s="170" t="s">
        <v>138</v>
      </c>
      <c r="E165" s="174" t="s">
        <v>21</v>
      </c>
      <c r="F165" s="175" t="s">
        <v>244</v>
      </c>
      <c r="H165" s="176">
        <v>382</v>
      </c>
      <c r="I165" s="177"/>
      <c r="L165" s="173"/>
      <c r="M165" s="178"/>
      <c r="T165" s="179"/>
      <c r="AT165" s="174" t="s">
        <v>138</v>
      </c>
      <c r="AU165" s="174" t="s">
        <v>80</v>
      </c>
      <c r="AV165" s="12" t="s">
        <v>80</v>
      </c>
      <c r="AW165" s="12" t="s">
        <v>35</v>
      </c>
      <c r="AX165" s="12" t="s">
        <v>78</v>
      </c>
      <c r="AY165" s="174" t="s">
        <v>127</v>
      </c>
    </row>
    <row r="166" spans="2:65" s="1" customFormat="1" ht="22.5" customHeight="1">
      <c r="B166" s="37"/>
      <c r="C166" s="158" t="s">
        <v>245</v>
      </c>
      <c r="D166" s="158" t="s">
        <v>130</v>
      </c>
      <c r="E166" s="159" t="s">
        <v>246</v>
      </c>
      <c r="F166" s="160" t="s">
        <v>247</v>
      </c>
      <c r="G166" s="161" t="s">
        <v>133</v>
      </c>
      <c r="H166" s="162">
        <v>170</v>
      </c>
      <c r="I166" s="163"/>
      <c r="J166" s="164">
        <f>ROUND(I166*H166,2)</f>
        <v>0</v>
      </c>
      <c r="K166" s="160" t="s">
        <v>134</v>
      </c>
      <c r="L166" s="37"/>
      <c r="M166" s="165" t="s">
        <v>21</v>
      </c>
      <c r="N166" s="166" t="s">
        <v>43</v>
      </c>
      <c r="P166" s="167">
        <f>O166*H166</f>
        <v>0</v>
      </c>
      <c r="Q166" s="167">
        <v>0</v>
      </c>
      <c r="R166" s="167">
        <f>Q166*H166</f>
        <v>0</v>
      </c>
      <c r="S166" s="167">
        <v>0</v>
      </c>
      <c r="T166" s="168">
        <f>S166*H166</f>
        <v>0</v>
      </c>
      <c r="AR166" s="21" t="s">
        <v>191</v>
      </c>
      <c r="AT166" s="21" t="s">
        <v>130</v>
      </c>
      <c r="AU166" s="21" t="s">
        <v>80</v>
      </c>
      <c r="AY166" s="21" t="s">
        <v>127</v>
      </c>
      <c r="BE166" s="169">
        <f>IF(N166="základní",J166,0)</f>
        <v>0</v>
      </c>
      <c r="BF166" s="169">
        <f>IF(N166="snížená",J166,0)</f>
        <v>0</v>
      </c>
      <c r="BG166" s="169">
        <f>IF(N166="zákl. přenesená",J166,0)</f>
        <v>0</v>
      </c>
      <c r="BH166" s="169">
        <f>IF(N166="sníž. přenesená",J166,0)</f>
        <v>0</v>
      </c>
      <c r="BI166" s="169">
        <f>IF(N166="nulová",J166,0)</f>
        <v>0</v>
      </c>
      <c r="BJ166" s="21" t="s">
        <v>78</v>
      </c>
      <c r="BK166" s="169">
        <f>ROUND(I166*H166,2)</f>
        <v>0</v>
      </c>
      <c r="BL166" s="21" t="s">
        <v>191</v>
      </c>
      <c r="BM166" s="21" t="s">
        <v>248</v>
      </c>
    </row>
    <row r="167" spans="2:65" s="1" customFormat="1" ht="27">
      <c r="B167" s="37"/>
      <c r="D167" s="170" t="s">
        <v>136</v>
      </c>
      <c r="F167" s="171" t="s">
        <v>137</v>
      </c>
      <c r="I167" s="99"/>
      <c r="L167" s="37"/>
      <c r="M167" s="172"/>
      <c r="T167" s="62"/>
      <c r="AT167" s="21" t="s">
        <v>136</v>
      </c>
      <c r="AU167" s="21" t="s">
        <v>80</v>
      </c>
    </row>
    <row r="168" spans="2:65" s="12" customFormat="1" ht="13.5">
      <c r="B168" s="173"/>
      <c r="D168" s="170" t="s">
        <v>138</v>
      </c>
      <c r="E168" s="174" t="s">
        <v>21</v>
      </c>
      <c r="F168" s="175" t="s">
        <v>249</v>
      </c>
      <c r="H168" s="176">
        <v>170</v>
      </c>
      <c r="I168" s="177"/>
      <c r="L168" s="173"/>
      <c r="M168" s="178"/>
      <c r="T168" s="179"/>
      <c r="AT168" s="174" t="s">
        <v>138</v>
      </c>
      <c r="AU168" s="174" t="s">
        <v>80</v>
      </c>
      <c r="AV168" s="12" t="s">
        <v>80</v>
      </c>
      <c r="AW168" s="12" t="s">
        <v>35</v>
      </c>
      <c r="AX168" s="12" t="s">
        <v>78</v>
      </c>
      <c r="AY168" s="174" t="s">
        <v>127</v>
      </c>
    </row>
    <row r="169" spans="2:65" s="1" customFormat="1" ht="22.5" customHeight="1">
      <c r="B169" s="37"/>
      <c r="C169" s="158" t="s">
        <v>250</v>
      </c>
      <c r="D169" s="158" t="s">
        <v>130</v>
      </c>
      <c r="E169" s="159" t="s">
        <v>251</v>
      </c>
      <c r="F169" s="160" t="s">
        <v>252</v>
      </c>
      <c r="G169" s="161" t="s">
        <v>133</v>
      </c>
      <c r="H169" s="162">
        <v>10</v>
      </c>
      <c r="I169" s="163"/>
      <c r="J169" s="164">
        <f>ROUND(I169*H169,2)</f>
        <v>0</v>
      </c>
      <c r="K169" s="160" t="s">
        <v>134</v>
      </c>
      <c r="L169" s="37"/>
      <c r="M169" s="165" t="s">
        <v>21</v>
      </c>
      <c r="N169" s="166" t="s">
        <v>43</v>
      </c>
      <c r="P169" s="167">
        <f>O169*H169</f>
        <v>0</v>
      </c>
      <c r="Q169" s="167">
        <v>8.9999999999999998E-4</v>
      </c>
      <c r="R169" s="167">
        <f>Q169*H169</f>
        <v>8.9999999999999993E-3</v>
      </c>
      <c r="S169" s="167">
        <v>0</v>
      </c>
      <c r="T169" s="168">
        <f>S169*H169</f>
        <v>0</v>
      </c>
      <c r="AR169" s="21" t="s">
        <v>191</v>
      </c>
      <c r="AT169" s="21" t="s">
        <v>130</v>
      </c>
      <c r="AU169" s="21" t="s">
        <v>80</v>
      </c>
      <c r="AY169" s="21" t="s">
        <v>127</v>
      </c>
      <c r="BE169" s="169">
        <f>IF(N169="základní",J169,0)</f>
        <v>0</v>
      </c>
      <c r="BF169" s="169">
        <f>IF(N169="snížená",J169,0)</f>
        <v>0</v>
      </c>
      <c r="BG169" s="169">
        <f>IF(N169="zákl. přenesená",J169,0)</f>
        <v>0</v>
      </c>
      <c r="BH169" s="169">
        <f>IF(N169="sníž. přenesená",J169,0)</f>
        <v>0</v>
      </c>
      <c r="BI169" s="169">
        <f>IF(N169="nulová",J169,0)</f>
        <v>0</v>
      </c>
      <c r="BJ169" s="21" t="s">
        <v>78</v>
      </c>
      <c r="BK169" s="169">
        <f>ROUND(I169*H169,2)</f>
        <v>0</v>
      </c>
      <c r="BL169" s="21" t="s">
        <v>191</v>
      </c>
      <c r="BM169" s="21" t="s">
        <v>253</v>
      </c>
    </row>
    <row r="170" spans="2:65" s="1" customFormat="1" ht="27">
      <c r="B170" s="37"/>
      <c r="D170" s="170" t="s">
        <v>136</v>
      </c>
      <c r="F170" s="171" t="s">
        <v>137</v>
      </c>
      <c r="I170" s="99"/>
      <c r="L170" s="37"/>
      <c r="M170" s="172"/>
      <c r="T170" s="62"/>
      <c r="AT170" s="21" t="s">
        <v>136</v>
      </c>
      <c r="AU170" s="21" t="s">
        <v>80</v>
      </c>
    </row>
    <row r="171" spans="2:65" s="12" customFormat="1" ht="13.5">
      <c r="B171" s="173"/>
      <c r="D171" s="170" t="s">
        <v>138</v>
      </c>
      <c r="E171" s="174" t="s">
        <v>21</v>
      </c>
      <c r="F171" s="175" t="s">
        <v>180</v>
      </c>
      <c r="H171" s="176">
        <v>10</v>
      </c>
      <c r="I171" s="177"/>
      <c r="L171" s="173"/>
      <c r="M171" s="178"/>
      <c r="T171" s="179"/>
      <c r="AT171" s="174" t="s">
        <v>138</v>
      </c>
      <c r="AU171" s="174" t="s">
        <v>80</v>
      </c>
      <c r="AV171" s="12" t="s">
        <v>80</v>
      </c>
      <c r="AW171" s="12" t="s">
        <v>35</v>
      </c>
      <c r="AX171" s="12" t="s">
        <v>78</v>
      </c>
      <c r="AY171" s="174" t="s">
        <v>127</v>
      </c>
    </row>
    <row r="172" spans="2:65" s="1" customFormat="1" ht="22.5" customHeight="1">
      <c r="B172" s="37"/>
      <c r="C172" s="158" t="s">
        <v>254</v>
      </c>
      <c r="D172" s="158" t="s">
        <v>130</v>
      </c>
      <c r="E172" s="159" t="s">
        <v>255</v>
      </c>
      <c r="F172" s="160" t="s">
        <v>256</v>
      </c>
      <c r="G172" s="161" t="s">
        <v>133</v>
      </c>
      <c r="H172" s="162">
        <v>1</v>
      </c>
      <c r="I172" s="163"/>
      <c r="J172" s="164">
        <f>ROUND(I172*H172,2)</f>
        <v>0</v>
      </c>
      <c r="K172" s="160" t="s">
        <v>134</v>
      </c>
      <c r="L172" s="37"/>
      <c r="M172" s="165" t="s">
        <v>21</v>
      </c>
      <c r="N172" s="166" t="s">
        <v>43</v>
      </c>
      <c r="P172" s="167">
        <f>O172*H172</f>
        <v>0</v>
      </c>
      <c r="Q172" s="167">
        <v>3.4000000000000002E-4</v>
      </c>
      <c r="R172" s="167">
        <f>Q172*H172</f>
        <v>3.4000000000000002E-4</v>
      </c>
      <c r="S172" s="167">
        <v>0</v>
      </c>
      <c r="T172" s="168">
        <f>S172*H172</f>
        <v>0</v>
      </c>
      <c r="AR172" s="21" t="s">
        <v>191</v>
      </c>
      <c r="AT172" s="21" t="s">
        <v>130</v>
      </c>
      <c r="AU172" s="21" t="s">
        <v>80</v>
      </c>
      <c r="AY172" s="21" t="s">
        <v>127</v>
      </c>
      <c r="BE172" s="169">
        <f>IF(N172="základní",J172,0)</f>
        <v>0</v>
      </c>
      <c r="BF172" s="169">
        <f>IF(N172="snížená",J172,0)</f>
        <v>0</v>
      </c>
      <c r="BG172" s="169">
        <f>IF(N172="zákl. přenesená",J172,0)</f>
        <v>0</v>
      </c>
      <c r="BH172" s="169">
        <f>IF(N172="sníž. přenesená",J172,0)</f>
        <v>0</v>
      </c>
      <c r="BI172" s="169">
        <f>IF(N172="nulová",J172,0)</f>
        <v>0</v>
      </c>
      <c r="BJ172" s="21" t="s">
        <v>78</v>
      </c>
      <c r="BK172" s="169">
        <f>ROUND(I172*H172,2)</f>
        <v>0</v>
      </c>
      <c r="BL172" s="21" t="s">
        <v>191</v>
      </c>
      <c r="BM172" s="21" t="s">
        <v>257</v>
      </c>
    </row>
    <row r="173" spans="2:65" s="1" customFormat="1" ht="27">
      <c r="B173" s="37"/>
      <c r="D173" s="170" t="s">
        <v>136</v>
      </c>
      <c r="F173" s="171" t="s">
        <v>137</v>
      </c>
      <c r="I173" s="99"/>
      <c r="L173" s="37"/>
      <c r="M173" s="172"/>
      <c r="T173" s="62"/>
      <c r="AT173" s="21" t="s">
        <v>136</v>
      </c>
      <c r="AU173" s="21" t="s">
        <v>80</v>
      </c>
    </row>
    <row r="174" spans="2:65" s="12" customFormat="1" ht="13.5">
      <c r="B174" s="173"/>
      <c r="D174" s="170" t="s">
        <v>138</v>
      </c>
      <c r="E174" s="174" t="s">
        <v>21</v>
      </c>
      <c r="F174" s="175" t="s">
        <v>78</v>
      </c>
      <c r="H174" s="176">
        <v>1</v>
      </c>
      <c r="I174" s="177"/>
      <c r="L174" s="173"/>
      <c r="M174" s="178"/>
      <c r="T174" s="179"/>
      <c r="AT174" s="174" t="s">
        <v>138</v>
      </c>
      <c r="AU174" s="174" t="s">
        <v>80</v>
      </c>
      <c r="AV174" s="12" t="s">
        <v>80</v>
      </c>
      <c r="AW174" s="12" t="s">
        <v>35</v>
      </c>
      <c r="AX174" s="12" t="s">
        <v>78</v>
      </c>
      <c r="AY174" s="174" t="s">
        <v>127</v>
      </c>
    </row>
    <row r="175" spans="2:65" s="1" customFormat="1" ht="22.5" customHeight="1">
      <c r="B175" s="37"/>
      <c r="C175" s="180" t="s">
        <v>258</v>
      </c>
      <c r="D175" s="180" t="s">
        <v>259</v>
      </c>
      <c r="E175" s="181" t="s">
        <v>260</v>
      </c>
      <c r="F175" s="182" t="s">
        <v>261</v>
      </c>
      <c r="G175" s="183" t="s">
        <v>133</v>
      </c>
      <c r="H175" s="184">
        <v>8</v>
      </c>
      <c r="I175" s="185"/>
      <c r="J175" s="186">
        <f>ROUND(I175*H175,2)</f>
        <v>0</v>
      </c>
      <c r="K175" s="182" t="s">
        <v>134</v>
      </c>
      <c r="L175" s="187"/>
      <c r="M175" s="188" t="s">
        <v>21</v>
      </c>
      <c r="N175" s="189" t="s">
        <v>43</v>
      </c>
      <c r="P175" s="167">
        <f>O175*H175</f>
        <v>0</v>
      </c>
      <c r="Q175" s="167">
        <v>3.8000000000000002E-4</v>
      </c>
      <c r="R175" s="167">
        <f>Q175*H175</f>
        <v>3.0400000000000002E-3</v>
      </c>
      <c r="S175" s="167">
        <v>0</v>
      </c>
      <c r="T175" s="168">
        <f>S175*H175</f>
        <v>0</v>
      </c>
      <c r="AR175" s="21" t="s">
        <v>262</v>
      </c>
      <c r="AT175" s="21" t="s">
        <v>259</v>
      </c>
      <c r="AU175" s="21" t="s">
        <v>80</v>
      </c>
      <c r="AY175" s="21" t="s">
        <v>127</v>
      </c>
      <c r="BE175" s="169">
        <f>IF(N175="základní",J175,0)</f>
        <v>0</v>
      </c>
      <c r="BF175" s="169">
        <f>IF(N175="snížená",J175,0)</f>
        <v>0</v>
      </c>
      <c r="BG175" s="169">
        <f>IF(N175="zákl. přenesená",J175,0)</f>
        <v>0</v>
      </c>
      <c r="BH175" s="169">
        <f>IF(N175="sníž. přenesená",J175,0)</f>
        <v>0</v>
      </c>
      <c r="BI175" s="169">
        <f>IF(N175="nulová",J175,0)</f>
        <v>0</v>
      </c>
      <c r="BJ175" s="21" t="s">
        <v>78</v>
      </c>
      <c r="BK175" s="169">
        <f>ROUND(I175*H175,2)</f>
        <v>0</v>
      </c>
      <c r="BL175" s="21" t="s">
        <v>191</v>
      </c>
      <c r="BM175" s="21" t="s">
        <v>263</v>
      </c>
    </row>
    <row r="176" spans="2:65" s="1" customFormat="1" ht="40.5">
      <c r="B176" s="37"/>
      <c r="D176" s="170" t="s">
        <v>136</v>
      </c>
      <c r="F176" s="171" t="s">
        <v>264</v>
      </c>
      <c r="I176" s="99"/>
      <c r="L176" s="37"/>
      <c r="M176" s="172"/>
      <c r="T176" s="62"/>
      <c r="AT176" s="21" t="s">
        <v>136</v>
      </c>
      <c r="AU176" s="21" t="s">
        <v>80</v>
      </c>
    </row>
    <row r="177" spans="2:65" s="12" customFormat="1" ht="13.5">
      <c r="B177" s="173"/>
      <c r="D177" s="170" t="s">
        <v>138</v>
      </c>
      <c r="E177" s="174" t="s">
        <v>21</v>
      </c>
      <c r="F177" s="175" t="s">
        <v>173</v>
      </c>
      <c r="H177" s="176">
        <v>8</v>
      </c>
      <c r="I177" s="177"/>
      <c r="L177" s="173"/>
      <c r="M177" s="178"/>
      <c r="T177" s="179"/>
      <c r="AT177" s="174" t="s">
        <v>138</v>
      </c>
      <c r="AU177" s="174" t="s">
        <v>80</v>
      </c>
      <c r="AV177" s="12" t="s">
        <v>80</v>
      </c>
      <c r="AW177" s="12" t="s">
        <v>35</v>
      </c>
      <c r="AX177" s="12" t="s">
        <v>78</v>
      </c>
      <c r="AY177" s="174" t="s">
        <v>127</v>
      </c>
    </row>
    <row r="178" spans="2:65" s="1" customFormat="1" ht="31.5" customHeight="1">
      <c r="B178" s="37"/>
      <c r="C178" s="158" t="s">
        <v>265</v>
      </c>
      <c r="D178" s="158" t="s">
        <v>130</v>
      </c>
      <c r="E178" s="159" t="s">
        <v>266</v>
      </c>
      <c r="F178" s="160" t="s">
        <v>267</v>
      </c>
      <c r="G178" s="161" t="s">
        <v>133</v>
      </c>
      <c r="H178" s="162">
        <v>4</v>
      </c>
      <c r="I178" s="163"/>
      <c r="J178" s="164">
        <f>ROUND(I178*H178,2)</f>
        <v>0</v>
      </c>
      <c r="K178" s="160" t="s">
        <v>134</v>
      </c>
      <c r="L178" s="37"/>
      <c r="M178" s="165" t="s">
        <v>21</v>
      </c>
      <c r="N178" s="166" t="s">
        <v>43</v>
      </c>
      <c r="P178" s="167">
        <f>O178*H178</f>
        <v>0</v>
      </c>
      <c r="Q178" s="167">
        <v>3.65E-3</v>
      </c>
      <c r="R178" s="167">
        <f>Q178*H178</f>
        <v>1.46E-2</v>
      </c>
      <c r="S178" s="167">
        <v>0</v>
      </c>
      <c r="T178" s="168">
        <f>S178*H178</f>
        <v>0</v>
      </c>
      <c r="AR178" s="21" t="s">
        <v>191</v>
      </c>
      <c r="AT178" s="21" t="s">
        <v>130</v>
      </c>
      <c r="AU178" s="21" t="s">
        <v>80</v>
      </c>
      <c r="AY178" s="21" t="s">
        <v>127</v>
      </c>
      <c r="BE178" s="169">
        <f>IF(N178="základní",J178,0)</f>
        <v>0</v>
      </c>
      <c r="BF178" s="169">
        <f>IF(N178="snížená",J178,0)</f>
        <v>0</v>
      </c>
      <c r="BG178" s="169">
        <f>IF(N178="zákl. přenesená",J178,0)</f>
        <v>0</v>
      </c>
      <c r="BH178" s="169">
        <f>IF(N178="sníž. přenesená",J178,0)</f>
        <v>0</v>
      </c>
      <c r="BI178" s="169">
        <f>IF(N178="nulová",J178,0)</f>
        <v>0</v>
      </c>
      <c r="BJ178" s="21" t="s">
        <v>78</v>
      </c>
      <c r="BK178" s="169">
        <f>ROUND(I178*H178,2)</f>
        <v>0</v>
      </c>
      <c r="BL178" s="21" t="s">
        <v>191</v>
      </c>
      <c r="BM178" s="21" t="s">
        <v>268</v>
      </c>
    </row>
    <row r="179" spans="2:65" s="1" customFormat="1" ht="27">
      <c r="B179" s="37"/>
      <c r="D179" s="170" t="s">
        <v>136</v>
      </c>
      <c r="F179" s="171" t="s">
        <v>137</v>
      </c>
      <c r="I179" s="99"/>
      <c r="L179" s="37"/>
      <c r="M179" s="172"/>
      <c r="T179" s="62"/>
      <c r="AT179" s="21" t="s">
        <v>136</v>
      </c>
      <c r="AU179" s="21" t="s">
        <v>80</v>
      </c>
    </row>
    <row r="180" spans="2:65" s="12" customFormat="1" ht="13.5">
      <c r="B180" s="173"/>
      <c r="D180" s="170" t="s">
        <v>138</v>
      </c>
      <c r="E180" s="174" t="s">
        <v>21</v>
      </c>
      <c r="F180" s="175" t="s">
        <v>128</v>
      </c>
      <c r="H180" s="176">
        <v>4</v>
      </c>
      <c r="I180" s="177"/>
      <c r="L180" s="173"/>
      <c r="M180" s="178"/>
      <c r="T180" s="179"/>
      <c r="AT180" s="174" t="s">
        <v>138</v>
      </c>
      <c r="AU180" s="174" t="s">
        <v>80</v>
      </c>
      <c r="AV180" s="12" t="s">
        <v>80</v>
      </c>
      <c r="AW180" s="12" t="s">
        <v>35</v>
      </c>
      <c r="AX180" s="12" t="s">
        <v>78</v>
      </c>
      <c r="AY180" s="174" t="s">
        <v>127</v>
      </c>
    </row>
    <row r="181" spans="2:65" s="1" customFormat="1" ht="22.5" customHeight="1">
      <c r="B181" s="37"/>
      <c r="C181" s="158" t="s">
        <v>269</v>
      </c>
      <c r="D181" s="158" t="s">
        <v>130</v>
      </c>
      <c r="E181" s="159" t="s">
        <v>270</v>
      </c>
      <c r="F181" s="160" t="s">
        <v>271</v>
      </c>
      <c r="G181" s="161" t="s">
        <v>133</v>
      </c>
      <c r="H181" s="162">
        <v>2</v>
      </c>
      <c r="I181" s="163"/>
      <c r="J181" s="164">
        <f>ROUND(I181*H181,2)</f>
        <v>0</v>
      </c>
      <c r="K181" s="160" t="s">
        <v>134</v>
      </c>
      <c r="L181" s="37"/>
      <c r="M181" s="165" t="s">
        <v>21</v>
      </c>
      <c r="N181" s="166" t="s">
        <v>43</v>
      </c>
      <c r="P181" s="167">
        <f>O181*H181</f>
        <v>0</v>
      </c>
      <c r="Q181" s="167">
        <v>1.6000000000000001E-4</v>
      </c>
      <c r="R181" s="167">
        <f>Q181*H181</f>
        <v>3.2000000000000003E-4</v>
      </c>
      <c r="S181" s="167">
        <v>0</v>
      </c>
      <c r="T181" s="168">
        <f>S181*H181</f>
        <v>0</v>
      </c>
      <c r="AR181" s="21" t="s">
        <v>191</v>
      </c>
      <c r="AT181" s="21" t="s">
        <v>130</v>
      </c>
      <c r="AU181" s="21" t="s">
        <v>80</v>
      </c>
      <c r="AY181" s="21" t="s">
        <v>127</v>
      </c>
      <c r="BE181" s="169">
        <f>IF(N181="základní",J181,0)</f>
        <v>0</v>
      </c>
      <c r="BF181" s="169">
        <f>IF(N181="snížená",J181,0)</f>
        <v>0</v>
      </c>
      <c r="BG181" s="169">
        <f>IF(N181="zákl. přenesená",J181,0)</f>
        <v>0</v>
      </c>
      <c r="BH181" s="169">
        <f>IF(N181="sníž. přenesená",J181,0)</f>
        <v>0</v>
      </c>
      <c r="BI181" s="169">
        <f>IF(N181="nulová",J181,0)</f>
        <v>0</v>
      </c>
      <c r="BJ181" s="21" t="s">
        <v>78</v>
      </c>
      <c r="BK181" s="169">
        <f>ROUND(I181*H181,2)</f>
        <v>0</v>
      </c>
      <c r="BL181" s="21" t="s">
        <v>191</v>
      </c>
      <c r="BM181" s="21" t="s">
        <v>272</v>
      </c>
    </row>
    <row r="182" spans="2:65" s="1" customFormat="1" ht="27">
      <c r="B182" s="37"/>
      <c r="D182" s="170" t="s">
        <v>136</v>
      </c>
      <c r="F182" s="171" t="s">
        <v>137</v>
      </c>
      <c r="I182" s="99"/>
      <c r="L182" s="37"/>
      <c r="M182" s="172"/>
      <c r="T182" s="62"/>
      <c r="AT182" s="21" t="s">
        <v>136</v>
      </c>
      <c r="AU182" s="21" t="s">
        <v>80</v>
      </c>
    </row>
    <row r="183" spans="2:65" s="12" customFormat="1" ht="13.5">
      <c r="B183" s="173"/>
      <c r="D183" s="170" t="s">
        <v>138</v>
      </c>
      <c r="E183" s="174" t="s">
        <v>21</v>
      </c>
      <c r="F183" s="175" t="s">
        <v>80</v>
      </c>
      <c r="H183" s="176">
        <v>2</v>
      </c>
      <c r="I183" s="177"/>
      <c r="L183" s="173"/>
      <c r="M183" s="178"/>
      <c r="T183" s="179"/>
      <c r="AT183" s="174" t="s">
        <v>138</v>
      </c>
      <c r="AU183" s="174" t="s">
        <v>80</v>
      </c>
      <c r="AV183" s="12" t="s">
        <v>80</v>
      </c>
      <c r="AW183" s="12" t="s">
        <v>35</v>
      </c>
      <c r="AX183" s="12" t="s">
        <v>78</v>
      </c>
      <c r="AY183" s="174" t="s">
        <v>127</v>
      </c>
    </row>
    <row r="184" spans="2:65" s="1" customFormat="1" ht="22.5" customHeight="1">
      <c r="B184" s="37"/>
      <c r="C184" s="158" t="s">
        <v>273</v>
      </c>
      <c r="D184" s="158" t="s">
        <v>130</v>
      </c>
      <c r="E184" s="159" t="s">
        <v>274</v>
      </c>
      <c r="F184" s="160" t="s">
        <v>275</v>
      </c>
      <c r="G184" s="161" t="s">
        <v>133</v>
      </c>
      <c r="H184" s="162">
        <v>15</v>
      </c>
      <c r="I184" s="163"/>
      <c r="J184" s="164">
        <f>ROUND(I184*H184,2)</f>
        <v>0</v>
      </c>
      <c r="K184" s="160" t="s">
        <v>134</v>
      </c>
      <c r="L184" s="37"/>
      <c r="M184" s="165" t="s">
        <v>21</v>
      </c>
      <c r="N184" s="166" t="s">
        <v>43</v>
      </c>
      <c r="P184" s="167">
        <f>O184*H184</f>
        <v>0</v>
      </c>
      <c r="Q184" s="167">
        <v>2.9E-4</v>
      </c>
      <c r="R184" s="167">
        <f>Q184*H184</f>
        <v>4.3499999999999997E-3</v>
      </c>
      <c r="S184" s="167">
        <v>0</v>
      </c>
      <c r="T184" s="168">
        <f>S184*H184</f>
        <v>0</v>
      </c>
      <c r="AR184" s="21" t="s">
        <v>191</v>
      </c>
      <c r="AT184" s="21" t="s">
        <v>130</v>
      </c>
      <c r="AU184" s="21" t="s">
        <v>80</v>
      </c>
      <c r="AY184" s="21" t="s">
        <v>127</v>
      </c>
      <c r="BE184" s="169">
        <f>IF(N184="základní",J184,0)</f>
        <v>0</v>
      </c>
      <c r="BF184" s="169">
        <f>IF(N184="snížená",J184,0)</f>
        <v>0</v>
      </c>
      <c r="BG184" s="169">
        <f>IF(N184="zákl. přenesená",J184,0)</f>
        <v>0</v>
      </c>
      <c r="BH184" s="169">
        <f>IF(N184="sníž. přenesená",J184,0)</f>
        <v>0</v>
      </c>
      <c r="BI184" s="169">
        <f>IF(N184="nulová",J184,0)</f>
        <v>0</v>
      </c>
      <c r="BJ184" s="21" t="s">
        <v>78</v>
      </c>
      <c r="BK184" s="169">
        <f>ROUND(I184*H184,2)</f>
        <v>0</v>
      </c>
      <c r="BL184" s="21" t="s">
        <v>191</v>
      </c>
      <c r="BM184" s="21" t="s">
        <v>276</v>
      </c>
    </row>
    <row r="185" spans="2:65" s="1" customFormat="1" ht="27">
      <c r="B185" s="37"/>
      <c r="D185" s="170" t="s">
        <v>136</v>
      </c>
      <c r="F185" s="171" t="s">
        <v>137</v>
      </c>
      <c r="I185" s="99"/>
      <c r="L185" s="37"/>
      <c r="M185" s="172"/>
      <c r="T185" s="62"/>
      <c r="AT185" s="21" t="s">
        <v>136</v>
      </c>
      <c r="AU185" s="21" t="s">
        <v>80</v>
      </c>
    </row>
    <row r="186" spans="2:65" s="12" customFormat="1" ht="13.5">
      <c r="B186" s="173"/>
      <c r="D186" s="170" t="s">
        <v>138</v>
      </c>
      <c r="E186" s="174" t="s">
        <v>21</v>
      </c>
      <c r="F186" s="175" t="s">
        <v>10</v>
      </c>
      <c r="H186" s="176">
        <v>15</v>
      </c>
      <c r="I186" s="177"/>
      <c r="L186" s="173"/>
      <c r="M186" s="178"/>
      <c r="T186" s="179"/>
      <c r="AT186" s="174" t="s">
        <v>138</v>
      </c>
      <c r="AU186" s="174" t="s">
        <v>80</v>
      </c>
      <c r="AV186" s="12" t="s">
        <v>80</v>
      </c>
      <c r="AW186" s="12" t="s">
        <v>35</v>
      </c>
      <c r="AX186" s="12" t="s">
        <v>78</v>
      </c>
      <c r="AY186" s="174" t="s">
        <v>127</v>
      </c>
    </row>
    <row r="187" spans="2:65" s="1" customFormat="1" ht="22.5" customHeight="1">
      <c r="B187" s="37"/>
      <c r="C187" s="158" t="s">
        <v>277</v>
      </c>
      <c r="D187" s="158" t="s">
        <v>130</v>
      </c>
      <c r="E187" s="159" t="s">
        <v>278</v>
      </c>
      <c r="F187" s="160" t="s">
        <v>279</v>
      </c>
      <c r="G187" s="161" t="s">
        <v>133</v>
      </c>
      <c r="H187" s="162">
        <v>1</v>
      </c>
      <c r="I187" s="163"/>
      <c r="J187" s="164">
        <f>ROUND(I187*H187,2)</f>
        <v>0</v>
      </c>
      <c r="K187" s="160" t="s">
        <v>134</v>
      </c>
      <c r="L187" s="37"/>
      <c r="M187" s="165" t="s">
        <v>21</v>
      </c>
      <c r="N187" s="166" t="s">
        <v>43</v>
      </c>
      <c r="P187" s="167">
        <f>O187*H187</f>
        <v>0</v>
      </c>
      <c r="Q187" s="167">
        <v>9.0000000000000006E-5</v>
      </c>
      <c r="R187" s="167">
        <f>Q187*H187</f>
        <v>9.0000000000000006E-5</v>
      </c>
      <c r="S187" s="167">
        <v>0</v>
      </c>
      <c r="T187" s="168">
        <f>S187*H187</f>
        <v>0</v>
      </c>
      <c r="AR187" s="21" t="s">
        <v>191</v>
      </c>
      <c r="AT187" s="21" t="s">
        <v>130</v>
      </c>
      <c r="AU187" s="21" t="s">
        <v>80</v>
      </c>
      <c r="AY187" s="21" t="s">
        <v>127</v>
      </c>
      <c r="BE187" s="169">
        <f>IF(N187="základní",J187,0)</f>
        <v>0</v>
      </c>
      <c r="BF187" s="169">
        <f>IF(N187="snížená",J187,0)</f>
        <v>0</v>
      </c>
      <c r="BG187" s="169">
        <f>IF(N187="zákl. přenesená",J187,0)</f>
        <v>0</v>
      </c>
      <c r="BH187" s="169">
        <f>IF(N187="sníž. přenesená",J187,0)</f>
        <v>0</v>
      </c>
      <c r="BI187" s="169">
        <f>IF(N187="nulová",J187,0)</f>
        <v>0</v>
      </c>
      <c r="BJ187" s="21" t="s">
        <v>78</v>
      </c>
      <c r="BK187" s="169">
        <f>ROUND(I187*H187,2)</f>
        <v>0</v>
      </c>
      <c r="BL187" s="21" t="s">
        <v>191</v>
      </c>
      <c r="BM187" s="21" t="s">
        <v>280</v>
      </c>
    </row>
    <row r="188" spans="2:65" s="1" customFormat="1" ht="27">
      <c r="B188" s="37"/>
      <c r="D188" s="170" t="s">
        <v>136</v>
      </c>
      <c r="F188" s="171" t="s">
        <v>137</v>
      </c>
      <c r="I188" s="99"/>
      <c r="L188" s="37"/>
      <c r="M188" s="172"/>
      <c r="T188" s="62"/>
      <c r="AT188" s="21" t="s">
        <v>136</v>
      </c>
      <c r="AU188" s="21" t="s">
        <v>80</v>
      </c>
    </row>
    <row r="189" spans="2:65" s="12" customFormat="1" ht="13.5">
      <c r="B189" s="173"/>
      <c r="D189" s="170" t="s">
        <v>138</v>
      </c>
      <c r="E189" s="174" t="s">
        <v>21</v>
      </c>
      <c r="F189" s="175" t="s">
        <v>78</v>
      </c>
      <c r="H189" s="176">
        <v>1</v>
      </c>
      <c r="I189" s="177"/>
      <c r="L189" s="173"/>
      <c r="M189" s="178"/>
      <c r="T189" s="179"/>
      <c r="AT189" s="174" t="s">
        <v>138</v>
      </c>
      <c r="AU189" s="174" t="s">
        <v>80</v>
      </c>
      <c r="AV189" s="12" t="s">
        <v>80</v>
      </c>
      <c r="AW189" s="12" t="s">
        <v>35</v>
      </c>
      <c r="AX189" s="12" t="s">
        <v>78</v>
      </c>
      <c r="AY189" s="174" t="s">
        <v>127</v>
      </c>
    </row>
    <row r="190" spans="2:65" s="1" customFormat="1" ht="22.5" customHeight="1">
      <c r="B190" s="37"/>
      <c r="C190" s="158" t="s">
        <v>262</v>
      </c>
      <c r="D190" s="158" t="s">
        <v>130</v>
      </c>
      <c r="E190" s="159" t="s">
        <v>281</v>
      </c>
      <c r="F190" s="160" t="s">
        <v>282</v>
      </c>
      <c r="G190" s="161" t="s">
        <v>133</v>
      </c>
      <c r="H190" s="162">
        <v>3</v>
      </c>
      <c r="I190" s="163"/>
      <c r="J190" s="164">
        <f>ROUND(I190*H190,2)</f>
        <v>0</v>
      </c>
      <c r="K190" s="160" t="s">
        <v>134</v>
      </c>
      <c r="L190" s="37"/>
      <c r="M190" s="165" t="s">
        <v>21</v>
      </c>
      <c r="N190" s="166" t="s">
        <v>43</v>
      </c>
      <c r="P190" s="167">
        <f>O190*H190</f>
        <v>0</v>
      </c>
      <c r="Q190" s="167">
        <v>1.8000000000000001E-4</v>
      </c>
      <c r="R190" s="167">
        <f>Q190*H190</f>
        <v>5.4000000000000001E-4</v>
      </c>
      <c r="S190" s="167">
        <v>0</v>
      </c>
      <c r="T190" s="168">
        <f>S190*H190</f>
        <v>0</v>
      </c>
      <c r="AR190" s="21" t="s">
        <v>191</v>
      </c>
      <c r="AT190" s="21" t="s">
        <v>130</v>
      </c>
      <c r="AU190" s="21" t="s">
        <v>80</v>
      </c>
      <c r="AY190" s="21" t="s">
        <v>127</v>
      </c>
      <c r="BE190" s="169">
        <f>IF(N190="základní",J190,0)</f>
        <v>0</v>
      </c>
      <c r="BF190" s="169">
        <f>IF(N190="snížená",J190,0)</f>
        <v>0</v>
      </c>
      <c r="BG190" s="169">
        <f>IF(N190="zákl. přenesená",J190,0)</f>
        <v>0</v>
      </c>
      <c r="BH190" s="169">
        <f>IF(N190="sníž. přenesená",J190,0)</f>
        <v>0</v>
      </c>
      <c r="BI190" s="169">
        <f>IF(N190="nulová",J190,0)</f>
        <v>0</v>
      </c>
      <c r="BJ190" s="21" t="s">
        <v>78</v>
      </c>
      <c r="BK190" s="169">
        <f>ROUND(I190*H190,2)</f>
        <v>0</v>
      </c>
      <c r="BL190" s="21" t="s">
        <v>191</v>
      </c>
      <c r="BM190" s="21" t="s">
        <v>283</v>
      </c>
    </row>
    <row r="191" spans="2:65" s="1" customFormat="1" ht="27">
      <c r="B191" s="37"/>
      <c r="D191" s="170" t="s">
        <v>136</v>
      </c>
      <c r="F191" s="171" t="s">
        <v>137</v>
      </c>
      <c r="I191" s="99"/>
      <c r="L191" s="37"/>
      <c r="M191" s="172"/>
      <c r="T191" s="62"/>
      <c r="AT191" s="21" t="s">
        <v>136</v>
      </c>
      <c r="AU191" s="21" t="s">
        <v>80</v>
      </c>
    </row>
    <row r="192" spans="2:65" s="12" customFormat="1" ht="13.5">
      <c r="B192" s="173"/>
      <c r="D192" s="170" t="s">
        <v>138</v>
      </c>
      <c r="E192" s="174" t="s">
        <v>21</v>
      </c>
      <c r="F192" s="175" t="s">
        <v>149</v>
      </c>
      <c r="H192" s="176">
        <v>3</v>
      </c>
      <c r="I192" s="177"/>
      <c r="L192" s="173"/>
      <c r="M192" s="178"/>
      <c r="T192" s="179"/>
      <c r="AT192" s="174" t="s">
        <v>138</v>
      </c>
      <c r="AU192" s="174" t="s">
        <v>80</v>
      </c>
      <c r="AV192" s="12" t="s">
        <v>80</v>
      </c>
      <c r="AW192" s="12" t="s">
        <v>35</v>
      </c>
      <c r="AX192" s="12" t="s">
        <v>78</v>
      </c>
      <c r="AY192" s="174" t="s">
        <v>127</v>
      </c>
    </row>
    <row r="193" spans="2:65" s="1" customFormat="1" ht="22.5" customHeight="1">
      <c r="B193" s="37"/>
      <c r="C193" s="180" t="s">
        <v>284</v>
      </c>
      <c r="D193" s="180" t="s">
        <v>259</v>
      </c>
      <c r="E193" s="181" t="s">
        <v>285</v>
      </c>
      <c r="F193" s="182" t="s">
        <v>286</v>
      </c>
      <c r="G193" s="183" t="s">
        <v>133</v>
      </c>
      <c r="H193" s="184">
        <v>4</v>
      </c>
      <c r="I193" s="185"/>
      <c r="J193" s="186">
        <f>ROUND(I193*H193,2)</f>
        <v>0</v>
      </c>
      <c r="K193" s="182" t="s">
        <v>134</v>
      </c>
      <c r="L193" s="187"/>
      <c r="M193" s="188" t="s">
        <v>21</v>
      </c>
      <c r="N193" s="189" t="s">
        <v>43</v>
      </c>
      <c r="P193" s="167">
        <f>O193*H193</f>
        <v>0</v>
      </c>
      <c r="Q193" s="167">
        <v>2.9999999999999997E-4</v>
      </c>
      <c r="R193" s="167">
        <f>Q193*H193</f>
        <v>1.1999999999999999E-3</v>
      </c>
      <c r="S193" s="167">
        <v>0</v>
      </c>
      <c r="T193" s="168">
        <f>S193*H193</f>
        <v>0</v>
      </c>
      <c r="AR193" s="21" t="s">
        <v>262</v>
      </c>
      <c r="AT193" s="21" t="s">
        <v>259</v>
      </c>
      <c r="AU193" s="21" t="s">
        <v>80</v>
      </c>
      <c r="AY193" s="21" t="s">
        <v>127</v>
      </c>
      <c r="BE193" s="169">
        <f>IF(N193="základní",J193,0)</f>
        <v>0</v>
      </c>
      <c r="BF193" s="169">
        <f>IF(N193="snížená",J193,0)</f>
        <v>0</v>
      </c>
      <c r="BG193" s="169">
        <f>IF(N193="zákl. přenesená",J193,0)</f>
        <v>0</v>
      </c>
      <c r="BH193" s="169">
        <f>IF(N193="sníž. přenesená",J193,0)</f>
        <v>0</v>
      </c>
      <c r="BI193" s="169">
        <f>IF(N193="nulová",J193,0)</f>
        <v>0</v>
      </c>
      <c r="BJ193" s="21" t="s">
        <v>78</v>
      </c>
      <c r="BK193" s="169">
        <f>ROUND(I193*H193,2)</f>
        <v>0</v>
      </c>
      <c r="BL193" s="21" t="s">
        <v>191</v>
      </c>
      <c r="BM193" s="21" t="s">
        <v>287</v>
      </c>
    </row>
    <row r="194" spans="2:65" s="1" customFormat="1" ht="27">
      <c r="B194" s="37"/>
      <c r="D194" s="170" t="s">
        <v>136</v>
      </c>
      <c r="F194" s="171" t="s">
        <v>137</v>
      </c>
      <c r="I194" s="99"/>
      <c r="L194" s="37"/>
      <c r="M194" s="172"/>
      <c r="T194" s="62"/>
      <c r="AT194" s="21" t="s">
        <v>136</v>
      </c>
      <c r="AU194" s="21" t="s">
        <v>80</v>
      </c>
    </row>
    <row r="195" spans="2:65" s="12" customFormat="1" ht="13.5">
      <c r="B195" s="173"/>
      <c r="D195" s="170" t="s">
        <v>138</v>
      </c>
      <c r="E195" s="174" t="s">
        <v>21</v>
      </c>
      <c r="F195" s="175" t="s">
        <v>288</v>
      </c>
      <c r="H195" s="176">
        <v>4</v>
      </c>
      <c r="I195" s="177"/>
      <c r="L195" s="173"/>
      <c r="M195" s="178"/>
      <c r="T195" s="179"/>
      <c r="AT195" s="174" t="s">
        <v>138</v>
      </c>
      <c r="AU195" s="174" t="s">
        <v>80</v>
      </c>
      <c r="AV195" s="12" t="s">
        <v>80</v>
      </c>
      <c r="AW195" s="12" t="s">
        <v>35</v>
      </c>
      <c r="AX195" s="12" t="s">
        <v>78</v>
      </c>
      <c r="AY195" s="174" t="s">
        <v>127</v>
      </c>
    </row>
    <row r="196" spans="2:65" s="1" customFormat="1" ht="22.5" customHeight="1">
      <c r="B196" s="37"/>
      <c r="C196" s="180" t="s">
        <v>289</v>
      </c>
      <c r="D196" s="180" t="s">
        <v>259</v>
      </c>
      <c r="E196" s="181" t="s">
        <v>290</v>
      </c>
      <c r="F196" s="182" t="s">
        <v>291</v>
      </c>
      <c r="G196" s="183" t="s">
        <v>133</v>
      </c>
      <c r="H196" s="184">
        <v>280</v>
      </c>
      <c r="I196" s="185"/>
      <c r="J196" s="186">
        <f>ROUND(I196*H196,2)</f>
        <v>0</v>
      </c>
      <c r="K196" s="182" t="s">
        <v>134</v>
      </c>
      <c r="L196" s="187"/>
      <c r="M196" s="188" t="s">
        <v>21</v>
      </c>
      <c r="N196" s="189" t="s">
        <v>43</v>
      </c>
      <c r="P196" s="167">
        <f>O196*H196</f>
        <v>0</v>
      </c>
      <c r="Q196" s="167">
        <v>1.9599999999999999E-3</v>
      </c>
      <c r="R196" s="167">
        <f>Q196*H196</f>
        <v>0.54879999999999995</v>
      </c>
      <c r="S196" s="167">
        <v>0</v>
      </c>
      <c r="T196" s="168">
        <f>S196*H196</f>
        <v>0</v>
      </c>
      <c r="AR196" s="21" t="s">
        <v>173</v>
      </c>
      <c r="AT196" s="21" t="s">
        <v>259</v>
      </c>
      <c r="AU196" s="21" t="s">
        <v>80</v>
      </c>
      <c r="AY196" s="21" t="s">
        <v>127</v>
      </c>
      <c r="BE196" s="169">
        <f>IF(N196="základní",J196,0)</f>
        <v>0</v>
      </c>
      <c r="BF196" s="169">
        <f>IF(N196="snížená",J196,0)</f>
        <v>0</v>
      </c>
      <c r="BG196" s="169">
        <f>IF(N196="zákl. přenesená",J196,0)</f>
        <v>0</v>
      </c>
      <c r="BH196" s="169">
        <f>IF(N196="sníž. přenesená",J196,0)</f>
        <v>0</v>
      </c>
      <c r="BI196" s="169">
        <f>IF(N196="nulová",J196,0)</f>
        <v>0</v>
      </c>
      <c r="BJ196" s="21" t="s">
        <v>78</v>
      </c>
      <c r="BK196" s="169">
        <f>ROUND(I196*H196,2)</f>
        <v>0</v>
      </c>
      <c r="BL196" s="21" t="s">
        <v>128</v>
      </c>
      <c r="BM196" s="21" t="s">
        <v>292</v>
      </c>
    </row>
    <row r="197" spans="2:65" s="1" customFormat="1" ht="27">
      <c r="B197" s="37"/>
      <c r="D197" s="170" t="s">
        <v>136</v>
      </c>
      <c r="F197" s="171" t="s">
        <v>137</v>
      </c>
      <c r="I197" s="99"/>
      <c r="L197" s="37"/>
      <c r="M197" s="172"/>
      <c r="T197" s="62"/>
      <c r="AT197" s="21" t="s">
        <v>136</v>
      </c>
      <c r="AU197" s="21" t="s">
        <v>80</v>
      </c>
    </row>
    <row r="198" spans="2:65" s="12" customFormat="1" ht="13.5">
      <c r="B198" s="173"/>
      <c r="D198" s="170" t="s">
        <v>138</v>
      </c>
      <c r="E198" s="174" t="s">
        <v>21</v>
      </c>
      <c r="F198" s="175" t="s">
        <v>293</v>
      </c>
      <c r="H198" s="176">
        <v>280</v>
      </c>
      <c r="I198" s="177"/>
      <c r="L198" s="173"/>
      <c r="M198" s="178"/>
      <c r="T198" s="179"/>
      <c r="AT198" s="174" t="s">
        <v>138</v>
      </c>
      <c r="AU198" s="174" t="s">
        <v>80</v>
      </c>
      <c r="AV198" s="12" t="s">
        <v>80</v>
      </c>
      <c r="AW198" s="12" t="s">
        <v>35</v>
      </c>
      <c r="AX198" s="12" t="s">
        <v>78</v>
      </c>
      <c r="AY198" s="174" t="s">
        <v>127</v>
      </c>
    </row>
    <row r="199" spans="2:65" s="1" customFormat="1" ht="22.5" customHeight="1">
      <c r="B199" s="37"/>
      <c r="C199" s="158" t="s">
        <v>294</v>
      </c>
      <c r="D199" s="158" t="s">
        <v>130</v>
      </c>
      <c r="E199" s="159" t="s">
        <v>295</v>
      </c>
      <c r="F199" s="160" t="s">
        <v>296</v>
      </c>
      <c r="G199" s="161" t="s">
        <v>155</v>
      </c>
      <c r="H199" s="162">
        <v>1987</v>
      </c>
      <c r="I199" s="163"/>
      <c r="J199" s="164">
        <f>ROUND(I199*H199,2)</f>
        <v>0</v>
      </c>
      <c r="K199" s="160" t="s">
        <v>134</v>
      </c>
      <c r="L199" s="37"/>
      <c r="M199" s="165" t="s">
        <v>21</v>
      </c>
      <c r="N199" s="166" t="s">
        <v>43</v>
      </c>
      <c r="P199" s="167">
        <f>O199*H199</f>
        <v>0</v>
      </c>
      <c r="Q199" s="167">
        <v>0</v>
      </c>
      <c r="R199" s="167">
        <f>Q199*H199</f>
        <v>0</v>
      </c>
      <c r="S199" s="167">
        <v>0</v>
      </c>
      <c r="T199" s="168">
        <f>S199*H199</f>
        <v>0</v>
      </c>
      <c r="AR199" s="21" t="s">
        <v>191</v>
      </c>
      <c r="AT199" s="21" t="s">
        <v>130</v>
      </c>
      <c r="AU199" s="21" t="s">
        <v>80</v>
      </c>
      <c r="AY199" s="21" t="s">
        <v>127</v>
      </c>
      <c r="BE199" s="169">
        <f>IF(N199="základní",J199,0)</f>
        <v>0</v>
      </c>
      <c r="BF199" s="169">
        <f>IF(N199="snížená",J199,0)</f>
        <v>0</v>
      </c>
      <c r="BG199" s="169">
        <f>IF(N199="zákl. přenesená",J199,0)</f>
        <v>0</v>
      </c>
      <c r="BH199" s="169">
        <f>IF(N199="sníž. přenesená",J199,0)</f>
        <v>0</v>
      </c>
      <c r="BI199" s="169">
        <f>IF(N199="nulová",J199,0)</f>
        <v>0</v>
      </c>
      <c r="BJ199" s="21" t="s">
        <v>78</v>
      </c>
      <c r="BK199" s="169">
        <f>ROUND(I199*H199,2)</f>
        <v>0</v>
      </c>
      <c r="BL199" s="21" t="s">
        <v>191</v>
      </c>
      <c r="BM199" s="21" t="s">
        <v>297</v>
      </c>
    </row>
    <row r="200" spans="2:65" s="1" customFormat="1" ht="27">
      <c r="B200" s="37"/>
      <c r="D200" s="170" t="s">
        <v>136</v>
      </c>
      <c r="F200" s="171" t="s">
        <v>137</v>
      </c>
      <c r="I200" s="99"/>
      <c r="L200" s="37"/>
      <c r="M200" s="172"/>
      <c r="T200" s="62"/>
      <c r="AT200" s="21" t="s">
        <v>136</v>
      </c>
      <c r="AU200" s="21" t="s">
        <v>80</v>
      </c>
    </row>
    <row r="201" spans="2:65" s="12" customFormat="1" ht="13.5">
      <c r="B201" s="173"/>
      <c r="D201" s="170" t="s">
        <v>138</v>
      </c>
      <c r="E201" s="174" t="s">
        <v>21</v>
      </c>
      <c r="F201" s="175" t="s">
        <v>298</v>
      </c>
      <c r="H201" s="176">
        <v>1987</v>
      </c>
      <c r="I201" s="177"/>
      <c r="L201" s="173"/>
      <c r="M201" s="178"/>
      <c r="T201" s="179"/>
      <c r="AT201" s="174" t="s">
        <v>138</v>
      </c>
      <c r="AU201" s="174" t="s">
        <v>80</v>
      </c>
      <c r="AV201" s="12" t="s">
        <v>80</v>
      </c>
      <c r="AW201" s="12" t="s">
        <v>35</v>
      </c>
      <c r="AX201" s="12" t="s">
        <v>78</v>
      </c>
      <c r="AY201" s="174" t="s">
        <v>127</v>
      </c>
    </row>
    <row r="202" spans="2:65" s="1" customFormat="1" ht="31.5" customHeight="1">
      <c r="B202" s="37"/>
      <c r="C202" s="158" t="s">
        <v>299</v>
      </c>
      <c r="D202" s="158" t="s">
        <v>130</v>
      </c>
      <c r="E202" s="159" t="s">
        <v>300</v>
      </c>
      <c r="F202" s="160" t="s">
        <v>301</v>
      </c>
      <c r="G202" s="161" t="s">
        <v>166</v>
      </c>
      <c r="H202" s="162">
        <v>27.306999999999999</v>
      </c>
      <c r="I202" s="163"/>
      <c r="J202" s="164">
        <f>ROUND(I202*H202,2)</f>
        <v>0</v>
      </c>
      <c r="K202" s="160" t="s">
        <v>134</v>
      </c>
      <c r="L202" s="37"/>
      <c r="M202" s="165" t="s">
        <v>21</v>
      </c>
      <c r="N202" s="166" t="s">
        <v>43</v>
      </c>
      <c r="P202" s="167">
        <f>O202*H202</f>
        <v>0</v>
      </c>
      <c r="Q202" s="167">
        <v>0</v>
      </c>
      <c r="R202" s="167">
        <f>Q202*H202</f>
        <v>0</v>
      </c>
      <c r="S202" s="167">
        <v>0</v>
      </c>
      <c r="T202" s="168">
        <f>S202*H202</f>
        <v>0</v>
      </c>
      <c r="AR202" s="21" t="s">
        <v>191</v>
      </c>
      <c r="AT202" s="21" t="s">
        <v>130</v>
      </c>
      <c r="AU202" s="21" t="s">
        <v>80</v>
      </c>
      <c r="AY202" s="21" t="s">
        <v>127</v>
      </c>
      <c r="BE202" s="169">
        <f>IF(N202="základní",J202,0)</f>
        <v>0</v>
      </c>
      <c r="BF202" s="169">
        <f>IF(N202="snížená",J202,0)</f>
        <v>0</v>
      </c>
      <c r="BG202" s="169">
        <f>IF(N202="zákl. přenesená",J202,0)</f>
        <v>0</v>
      </c>
      <c r="BH202" s="169">
        <f>IF(N202="sníž. přenesená",J202,0)</f>
        <v>0</v>
      </c>
      <c r="BI202" s="169">
        <f>IF(N202="nulová",J202,0)</f>
        <v>0</v>
      </c>
      <c r="BJ202" s="21" t="s">
        <v>78</v>
      </c>
      <c r="BK202" s="169">
        <f>ROUND(I202*H202,2)</f>
        <v>0</v>
      </c>
      <c r="BL202" s="21" t="s">
        <v>191</v>
      </c>
      <c r="BM202" s="21" t="s">
        <v>302</v>
      </c>
    </row>
    <row r="203" spans="2:65" s="1" customFormat="1" ht="27">
      <c r="B203" s="37"/>
      <c r="D203" s="170" t="s">
        <v>136</v>
      </c>
      <c r="F203" s="171" t="s">
        <v>137</v>
      </c>
      <c r="I203" s="99"/>
      <c r="L203" s="37"/>
      <c r="M203" s="172"/>
      <c r="T203" s="62"/>
      <c r="AT203" s="21" t="s">
        <v>136</v>
      </c>
      <c r="AU203" s="21" t="s">
        <v>80</v>
      </c>
    </row>
    <row r="204" spans="2:65" s="1" customFormat="1" ht="31.5" customHeight="1">
      <c r="B204" s="37"/>
      <c r="C204" s="158" t="s">
        <v>303</v>
      </c>
      <c r="D204" s="158" t="s">
        <v>130</v>
      </c>
      <c r="E204" s="159" t="s">
        <v>304</v>
      </c>
      <c r="F204" s="160" t="s">
        <v>305</v>
      </c>
      <c r="G204" s="161" t="s">
        <v>166</v>
      </c>
      <c r="H204" s="162">
        <v>1.6</v>
      </c>
      <c r="I204" s="163"/>
      <c r="J204" s="164">
        <f>ROUND(I204*H204,2)</f>
        <v>0</v>
      </c>
      <c r="K204" s="160" t="s">
        <v>134</v>
      </c>
      <c r="L204" s="37"/>
      <c r="M204" s="165" t="s">
        <v>21</v>
      </c>
      <c r="N204" s="166" t="s">
        <v>43</v>
      </c>
      <c r="P204" s="167">
        <f>O204*H204</f>
        <v>0</v>
      </c>
      <c r="Q204" s="167">
        <v>0</v>
      </c>
      <c r="R204" s="167">
        <f>Q204*H204</f>
        <v>0</v>
      </c>
      <c r="S204" s="167">
        <v>0</v>
      </c>
      <c r="T204" s="168">
        <f>S204*H204</f>
        <v>0</v>
      </c>
      <c r="AR204" s="21" t="s">
        <v>191</v>
      </c>
      <c r="AT204" s="21" t="s">
        <v>130</v>
      </c>
      <c r="AU204" s="21" t="s">
        <v>80</v>
      </c>
      <c r="AY204" s="21" t="s">
        <v>127</v>
      </c>
      <c r="BE204" s="169">
        <f>IF(N204="základní",J204,0)</f>
        <v>0</v>
      </c>
      <c r="BF204" s="169">
        <f>IF(N204="snížená",J204,0)</f>
        <v>0</v>
      </c>
      <c r="BG204" s="169">
        <f>IF(N204="zákl. přenesená",J204,0)</f>
        <v>0</v>
      </c>
      <c r="BH204" s="169">
        <f>IF(N204="sníž. přenesená",J204,0)</f>
        <v>0</v>
      </c>
      <c r="BI204" s="169">
        <f>IF(N204="nulová",J204,0)</f>
        <v>0</v>
      </c>
      <c r="BJ204" s="21" t="s">
        <v>78</v>
      </c>
      <c r="BK204" s="169">
        <f>ROUND(I204*H204,2)</f>
        <v>0</v>
      </c>
      <c r="BL204" s="21" t="s">
        <v>191</v>
      </c>
      <c r="BM204" s="21" t="s">
        <v>306</v>
      </c>
    </row>
    <row r="205" spans="2:65" s="1" customFormat="1" ht="27">
      <c r="B205" s="37"/>
      <c r="D205" s="170" t="s">
        <v>136</v>
      </c>
      <c r="F205" s="171" t="s">
        <v>137</v>
      </c>
      <c r="I205" s="99"/>
      <c r="L205" s="37"/>
      <c r="M205" s="172"/>
      <c r="T205" s="62"/>
      <c r="AT205" s="21" t="s">
        <v>136</v>
      </c>
      <c r="AU205" s="21" t="s">
        <v>80</v>
      </c>
    </row>
    <row r="206" spans="2:65" s="11" customFormat="1" ht="29.85" customHeight="1">
      <c r="B206" s="146"/>
      <c r="D206" s="147" t="s">
        <v>71</v>
      </c>
      <c r="E206" s="156" t="s">
        <v>307</v>
      </c>
      <c r="F206" s="156" t="s">
        <v>308</v>
      </c>
      <c r="I206" s="149"/>
      <c r="J206" s="157">
        <f>BK206</f>
        <v>0</v>
      </c>
      <c r="L206" s="146"/>
      <c r="M206" s="151"/>
      <c r="P206" s="152">
        <f>SUM(P207:P456)</f>
        <v>0</v>
      </c>
      <c r="R206" s="152">
        <f>SUM(R207:R456)</f>
        <v>9.1521500000000007</v>
      </c>
      <c r="T206" s="153">
        <f>SUM(T207:T456)</f>
        <v>27.766329999999996</v>
      </c>
      <c r="AR206" s="147" t="s">
        <v>80</v>
      </c>
      <c r="AT206" s="154" t="s">
        <v>71</v>
      </c>
      <c r="AU206" s="154" t="s">
        <v>78</v>
      </c>
      <c r="AY206" s="147" t="s">
        <v>127</v>
      </c>
      <c r="BK206" s="155">
        <f>SUM(BK207:BK456)</f>
        <v>0</v>
      </c>
    </row>
    <row r="207" spans="2:65" s="1" customFormat="1" ht="22.5" customHeight="1">
      <c r="B207" s="37"/>
      <c r="C207" s="158" t="s">
        <v>309</v>
      </c>
      <c r="D207" s="158" t="s">
        <v>130</v>
      </c>
      <c r="E207" s="159" t="s">
        <v>310</v>
      </c>
      <c r="F207" s="160" t="s">
        <v>311</v>
      </c>
      <c r="G207" s="161" t="s">
        <v>155</v>
      </c>
      <c r="H207" s="162">
        <v>3819</v>
      </c>
      <c r="I207" s="163"/>
      <c r="J207" s="164">
        <f>ROUND(I207*H207,2)</f>
        <v>0</v>
      </c>
      <c r="K207" s="160" t="s">
        <v>134</v>
      </c>
      <c r="L207" s="37"/>
      <c r="M207" s="165" t="s">
        <v>21</v>
      </c>
      <c r="N207" s="166" t="s">
        <v>43</v>
      </c>
      <c r="P207" s="167">
        <f>O207*H207</f>
        <v>0</v>
      </c>
      <c r="Q207" s="167">
        <v>0</v>
      </c>
      <c r="R207" s="167">
        <f>Q207*H207</f>
        <v>0</v>
      </c>
      <c r="S207" s="167">
        <v>4.9699999999999996E-3</v>
      </c>
      <c r="T207" s="168">
        <f>S207*H207</f>
        <v>18.980429999999998</v>
      </c>
      <c r="AR207" s="21" t="s">
        <v>191</v>
      </c>
      <c r="AT207" s="21" t="s">
        <v>130</v>
      </c>
      <c r="AU207" s="21" t="s">
        <v>80</v>
      </c>
      <c r="AY207" s="21" t="s">
        <v>127</v>
      </c>
      <c r="BE207" s="169">
        <f>IF(N207="základní",J207,0)</f>
        <v>0</v>
      </c>
      <c r="BF207" s="169">
        <f>IF(N207="snížená",J207,0)</f>
        <v>0</v>
      </c>
      <c r="BG207" s="169">
        <f>IF(N207="zákl. přenesená",J207,0)</f>
        <v>0</v>
      </c>
      <c r="BH207" s="169">
        <f>IF(N207="sníž. přenesená",J207,0)</f>
        <v>0</v>
      </c>
      <c r="BI207" s="169">
        <f>IF(N207="nulová",J207,0)</f>
        <v>0</v>
      </c>
      <c r="BJ207" s="21" t="s">
        <v>78</v>
      </c>
      <c r="BK207" s="169">
        <f>ROUND(I207*H207,2)</f>
        <v>0</v>
      </c>
      <c r="BL207" s="21" t="s">
        <v>191</v>
      </c>
      <c r="BM207" s="21" t="s">
        <v>312</v>
      </c>
    </row>
    <row r="208" spans="2:65" s="1" customFormat="1" ht="27">
      <c r="B208" s="37"/>
      <c r="D208" s="170" t="s">
        <v>136</v>
      </c>
      <c r="F208" s="171" t="s">
        <v>137</v>
      </c>
      <c r="I208" s="99"/>
      <c r="L208" s="37"/>
      <c r="M208" s="172"/>
      <c r="T208" s="62"/>
      <c r="AT208" s="21" t="s">
        <v>136</v>
      </c>
      <c r="AU208" s="21" t="s">
        <v>80</v>
      </c>
    </row>
    <row r="209" spans="2:65" s="12" customFormat="1" ht="13.5">
      <c r="B209" s="173"/>
      <c r="D209" s="170" t="s">
        <v>138</v>
      </c>
      <c r="E209" s="174" t="s">
        <v>21</v>
      </c>
      <c r="F209" s="175" t="s">
        <v>313</v>
      </c>
      <c r="H209" s="176">
        <v>3819</v>
      </c>
      <c r="I209" s="177"/>
      <c r="L209" s="173"/>
      <c r="M209" s="178"/>
      <c r="T209" s="179"/>
      <c r="AT209" s="174" t="s">
        <v>138</v>
      </c>
      <c r="AU209" s="174" t="s">
        <v>80</v>
      </c>
      <c r="AV209" s="12" t="s">
        <v>80</v>
      </c>
      <c r="AW209" s="12" t="s">
        <v>35</v>
      </c>
      <c r="AX209" s="12" t="s">
        <v>78</v>
      </c>
      <c r="AY209" s="174" t="s">
        <v>127</v>
      </c>
    </row>
    <row r="210" spans="2:65" s="1" customFormat="1" ht="22.5" customHeight="1">
      <c r="B210" s="37"/>
      <c r="C210" s="158" t="s">
        <v>314</v>
      </c>
      <c r="D210" s="158" t="s">
        <v>130</v>
      </c>
      <c r="E210" s="159" t="s">
        <v>315</v>
      </c>
      <c r="F210" s="160" t="s">
        <v>316</v>
      </c>
      <c r="G210" s="161" t="s">
        <v>155</v>
      </c>
      <c r="H210" s="162">
        <v>234</v>
      </c>
      <c r="I210" s="163"/>
      <c r="J210" s="164">
        <f>ROUND(I210*H210,2)</f>
        <v>0</v>
      </c>
      <c r="K210" s="160" t="s">
        <v>134</v>
      </c>
      <c r="L210" s="37"/>
      <c r="M210" s="165" t="s">
        <v>21</v>
      </c>
      <c r="N210" s="166" t="s">
        <v>43</v>
      </c>
      <c r="P210" s="167">
        <f>O210*H210</f>
        <v>0</v>
      </c>
      <c r="Q210" s="167">
        <v>0</v>
      </c>
      <c r="R210" s="167">
        <f>Q210*H210</f>
        <v>0</v>
      </c>
      <c r="S210" s="167">
        <v>6.7000000000000002E-3</v>
      </c>
      <c r="T210" s="168">
        <f>S210*H210</f>
        <v>1.5678000000000001</v>
      </c>
      <c r="AR210" s="21" t="s">
        <v>191</v>
      </c>
      <c r="AT210" s="21" t="s">
        <v>130</v>
      </c>
      <c r="AU210" s="21" t="s">
        <v>80</v>
      </c>
      <c r="AY210" s="21" t="s">
        <v>127</v>
      </c>
      <c r="BE210" s="169">
        <f>IF(N210="základní",J210,0)</f>
        <v>0</v>
      </c>
      <c r="BF210" s="169">
        <f>IF(N210="snížená",J210,0)</f>
        <v>0</v>
      </c>
      <c r="BG210" s="169">
        <f>IF(N210="zákl. přenesená",J210,0)</f>
        <v>0</v>
      </c>
      <c r="BH210" s="169">
        <f>IF(N210="sníž. přenesená",J210,0)</f>
        <v>0</v>
      </c>
      <c r="BI210" s="169">
        <f>IF(N210="nulová",J210,0)</f>
        <v>0</v>
      </c>
      <c r="BJ210" s="21" t="s">
        <v>78</v>
      </c>
      <c r="BK210" s="169">
        <f>ROUND(I210*H210,2)</f>
        <v>0</v>
      </c>
      <c r="BL210" s="21" t="s">
        <v>191</v>
      </c>
      <c r="BM210" s="21" t="s">
        <v>317</v>
      </c>
    </row>
    <row r="211" spans="2:65" s="1" customFormat="1" ht="27">
      <c r="B211" s="37"/>
      <c r="D211" s="170" t="s">
        <v>136</v>
      </c>
      <c r="F211" s="171" t="s">
        <v>137</v>
      </c>
      <c r="I211" s="99"/>
      <c r="L211" s="37"/>
      <c r="M211" s="172"/>
      <c r="T211" s="62"/>
      <c r="AT211" s="21" t="s">
        <v>136</v>
      </c>
      <c r="AU211" s="21" t="s">
        <v>80</v>
      </c>
    </row>
    <row r="212" spans="2:65" s="12" customFormat="1" ht="13.5">
      <c r="B212" s="173"/>
      <c r="D212" s="170" t="s">
        <v>138</v>
      </c>
      <c r="E212" s="174" t="s">
        <v>21</v>
      </c>
      <c r="F212" s="175" t="s">
        <v>318</v>
      </c>
      <c r="H212" s="176">
        <v>234</v>
      </c>
      <c r="I212" s="177"/>
      <c r="L212" s="173"/>
      <c r="M212" s="178"/>
      <c r="T212" s="179"/>
      <c r="AT212" s="174" t="s">
        <v>138</v>
      </c>
      <c r="AU212" s="174" t="s">
        <v>80</v>
      </c>
      <c r="AV212" s="12" t="s">
        <v>80</v>
      </c>
      <c r="AW212" s="12" t="s">
        <v>35</v>
      </c>
      <c r="AX212" s="12" t="s">
        <v>78</v>
      </c>
      <c r="AY212" s="174" t="s">
        <v>127</v>
      </c>
    </row>
    <row r="213" spans="2:65" s="1" customFormat="1" ht="22.5" customHeight="1">
      <c r="B213" s="37"/>
      <c r="C213" s="158" t="s">
        <v>172</v>
      </c>
      <c r="D213" s="158" t="s">
        <v>130</v>
      </c>
      <c r="E213" s="159" t="s">
        <v>319</v>
      </c>
      <c r="F213" s="160" t="s">
        <v>320</v>
      </c>
      <c r="G213" s="161" t="s">
        <v>155</v>
      </c>
      <c r="H213" s="162">
        <v>655</v>
      </c>
      <c r="I213" s="163"/>
      <c r="J213" s="164">
        <f>ROUND(I213*H213,2)</f>
        <v>0</v>
      </c>
      <c r="K213" s="160" t="s">
        <v>134</v>
      </c>
      <c r="L213" s="37"/>
      <c r="M213" s="165" t="s">
        <v>21</v>
      </c>
      <c r="N213" s="166" t="s">
        <v>43</v>
      </c>
      <c r="P213" s="167">
        <f>O213*H213</f>
        <v>0</v>
      </c>
      <c r="Q213" s="167">
        <v>0</v>
      </c>
      <c r="R213" s="167">
        <f>Q213*H213</f>
        <v>0</v>
      </c>
      <c r="S213" s="167">
        <v>1.102E-2</v>
      </c>
      <c r="T213" s="168">
        <f>S213*H213</f>
        <v>7.2181000000000006</v>
      </c>
      <c r="AR213" s="21" t="s">
        <v>191</v>
      </c>
      <c r="AT213" s="21" t="s">
        <v>130</v>
      </c>
      <c r="AU213" s="21" t="s">
        <v>80</v>
      </c>
      <c r="AY213" s="21" t="s">
        <v>127</v>
      </c>
      <c r="BE213" s="169">
        <f>IF(N213="základní",J213,0)</f>
        <v>0</v>
      </c>
      <c r="BF213" s="169">
        <f>IF(N213="snížená",J213,0)</f>
        <v>0</v>
      </c>
      <c r="BG213" s="169">
        <f>IF(N213="zákl. přenesená",J213,0)</f>
        <v>0</v>
      </c>
      <c r="BH213" s="169">
        <f>IF(N213="sníž. přenesená",J213,0)</f>
        <v>0</v>
      </c>
      <c r="BI213" s="169">
        <f>IF(N213="nulová",J213,0)</f>
        <v>0</v>
      </c>
      <c r="BJ213" s="21" t="s">
        <v>78</v>
      </c>
      <c r="BK213" s="169">
        <f>ROUND(I213*H213,2)</f>
        <v>0</v>
      </c>
      <c r="BL213" s="21" t="s">
        <v>191</v>
      </c>
      <c r="BM213" s="21" t="s">
        <v>321</v>
      </c>
    </row>
    <row r="214" spans="2:65" s="1" customFormat="1" ht="27">
      <c r="B214" s="37"/>
      <c r="D214" s="170" t="s">
        <v>136</v>
      </c>
      <c r="F214" s="171" t="s">
        <v>137</v>
      </c>
      <c r="I214" s="99"/>
      <c r="L214" s="37"/>
      <c r="M214" s="172"/>
      <c r="T214" s="62"/>
      <c r="AT214" s="21" t="s">
        <v>136</v>
      </c>
      <c r="AU214" s="21" t="s">
        <v>80</v>
      </c>
    </row>
    <row r="215" spans="2:65" s="12" customFormat="1" ht="13.5">
      <c r="B215" s="173"/>
      <c r="D215" s="170" t="s">
        <v>138</v>
      </c>
      <c r="E215" s="174" t="s">
        <v>21</v>
      </c>
      <c r="F215" s="175" t="s">
        <v>322</v>
      </c>
      <c r="H215" s="176">
        <v>655</v>
      </c>
      <c r="I215" s="177"/>
      <c r="L215" s="173"/>
      <c r="M215" s="178"/>
      <c r="T215" s="179"/>
      <c r="AT215" s="174" t="s">
        <v>138</v>
      </c>
      <c r="AU215" s="174" t="s">
        <v>80</v>
      </c>
      <c r="AV215" s="12" t="s">
        <v>80</v>
      </c>
      <c r="AW215" s="12" t="s">
        <v>35</v>
      </c>
      <c r="AX215" s="12" t="s">
        <v>78</v>
      </c>
      <c r="AY215" s="174" t="s">
        <v>127</v>
      </c>
    </row>
    <row r="216" spans="2:65" s="1" customFormat="1" ht="22.5" customHeight="1">
      <c r="B216" s="37"/>
      <c r="C216" s="158" t="s">
        <v>323</v>
      </c>
      <c r="D216" s="158" t="s">
        <v>130</v>
      </c>
      <c r="E216" s="159" t="s">
        <v>324</v>
      </c>
      <c r="F216" s="160" t="s">
        <v>325</v>
      </c>
      <c r="G216" s="161" t="s">
        <v>133</v>
      </c>
      <c r="H216" s="162">
        <v>72</v>
      </c>
      <c r="I216" s="163"/>
      <c r="J216" s="164">
        <f>ROUND(I216*H216,2)</f>
        <v>0</v>
      </c>
      <c r="K216" s="160" t="s">
        <v>134</v>
      </c>
      <c r="L216" s="37"/>
      <c r="M216" s="165" t="s">
        <v>21</v>
      </c>
      <c r="N216" s="166" t="s">
        <v>43</v>
      </c>
      <c r="P216" s="167">
        <f>O216*H216</f>
        <v>0</v>
      </c>
      <c r="Q216" s="167">
        <v>8.0000000000000007E-5</v>
      </c>
      <c r="R216" s="167">
        <f>Q216*H216</f>
        <v>5.7600000000000004E-3</v>
      </c>
      <c r="S216" s="167">
        <v>0</v>
      </c>
      <c r="T216" s="168">
        <f>S216*H216</f>
        <v>0</v>
      </c>
      <c r="AR216" s="21" t="s">
        <v>191</v>
      </c>
      <c r="AT216" s="21" t="s">
        <v>130</v>
      </c>
      <c r="AU216" s="21" t="s">
        <v>80</v>
      </c>
      <c r="AY216" s="21" t="s">
        <v>127</v>
      </c>
      <c r="BE216" s="169">
        <f>IF(N216="základní",J216,0)</f>
        <v>0</v>
      </c>
      <c r="BF216" s="169">
        <f>IF(N216="snížená",J216,0)</f>
        <v>0</v>
      </c>
      <c r="BG216" s="169">
        <f>IF(N216="zákl. přenesená",J216,0)</f>
        <v>0</v>
      </c>
      <c r="BH216" s="169">
        <f>IF(N216="sníž. přenesená",J216,0)</f>
        <v>0</v>
      </c>
      <c r="BI216" s="169">
        <f>IF(N216="nulová",J216,0)</f>
        <v>0</v>
      </c>
      <c r="BJ216" s="21" t="s">
        <v>78</v>
      </c>
      <c r="BK216" s="169">
        <f>ROUND(I216*H216,2)</f>
        <v>0</v>
      </c>
      <c r="BL216" s="21" t="s">
        <v>191</v>
      </c>
      <c r="BM216" s="21" t="s">
        <v>326</v>
      </c>
    </row>
    <row r="217" spans="2:65" s="1" customFormat="1" ht="27">
      <c r="B217" s="37"/>
      <c r="D217" s="170" t="s">
        <v>136</v>
      </c>
      <c r="F217" s="171" t="s">
        <v>137</v>
      </c>
      <c r="I217" s="99"/>
      <c r="L217" s="37"/>
      <c r="M217" s="172"/>
      <c r="T217" s="62"/>
      <c r="AT217" s="21" t="s">
        <v>136</v>
      </c>
      <c r="AU217" s="21" t="s">
        <v>80</v>
      </c>
    </row>
    <row r="218" spans="2:65" s="12" customFormat="1" ht="13.5">
      <c r="B218" s="173"/>
      <c r="D218" s="170" t="s">
        <v>138</v>
      </c>
      <c r="E218" s="174" t="s">
        <v>21</v>
      </c>
      <c r="F218" s="175" t="s">
        <v>327</v>
      </c>
      <c r="H218" s="176">
        <v>72</v>
      </c>
      <c r="I218" s="177"/>
      <c r="L218" s="173"/>
      <c r="M218" s="178"/>
      <c r="T218" s="179"/>
      <c r="AT218" s="174" t="s">
        <v>138</v>
      </c>
      <c r="AU218" s="174" t="s">
        <v>80</v>
      </c>
      <c r="AV218" s="12" t="s">
        <v>80</v>
      </c>
      <c r="AW218" s="12" t="s">
        <v>35</v>
      </c>
      <c r="AX218" s="12" t="s">
        <v>78</v>
      </c>
      <c r="AY218" s="174" t="s">
        <v>127</v>
      </c>
    </row>
    <row r="219" spans="2:65" s="1" customFormat="1" ht="22.5" customHeight="1">
      <c r="B219" s="37"/>
      <c r="C219" s="158" t="s">
        <v>328</v>
      </c>
      <c r="D219" s="158" t="s">
        <v>130</v>
      </c>
      <c r="E219" s="159" t="s">
        <v>329</v>
      </c>
      <c r="F219" s="160" t="s">
        <v>330</v>
      </c>
      <c r="G219" s="161" t="s">
        <v>133</v>
      </c>
      <c r="H219" s="162">
        <v>94</v>
      </c>
      <c r="I219" s="163"/>
      <c r="J219" s="164">
        <f>ROUND(I219*H219,2)</f>
        <v>0</v>
      </c>
      <c r="K219" s="160" t="s">
        <v>134</v>
      </c>
      <c r="L219" s="37"/>
      <c r="M219" s="165" t="s">
        <v>21</v>
      </c>
      <c r="N219" s="166" t="s">
        <v>43</v>
      </c>
      <c r="P219" s="167">
        <f>O219*H219</f>
        <v>0</v>
      </c>
      <c r="Q219" s="167">
        <v>1.1E-4</v>
      </c>
      <c r="R219" s="167">
        <f>Q219*H219</f>
        <v>1.034E-2</v>
      </c>
      <c r="S219" s="167">
        <v>0</v>
      </c>
      <c r="T219" s="168">
        <f>S219*H219</f>
        <v>0</v>
      </c>
      <c r="AR219" s="21" t="s">
        <v>191</v>
      </c>
      <c r="AT219" s="21" t="s">
        <v>130</v>
      </c>
      <c r="AU219" s="21" t="s">
        <v>80</v>
      </c>
      <c r="AY219" s="21" t="s">
        <v>127</v>
      </c>
      <c r="BE219" s="169">
        <f>IF(N219="základní",J219,0)</f>
        <v>0</v>
      </c>
      <c r="BF219" s="169">
        <f>IF(N219="snížená",J219,0)</f>
        <v>0</v>
      </c>
      <c r="BG219" s="169">
        <f>IF(N219="zákl. přenesená",J219,0)</f>
        <v>0</v>
      </c>
      <c r="BH219" s="169">
        <f>IF(N219="sníž. přenesená",J219,0)</f>
        <v>0</v>
      </c>
      <c r="BI219" s="169">
        <f>IF(N219="nulová",J219,0)</f>
        <v>0</v>
      </c>
      <c r="BJ219" s="21" t="s">
        <v>78</v>
      </c>
      <c r="BK219" s="169">
        <f>ROUND(I219*H219,2)</f>
        <v>0</v>
      </c>
      <c r="BL219" s="21" t="s">
        <v>191</v>
      </c>
      <c r="BM219" s="21" t="s">
        <v>331</v>
      </c>
    </row>
    <row r="220" spans="2:65" s="1" customFormat="1" ht="27">
      <c r="B220" s="37"/>
      <c r="D220" s="170" t="s">
        <v>136</v>
      </c>
      <c r="F220" s="171" t="s">
        <v>137</v>
      </c>
      <c r="I220" s="99"/>
      <c r="L220" s="37"/>
      <c r="M220" s="172"/>
      <c r="T220" s="62"/>
      <c r="AT220" s="21" t="s">
        <v>136</v>
      </c>
      <c r="AU220" s="21" t="s">
        <v>80</v>
      </c>
    </row>
    <row r="221" spans="2:65" s="12" customFormat="1" ht="13.5">
      <c r="B221" s="173"/>
      <c r="D221" s="170" t="s">
        <v>138</v>
      </c>
      <c r="E221" s="174" t="s">
        <v>21</v>
      </c>
      <c r="F221" s="175" t="s">
        <v>332</v>
      </c>
      <c r="H221" s="176">
        <v>94</v>
      </c>
      <c r="I221" s="177"/>
      <c r="L221" s="173"/>
      <c r="M221" s="178"/>
      <c r="T221" s="179"/>
      <c r="AT221" s="174" t="s">
        <v>138</v>
      </c>
      <c r="AU221" s="174" t="s">
        <v>80</v>
      </c>
      <c r="AV221" s="12" t="s">
        <v>80</v>
      </c>
      <c r="AW221" s="12" t="s">
        <v>35</v>
      </c>
      <c r="AX221" s="12" t="s">
        <v>78</v>
      </c>
      <c r="AY221" s="174" t="s">
        <v>127</v>
      </c>
    </row>
    <row r="222" spans="2:65" s="1" customFormat="1" ht="22.5" customHeight="1">
      <c r="B222" s="37"/>
      <c r="C222" s="158" t="s">
        <v>333</v>
      </c>
      <c r="D222" s="158" t="s">
        <v>130</v>
      </c>
      <c r="E222" s="159" t="s">
        <v>334</v>
      </c>
      <c r="F222" s="160" t="s">
        <v>335</v>
      </c>
      <c r="G222" s="161" t="s">
        <v>133</v>
      </c>
      <c r="H222" s="162">
        <v>76</v>
      </c>
      <c r="I222" s="163"/>
      <c r="J222" s="164">
        <f>ROUND(I222*H222,2)</f>
        <v>0</v>
      </c>
      <c r="K222" s="160" t="s">
        <v>134</v>
      </c>
      <c r="L222" s="37"/>
      <c r="M222" s="165" t="s">
        <v>21</v>
      </c>
      <c r="N222" s="166" t="s">
        <v>43</v>
      </c>
      <c r="P222" s="167">
        <f>O222*H222</f>
        <v>0</v>
      </c>
      <c r="Q222" s="167">
        <v>1.9000000000000001E-4</v>
      </c>
      <c r="R222" s="167">
        <f>Q222*H222</f>
        <v>1.4440000000000001E-2</v>
      </c>
      <c r="S222" s="167">
        <v>0</v>
      </c>
      <c r="T222" s="168">
        <f>S222*H222</f>
        <v>0</v>
      </c>
      <c r="AR222" s="21" t="s">
        <v>191</v>
      </c>
      <c r="AT222" s="21" t="s">
        <v>130</v>
      </c>
      <c r="AU222" s="21" t="s">
        <v>80</v>
      </c>
      <c r="AY222" s="21" t="s">
        <v>127</v>
      </c>
      <c r="BE222" s="169">
        <f>IF(N222="základní",J222,0)</f>
        <v>0</v>
      </c>
      <c r="BF222" s="169">
        <f>IF(N222="snížená",J222,0)</f>
        <v>0</v>
      </c>
      <c r="BG222" s="169">
        <f>IF(N222="zákl. přenesená",J222,0)</f>
        <v>0</v>
      </c>
      <c r="BH222" s="169">
        <f>IF(N222="sníž. přenesená",J222,0)</f>
        <v>0</v>
      </c>
      <c r="BI222" s="169">
        <f>IF(N222="nulová",J222,0)</f>
        <v>0</v>
      </c>
      <c r="BJ222" s="21" t="s">
        <v>78</v>
      </c>
      <c r="BK222" s="169">
        <f>ROUND(I222*H222,2)</f>
        <v>0</v>
      </c>
      <c r="BL222" s="21" t="s">
        <v>191</v>
      </c>
      <c r="BM222" s="21" t="s">
        <v>336</v>
      </c>
    </row>
    <row r="223" spans="2:65" s="1" customFormat="1" ht="27">
      <c r="B223" s="37"/>
      <c r="D223" s="170" t="s">
        <v>136</v>
      </c>
      <c r="F223" s="171" t="s">
        <v>137</v>
      </c>
      <c r="I223" s="99"/>
      <c r="L223" s="37"/>
      <c r="M223" s="172"/>
      <c r="T223" s="62"/>
      <c r="AT223" s="21" t="s">
        <v>136</v>
      </c>
      <c r="AU223" s="21" t="s">
        <v>80</v>
      </c>
    </row>
    <row r="224" spans="2:65" s="12" customFormat="1" ht="13.5">
      <c r="B224" s="173"/>
      <c r="D224" s="170" t="s">
        <v>138</v>
      </c>
      <c r="E224" s="174" t="s">
        <v>21</v>
      </c>
      <c r="F224" s="175" t="s">
        <v>337</v>
      </c>
      <c r="H224" s="176">
        <v>76</v>
      </c>
      <c r="I224" s="177"/>
      <c r="L224" s="173"/>
      <c r="M224" s="178"/>
      <c r="T224" s="179"/>
      <c r="AT224" s="174" t="s">
        <v>138</v>
      </c>
      <c r="AU224" s="174" t="s">
        <v>80</v>
      </c>
      <c r="AV224" s="12" t="s">
        <v>80</v>
      </c>
      <c r="AW224" s="12" t="s">
        <v>35</v>
      </c>
      <c r="AX224" s="12" t="s">
        <v>78</v>
      </c>
      <c r="AY224" s="174" t="s">
        <v>127</v>
      </c>
    </row>
    <row r="225" spans="2:65" s="1" customFormat="1" ht="31.5" customHeight="1">
      <c r="B225" s="37"/>
      <c r="C225" s="158" t="s">
        <v>338</v>
      </c>
      <c r="D225" s="158" t="s">
        <v>130</v>
      </c>
      <c r="E225" s="159" t="s">
        <v>339</v>
      </c>
      <c r="F225" s="160" t="s">
        <v>340</v>
      </c>
      <c r="G225" s="161" t="s">
        <v>133</v>
      </c>
      <c r="H225" s="162">
        <v>50</v>
      </c>
      <c r="I225" s="163"/>
      <c r="J225" s="164">
        <f>ROUND(I225*H225,2)</f>
        <v>0</v>
      </c>
      <c r="K225" s="160" t="s">
        <v>134</v>
      </c>
      <c r="L225" s="37"/>
      <c r="M225" s="165" t="s">
        <v>21</v>
      </c>
      <c r="N225" s="166" t="s">
        <v>43</v>
      </c>
      <c r="P225" s="167">
        <f>O225*H225</f>
        <v>0</v>
      </c>
      <c r="Q225" s="167">
        <v>0</v>
      </c>
      <c r="R225" s="167">
        <f>Q225*H225</f>
        <v>0</v>
      </c>
      <c r="S225" s="167">
        <v>0</v>
      </c>
      <c r="T225" s="168">
        <f>S225*H225</f>
        <v>0</v>
      </c>
      <c r="AR225" s="21" t="s">
        <v>191</v>
      </c>
      <c r="AT225" s="21" t="s">
        <v>130</v>
      </c>
      <c r="AU225" s="21" t="s">
        <v>80</v>
      </c>
      <c r="AY225" s="21" t="s">
        <v>127</v>
      </c>
      <c r="BE225" s="169">
        <f>IF(N225="základní",J225,0)</f>
        <v>0</v>
      </c>
      <c r="BF225" s="169">
        <f>IF(N225="snížená",J225,0)</f>
        <v>0</v>
      </c>
      <c r="BG225" s="169">
        <f>IF(N225="zákl. přenesená",J225,0)</f>
        <v>0</v>
      </c>
      <c r="BH225" s="169">
        <f>IF(N225="sníž. přenesená",J225,0)</f>
        <v>0</v>
      </c>
      <c r="BI225" s="169">
        <f>IF(N225="nulová",J225,0)</f>
        <v>0</v>
      </c>
      <c r="BJ225" s="21" t="s">
        <v>78</v>
      </c>
      <c r="BK225" s="169">
        <f>ROUND(I225*H225,2)</f>
        <v>0</v>
      </c>
      <c r="BL225" s="21" t="s">
        <v>191</v>
      </c>
      <c r="BM225" s="21" t="s">
        <v>341</v>
      </c>
    </row>
    <row r="226" spans="2:65" s="1" customFormat="1" ht="27">
      <c r="B226" s="37"/>
      <c r="D226" s="170" t="s">
        <v>136</v>
      </c>
      <c r="F226" s="171" t="s">
        <v>137</v>
      </c>
      <c r="I226" s="99"/>
      <c r="L226" s="37"/>
      <c r="M226" s="172"/>
      <c r="T226" s="62"/>
      <c r="AT226" s="21" t="s">
        <v>136</v>
      </c>
      <c r="AU226" s="21" t="s">
        <v>80</v>
      </c>
    </row>
    <row r="227" spans="2:65" s="12" customFormat="1" ht="13.5">
      <c r="B227" s="173"/>
      <c r="D227" s="170" t="s">
        <v>138</v>
      </c>
      <c r="E227" s="174" t="s">
        <v>21</v>
      </c>
      <c r="F227" s="175" t="s">
        <v>342</v>
      </c>
      <c r="H227" s="176">
        <v>50</v>
      </c>
      <c r="I227" s="177"/>
      <c r="L227" s="173"/>
      <c r="M227" s="178"/>
      <c r="T227" s="179"/>
      <c r="AT227" s="174" t="s">
        <v>138</v>
      </c>
      <c r="AU227" s="174" t="s">
        <v>80</v>
      </c>
      <c r="AV227" s="12" t="s">
        <v>80</v>
      </c>
      <c r="AW227" s="12" t="s">
        <v>35</v>
      </c>
      <c r="AX227" s="12" t="s">
        <v>78</v>
      </c>
      <c r="AY227" s="174" t="s">
        <v>127</v>
      </c>
    </row>
    <row r="228" spans="2:65" s="1" customFormat="1" ht="31.5" customHeight="1">
      <c r="B228" s="37"/>
      <c r="C228" s="158" t="s">
        <v>343</v>
      </c>
      <c r="D228" s="158" t="s">
        <v>130</v>
      </c>
      <c r="E228" s="159" t="s">
        <v>344</v>
      </c>
      <c r="F228" s="160" t="s">
        <v>345</v>
      </c>
      <c r="G228" s="161" t="s">
        <v>346</v>
      </c>
      <c r="H228" s="162">
        <v>24</v>
      </c>
      <c r="I228" s="163"/>
      <c r="J228" s="164">
        <f>ROUND(I228*H228,2)</f>
        <v>0</v>
      </c>
      <c r="K228" s="160" t="s">
        <v>134</v>
      </c>
      <c r="L228" s="37"/>
      <c r="M228" s="165" t="s">
        <v>21</v>
      </c>
      <c r="N228" s="166" t="s">
        <v>43</v>
      </c>
      <c r="P228" s="167">
        <f>O228*H228</f>
        <v>0</v>
      </c>
      <c r="Q228" s="167">
        <v>1.1990000000000001E-2</v>
      </c>
      <c r="R228" s="167">
        <f>Q228*H228</f>
        <v>0.28776000000000002</v>
      </c>
      <c r="S228" s="167">
        <v>0</v>
      </c>
      <c r="T228" s="168">
        <f>S228*H228</f>
        <v>0</v>
      </c>
      <c r="AR228" s="21" t="s">
        <v>191</v>
      </c>
      <c r="AT228" s="21" t="s">
        <v>130</v>
      </c>
      <c r="AU228" s="21" t="s">
        <v>80</v>
      </c>
      <c r="AY228" s="21" t="s">
        <v>127</v>
      </c>
      <c r="BE228" s="169">
        <f>IF(N228="základní",J228,0)</f>
        <v>0</v>
      </c>
      <c r="BF228" s="169">
        <f>IF(N228="snížená",J228,0)</f>
        <v>0</v>
      </c>
      <c r="BG228" s="169">
        <f>IF(N228="zákl. přenesená",J228,0)</f>
        <v>0</v>
      </c>
      <c r="BH228" s="169">
        <f>IF(N228="sníž. přenesená",J228,0)</f>
        <v>0</v>
      </c>
      <c r="BI228" s="169">
        <f>IF(N228="nulová",J228,0)</f>
        <v>0</v>
      </c>
      <c r="BJ228" s="21" t="s">
        <v>78</v>
      </c>
      <c r="BK228" s="169">
        <f>ROUND(I228*H228,2)</f>
        <v>0</v>
      </c>
      <c r="BL228" s="21" t="s">
        <v>191</v>
      </c>
      <c r="BM228" s="21" t="s">
        <v>347</v>
      </c>
    </row>
    <row r="229" spans="2:65" s="1" customFormat="1" ht="27">
      <c r="B229" s="37"/>
      <c r="D229" s="170" t="s">
        <v>136</v>
      </c>
      <c r="F229" s="171" t="s">
        <v>137</v>
      </c>
      <c r="I229" s="99"/>
      <c r="L229" s="37"/>
      <c r="M229" s="172"/>
      <c r="T229" s="62"/>
      <c r="AT229" s="21" t="s">
        <v>136</v>
      </c>
      <c r="AU229" s="21" t="s">
        <v>80</v>
      </c>
    </row>
    <row r="230" spans="2:65" s="12" customFormat="1" ht="13.5">
      <c r="B230" s="173"/>
      <c r="D230" s="170" t="s">
        <v>138</v>
      </c>
      <c r="E230" s="174" t="s">
        <v>21</v>
      </c>
      <c r="F230" s="175" t="s">
        <v>348</v>
      </c>
      <c r="H230" s="176">
        <v>24</v>
      </c>
      <c r="I230" s="177"/>
      <c r="L230" s="173"/>
      <c r="M230" s="178"/>
      <c r="T230" s="179"/>
      <c r="AT230" s="174" t="s">
        <v>138</v>
      </c>
      <c r="AU230" s="174" t="s">
        <v>80</v>
      </c>
      <c r="AV230" s="12" t="s">
        <v>80</v>
      </c>
      <c r="AW230" s="12" t="s">
        <v>35</v>
      </c>
      <c r="AX230" s="12" t="s">
        <v>78</v>
      </c>
      <c r="AY230" s="174" t="s">
        <v>127</v>
      </c>
    </row>
    <row r="231" spans="2:65" s="1" customFormat="1" ht="31.5" customHeight="1">
      <c r="B231" s="37"/>
      <c r="C231" s="158" t="s">
        <v>349</v>
      </c>
      <c r="D231" s="158" t="s">
        <v>130</v>
      </c>
      <c r="E231" s="159" t="s">
        <v>350</v>
      </c>
      <c r="F231" s="160" t="s">
        <v>351</v>
      </c>
      <c r="G231" s="161" t="s">
        <v>346</v>
      </c>
      <c r="H231" s="162">
        <v>2</v>
      </c>
      <c r="I231" s="163"/>
      <c r="J231" s="164">
        <f>ROUND(I231*H231,2)</f>
        <v>0</v>
      </c>
      <c r="K231" s="160" t="s">
        <v>134</v>
      </c>
      <c r="L231" s="37"/>
      <c r="M231" s="165" t="s">
        <v>21</v>
      </c>
      <c r="N231" s="166" t="s">
        <v>43</v>
      </c>
      <c r="P231" s="167">
        <f>O231*H231</f>
        <v>0</v>
      </c>
      <c r="Q231" s="167">
        <v>1.583E-2</v>
      </c>
      <c r="R231" s="167">
        <f>Q231*H231</f>
        <v>3.1660000000000001E-2</v>
      </c>
      <c r="S231" s="167">
        <v>0</v>
      </c>
      <c r="T231" s="168">
        <f>S231*H231</f>
        <v>0</v>
      </c>
      <c r="AR231" s="21" t="s">
        <v>191</v>
      </c>
      <c r="AT231" s="21" t="s">
        <v>130</v>
      </c>
      <c r="AU231" s="21" t="s">
        <v>80</v>
      </c>
      <c r="AY231" s="21" t="s">
        <v>127</v>
      </c>
      <c r="BE231" s="169">
        <f>IF(N231="základní",J231,0)</f>
        <v>0</v>
      </c>
      <c r="BF231" s="169">
        <f>IF(N231="snížená",J231,0)</f>
        <v>0</v>
      </c>
      <c r="BG231" s="169">
        <f>IF(N231="zákl. přenesená",J231,0)</f>
        <v>0</v>
      </c>
      <c r="BH231" s="169">
        <f>IF(N231="sníž. přenesená",J231,0)</f>
        <v>0</v>
      </c>
      <c r="BI231" s="169">
        <f>IF(N231="nulová",J231,0)</f>
        <v>0</v>
      </c>
      <c r="BJ231" s="21" t="s">
        <v>78</v>
      </c>
      <c r="BK231" s="169">
        <f>ROUND(I231*H231,2)</f>
        <v>0</v>
      </c>
      <c r="BL231" s="21" t="s">
        <v>191</v>
      </c>
      <c r="BM231" s="21" t="s">
        <v>352</v>
      </c>
    </row>
    <row r="232" spans="2:65" s="1" customFormat="1" ht="27">
      <c r="B232" s="37"/>
      <c r="D232" s="170" t="s">
        <v>136</v>
      </c>
      <c r="F232" s="171" t="s">
        <v>137</v>
      </c>
      <c r="I232" s="99"/>
      <c r="L232" s="37"/>
      <c r="M232" s="172"/>
      <c r="T232" s="62"/>
      <c r="AT232" s="21" t="s">
        <v>136</v>
      </c>
      <c r="AU232" s="21" t="s">
        <v>80</v>
      </c>
    </row>
    <row r="233" spans="2:65" s="12" customFormat="1" ht="13.5">
      <c r="B233" s="173"/>
      <c r="D233" s="170" t="s">
        <v>138</v>
      </c>
      <c r="E233" s="174" t="s">
        <v>21</v>
      </c>
      <c r="F233" s="175" t="s">
        <v>80</v>
      </c>
      <c r="H233" s="176">
        <v>2</v>
      </c>
      <c r="I233" s="177"/>
      <c r="L233" s="173"/>
      <c r="M233" s="178"/>
      <c r="T233" s="179"/>
      <c r="AT233" s="174" t="s">
        <v>138</v>
      </c>
      <c r="AU233" s="174" t="s">
        <v>80</v>
      </c>
      <c r="AV233" s="12" t="s">
        <v>80</v>
      </c>
      <c r="AW233" s="12" t="s">
        <v>35</v>
      </c>
      <c r="AX233" s="12" t="s">
        <v>78</v>
      </c>
      <c r="AY233" s="174" t="s">
        <v>127</v>
      </c>
    </row>
    <row r="234" spans="2:65" s="1" customFormat="1" ht="31.5" customHeight="1">
      <c r="B234" s="37"/>
      <c r="C234" s="158" t="s">
        <v>353</v>
      </c>
      <c r="D234" s="158" t="s">
        <v>130</v>
      </c>
      <c r="E234" s="159" t="s">
        <v>354</v>
      </c>
      <c r="F234" s="160" t="s">
        <v>355</v>
      </c>
      <c r="G234" s="161" t="s">
        <v>133</v>
      </c>
      <c r="H234" s="162">
        <v>6</v>
      </c>
      <c r="I234" s="163"/>
      <c r="J234" s="164">
        <f>ROUND(I234*H234,2)</f>
        <v>0</v>
      </c>
      <c r="K234" s="160" t="s">
        <v>134</v>
      </c>
      <c r="L234" s="37"/>
      <c r="M234" s="165" t="s">
        <v>21</v>
      </c>
      <c r="N234" s="166" t="s">
        <v>43</v>
      </c>
      <c r="P234" s="167">
        <f>O234*H234</f>
        <v>0</v>
      </c>
      <c r="Q234" s="167">
        <v>5.0000000000000002E-5</v>
      </c>
      <c r="R234" s="167">
        <f>Q234*H234</f>
        <v>3.0000000000000003E-4</v>
      </c>
      <c r="S234" s="167">
        <v>0</v>
      </c>
      <c r="T234" s="168">
        <f>S234*H234</f>
        <v>0</v>
      </c>
      <c r="AR234" s="21" t="s">
        <v>191</v>
      </c>
      <c r="AT234" s="21" t="s">
        <v>130</v>
      </c>
      <c r="AU234" s="21" t="s">
        <v>80</v>
      </c>
      <c r="AY234" s="21" t="s">
        <v>127</v>
      </c>
      <c r="BE234" s="169">
        <f>IF(N234="základní",J234,0)</f>
        <v>0</v>
      </c>
      <c r="BF234" s="169">
        <f>IF(N234="snížená",J234,0)</f>
        <v>0</v>
      </c>
      <c r="BG234" s="169">
        <f>IF(N234="zákl. přenesená",J234,0)</f>
        <v>0</v>
      </c>
      <c r="BH234" s="169">
        <f>IF(N234="sníž. přenesená",J234,0)</f>
        <v>0</v>
      </c>
      <c r="BI234" s="169">
        <f>IF(N234="nulová",J234,0)</f>
        <v>0</v>
      </c>
      <c r="BJ234" s="21" t="s">
        <v>78</v>
      </c>
      <c r="BK234" s="169">
        <f>ROUND(I234*H234,2)</f>
        <v>0</v>
      </c>
      <c r="BL234" s="21" t="s">
        <v>191</v>
      </c>
      <c r="BM234" s="21" t="s">
        <v>356</v>
      </c>
    </row>
    <row r="235" spans="2:65" s="1" customFormat="1" ht="27">
      <c r="B235" s="37"/>
      <c r="D235" s="170" t="s">
        <v>136</v>
      </c>
      <c r="F235" s="171" t="s">
        <v>137</v>
      </c>
      <c r="I235" s="99"/>
      <c r="L235" s="37"/>
      <c r="M235" s="172"/>
      <c r="T235" s="62"/>
      <c r="AT235" s="21" t="s">
        <v>136</v>
      </c>
      <c r="AU235" s="21" t="s">
        <v>80</v>
      </c>
    </row>
    <row r="236" spans="2:65" s="12" customFormat="1" ht="13.5">
      <c r="B236" s="173"/>
      <c r="D236" s="170" t="s">
        <v>138</v>
      </c>
      <c r="E236" s="174" t="s">
        <v>21</v>
      </c>
      <c r="F236" s="175" t="s">
        <v>140</v>
      </c>
      <c r="H236" s="176">
        <v>6</v>
      </c>
      <c r="I236" s="177"/>
      <c r="L236" s="173"/>
      <c r="M236" s="178"/>
      <c r="T236" s="179"/>
      <c r="AT236" s="174" t="s">
        <v>138</v>
      </c>
      <c r="AU236" s="174" t="s">
        <v>80</v>
      </c>
      <c r="AV236" s="12" t="s">
        <v>80</v>
      </c>
      <c r="AW236" s="12" t="s">
        <v>35</v>
      </c>
      <c r="AX236" s="12" t="s">
        <v>78</v>
      </c>
      <c r="AY236" s="174" t="s">
        <v>127</v>
      </c>
    </row>
    <row r="237" spans="2:65" s="1" customFormat="1" ht="31.5" customHeight="1">
      <c r="B237" s="37"/>
      <c r="C237" s="158" t="s">
        <v>357</v>
      </c>
      <c r="D237" s="158" t="s">
        <v>130</v>
      </c>
      <c r="E237" s="159" t="s">
        <v>358</v>
      </c>
      <c r="F237" s="160" t="s">
        <v>359</v>
      </c>
      <c r="G237" s="161" t="s">
        <v>133</v>
      </c>
      <c r="H237" s="162">
        <v>30</v>
      </c>
      <c r="I237" s="163"/>
      <c r="J237" s="164">
        <f>ROUND(I237*H237,2)</f>
        <v>0</v>
      </c>
      <c r="K237" s="160" t="s">
        <v>134</v>
      </c>
      <c r="L237" s="37"/>
      <c r="M237" s="165" t="s">
        <v>21</v>
      </c>
      <c r="N237" s="166" t="s">
        <v>43</v>
      </c>
      <c r="P237" s="167">
        <f>O237*H237</f>
        <v>0</v>
      </c>
      <c r="Q237" s="167">
        <v>6.0000000000000002E-5</v>
      </c>
      <c r="R237" s="167">
        <f>Q237*H237</f>
        <v>1.8E-3</v>
      </c>
      <c r="S237" s="167">
        <v>0</v>
      </c>
      <c r="T237" s="168">
        <f>S237*H237</f>
        <v>0</v>
      </c>
      <c r="AR237" s="21" t="s">
        <v>191</v>
      </c>
      <c r="AT237" s="21" t="s">
        <v>130</v>
      </c>
      <c r="AU237" s="21" t="s">
        <v>80</v>
      </c>
      <c r="AY237" s="21" t="s">
        <v>127</v>
      </c>
      <c r="BE237" s="169">
        <f>IF(N237="základní",J237,0)</f>
        <v>0</v>
      </c>
      <c r="BF237" s="169">
        <f>IF(N237="snížená",J237,0)</f>
        <v>0</v>
      </c>
      <c r="BG237" s="169">
        <f>IF(N237="zákl. přenesená",J237,0)</f>
        <v>0</v>
      </c>
      <c r="BH237" s="169">
        <f>IF(N237="sníž. přenesená",J237,0)</f>
        <v>0</v>
      </c>
      <c r="BI237" s="169">
        <f>IF(N237="nulová",J237,0)</f>
        <v>0</v>
      </c>
      <c r="BJ237" s="21" t="s">
        <v>78</v>
      </c>
      <c r="BK237" s="169">
        <f>ROUND(I237*H237,2)</f>
        <v>0</v>
      </c>
      <c r="BL237" s="21" t="s">
        <v>191</v>
      </c>
      <c r="BM237" s="21" t="s">
        <v>360</v>
      </c>
    </row>
    <row r="238" spans="2:65" s="1" customFormat="1" ht="27">
      <c r="B238" s="37"/>
      <c r="D238" s="170" t="s">
        <v>136</v>
      </c>
      <c r="F238" s="171" t="s">
        <v>137</v>
      </c>
      <c r="I238" s="99"/>
      <c r="L238" s="37"/>
      <c r="M238" s="172"/>
      <c r="T238" s="62"/>
      <c r="AT238" s="21" t="s">
        <v>136</v>
      </c>
      <c r="AU238" s="21" t="s">
        <v>80</v>
      </c>
    </row>
    <row r="239" spans="2:65" s="12" customFormat="1" ht="13.5">
      <c r="B239" s="173"/>
      <c r="D239" s="170" t="s">
        <v>138</v>
      </c>
      <c r="E239" s="174" t="s">
        <v>21</v>
      </c>
      <c r="F239" s="175" t="s">
        <v>273</v>
      </c>
      <c r="H239" s="176">
        <v>30</v>
      </c>
      <c r="I239" s="177"/>
      <c r="L239" s="173"/>
      <c r="M239" s="178"/>
      <c r="T239" s="179"/>
      <c r="AT239" s="174" t="s">
        <v>138</v>
      </c>
      <c r="AU239" s="174" t="s">
        <v>80</v>
      </c>
      <c r="AV239" s="12" t="s">
        <v>80</v>
      </c>
      <c r="AW239" s="12" t="s">
        <v>35</v>
      </c>
      <c r="AX239" s="12" t="s">
        <v>78</v>
      </c>
      <c r="AY239" s="174" t="s">
        <v>127</v>
      </c>
    </row>
    <row r="240" spans="2:65" s="1" customFormat="1" ht="31.5" customHeight="1">
      <c r="B240" s="37"/>
      <c r="C240" s="158" t="s">
        <v>361</v>
      </c>
      <c r="D240" s="158" t="s">
        <v>130</v>
      </c>
      <c r="E240" s="159" t="s">
        <v>362</v>
      </c>
      <c r="F240" s="160" t="s">
        <v>363</v>
      </c>
      <c r="G240" s="161" t="s">
        <v>133</v>
      </c>
      <c r="H240" s="162">
        <v>4</v>
      </c>
      <c r="I240" s="163"/>
      <c r="J240" s="164">
        <f>ROUND(I240*H240,2)</f>
        <v>0</v>
      </c>
      <c r="K240" s="160" t="s">
        <v>134</v>
      </c>
      <c r="L240" s="37"/>
      <c r="M240" s="165" t="s">
        <v>21</v>
      </c>
      <c r="N240" s="166" t="s">
        <v>43</v>
      </c>
      <c r="P240" s="167">
        <f>O240*H240</f>
        <v>0</v>
      </c>
      <c r="Q240" s="167">
        <v>5.0000000000000002E-5</v>
      </c>
      <c r="R240" s="167">
        <f>Q240*H240</f>
        <v>2.0000000000000001E-4</v>
      </c>
      <c r="S240" s="167">
        <v>0</v>
      </c>
      <c r="T240" s="168">
        <f>S240*H240</f>
        <v>0</v>
      </c>
      <c r="AR240" s="21" t="s">
        <v>191</v>
      </c>
      <c r="AT240" s="21" t="s">
        <v>130</v>
      </c>
      <c r="AU240" s="21" t="s">
        <v>80</v>
      </c>
      <c r="AY240" s="21" t="s">
        <v>127</v>
      </c>
      <c r="BE240" s="169">
        <f>IF(N240="základní",J240,0)</f>
        <v>0</v>
      </c>
      <c r="BF240" s="169">
        <f>IF(N240="snížená",J240,0)</f>
        <v>0</v>
      </c>
      <c r="BG240" s="169">
        <f>IF(N240="zákl. přenesená",J240,0)</f>
        <v>0</v>
      </c>
      <c r="BH240" s="169">
        <f>IF(N240="sníž. přenesená",J240,0)</f>
        <v>0</v>
      </c>
      <c r="BI240" s="169">
        <f>IF(N240="nulová",J240,0)</f>
        <v>0</v>
      </c>
      <c r="BJ240" s="21" t="s">
        <v>78</v>
      </c>
      <c r="BK240" s="169">
        <f>ROUND(I240*H240,2)</f>
        <v>0</v>
      </c>
      <c r="BL240" s="21" t="s">
        <v>191</v>
      </c>
      <c r="BM240" s="21" t="s">
        <v>364</v>
      </c>
    </row>
    <row r="241" spans="2:65" s="1" customFormat="1" ht="27">
      <c r="B241" s="37"/>
      <c r="D241" s="170" t="s">
        <v>136</v>
      </c>
      <c r="F241" s="171" t="s">
        <v>137</v>
      </c>
      <c r="I241" s="99"/>
      <c r="L241" s="37"/>
      <c r="M241" s="172"/>
      <c r="T241" s="62"/>
      <c r="AT241" s="21" t="s">
        <v>136</v>
      </c>
      <c r="AU241" s="21" t="s">
        <v>80</v>
      </c>
    </row>
    <row r="242" spans="2:65" s="12" customFormat="1" ht="13.5">
      <c r="B242" s="173"/>
      <c r="D242" s="170" t="s">
        <v>138</v>
      </c>
      <c r="E242" s="174" t="s">
        <v>21</v>
      </c>
      <c r="F242" s="175" t="s">
        <v>128</v>
      </c>
      <c r="H242" s="176">
        <v>4</v>
      </c>
      <c r="I242" s="177"/>
      <c r="L242" s="173"/>
      <c r="M242" s="178"/>
      <c r="T242" s="179"/>
      <c r="AT242" s="174" t="s">
        <v>138</v>
      </c>
      <c r="AU242" s="174" t="s">
        <v>80</v>
      </c>
      <c r="AV242" s="12" t="s">
        <v>80</v>
      </c>
      <c r="AW242" s="12" t="s">
        <v>35</v>
      </c>
      <c r="AX242" s="12" t="s">
        <v>78</v>
      </c>
      <c r="AY242" s="174" t="s">
        <v>127</v>
      </c>
    </row>
    <row r="243" spans="2:65" s="1" customFormat="1" ht="22.5" customHeight="1">
      <c r="B243" s="37"/>
      <c r="C243" s="158" t="s">
        <v>342</v>
      </c>
      <c r="D243" s="158" t="s">
        <v>130</v>
      </c>
      <c r="E243" s="159" t="s">
        <v>365</v>
      </c>
      <c r="F243" s="160" t="s">
        <v>366</v>
      </c>
      <c r="G243" s="161" t="s">
        <v>155</v>
      </c>
      <c r="H243" s="162">
        <v>13</v>
      </c>
      <c r="I243" s="163"/>
      <c r="J243" s="164">
        <f>ROUND(I243*H243,2)</f>
        <v>0</v>
      </c>
      <c r="K243" s="160" t="s">
        <v>134</v>
      </c>
      <c r="L243" s="37"/>
      <c r="M243" s="165" t="s">
        <v>21</v>
      </c>
      <c r="N243" s="166" t="s">
        <v>43</v>
      </c>
      <c r="P243" s="167">
        <f>O243*H243</f>
        <v>0</v>
      </c>
      <c r="Q243" s="167">
        <v>3.0899999999999999E-3</v>
      </c>
      <c r="R243" s="167">
        <f>Q243*H243</f>
        <v>4.0169999999999997E-2</v>
      </c>
      <c r="S243" s="167">
        <v>0</v>
      </c>
      <c r="T243" s="168">
        <f>S243*H243</f>
        <v>0</v>
      </c>
      <c r="AR243" s="21" t="s">
        <v>191</v>
      </c>
      <c r="AT243" s="21" t="s">
        <v>130</v>
      </c>
      <c r="AU243" s="21" t="s">
        <v>80</v>
      </c>
      <c r="AY243" s="21" t="s">
        <v>127</v>
      </c>
      <c r="BE243" s="169">
        <f>IF(N243="základní",J243,0)</f>
        <v>0</v>
      </c>
      <c r="BF243" s="169">
        <f>IF(N243="snížená",J243,0)</f>
        <v>0</v>
      </c>
      <c r="BG243" s="169">
        <f>IF(N243="zákl. přenesená",J243,0)</f>
        <v>0</v>
      </c>
      <c r="BH243" s="169">
        <f>IF(N243="sníž. přenesená",J243,0)</f>
        <v>0</v>
      </c>
      <c r="BI243" s="169">
        <f>IF(N243="nulová",J243,0)</f>
        <v>0</v>
      </c>
      <c r="BJ243" s="21" t="s">
        <v>78</v>
      </c>
      <c r="BK243" s="169">
        <f>ROUND(I243*H243,2)</f>
        <v>0</v>
      </c>
      <c r="BL243" s="21" t="s">
        <v>191</v>
      </c>
      <c r="BM243" s="21" t="s">
        <v>367</v>
      </c>
    </row>
    <row r="244" spans="2:65" s="1" customFormat="1" ht="27">
      <c r="B244" s="37"/>
      <c r="D244" s="170" t="s">
        <v>136</v>
      </c>
      <c r="F244" s="171" t="s">
        <v>137</v>
      </c>
      <c r="I244" s="99"/>
      <c r="L244" s="37"/>
      <c r="M244" s="172"/>
      <c r="T244" s="62"/>
      <c r="AT244" s="21" t="s">
        <v>136</v>
      </c>
      <c r="AU244" s="21" t="s">
        <v>80</v>
      </c>
    </row>
    <row r="245" spans="2:65" s="12" customFormat="1" ht="13.5">
      <c r="B245" s="173"/>
      <c r="D245" s="170" t="s">
        <v>138</v>
      </c>
      <c r="E245" s="174" t="s">
        <v>21</v>
      </c>
      <c r="F245" s="175" t="s">
        <v>199</v>
      </c>
      <c r="H245" s="176">
        <v>13</v>
      </c>
      <c r="I245" s="177"/>
      <c r="L245" s="173"/>
      <c r="M245" s="178"/>
      <c r="T245" s="179"/>
      <c r="AT245" s="174" t="s">
        <v>138</v>
      </c>
      <c r="AU245" s="174" t="s">
        <v>80</v>
      </c>
      <c r="AV245" s="12" t="s">
        <v>80</v>
      </c>
      <c r="AW245" s="12" t="s">
        <v>35</v>
      </c>
      <c r="AX245" s="12" t="s">
        <v>78</v>
      </c>
      <c r="AY245" s="174" t="s">
        <v>127</v>
      </c>
    </row>
    <row r="246" spans="2:65" s="1" customFormat="1" ht="22.5" customHeight="1">
      <c r="B246" s="37"/>
      <c r="C246" s="158" t="s">
        <v>368</v>
      </c>
      <c r="D246" s="158" t="s">
        <v>130</v>
      </c>
      <c r="E246" s="159" t="s">
        <v>369</v>
      </c>
      <c r="F246" s="160" t="s">
        <v>370</v>
      </c>
      <c r="G246" s="161" t="s">
        <v>155</v>
      </c>
      <c r="H246" s="162">
        <v>6</v>
      </c>
      <c r="I246" s="163"/>
      <c r="J246" s="164">
        <f>ROUND(I246*H246,2)</f>
        <v>0</v>
      </c>
      <c r="K246" s="160" t="s">
        <v>134</v>
      </c>
      <c r="L246" s="37"/>
      <c r="M246" s="165" t="s">
        <v>21</v>
      </c>
      <c r="N246" s="166" t="s">
        <v>43</v>
      </c>
      <c r="P246" s="167">
        <f>O246*H246</f>
        <v>0</v>
      </c>
      <c r="Q246" s="167">
        <v>5.1799999999999997E-3</v>
      </c>
      <c r="R246" s="167">
        <f>Q246*H246</f>
        <v>3.1079999999999997E-2</v>
      </c>
      <c r="S246" s="167">
        <v>0</v>
      </c>
      <c r="T246" s="168">
        <f>S246*H246</f>
        <v>0</v>
      </c>
      <c r="AR246" s="21" t="s">
        <v>191</v>
      </c>
      <c r="AT246" s="21" t="s">
        <v>130</v>
      </c>
      <c r="AU246" s="21" t="s">
        <v>80</v>
      </c>
      <c r="AY246" s="21" t="s">
        <v>127</v>
      </c>
      <c r="BE246" s="169">
        <f>IF(N246="základní",J246,0)</f>
        <v>0</v>
      </c>
      <c r="BF246" s="169">
        <f>IF(N246="snížená",J246,0)</f>
        <v>0</v>
      </c>
      <c r="BG246" s="169">
        <f>IF(N246="zákl. přenesená",J246,0)</f>
        <v>0</v>
      </c>
      <c r="BH246" s="169">
        <f>IF(N246="sníž. přenesená",J246,0)</f>
        <v>0</v>
      </c>
      <c r="BI246" s="169">
        <f>IF(N246="nulová",J246,0)</f>
        <v>0</v>
      </c>
      <c r="BJ246" s="21" t="s">
        <v>78</v>
      </c>
      <c r="BK246" s="169">
        <f>ROUND(I246*H246,2)</f>
        <v>0</v>
      </c>
      <c r="BL246" s="21" t="s">
        <v>191</v>
      </c>
      <c r="BM246" s="21" t="s">
        <v>371</v>
      </c>
    </row>
    <row r="247" spans="2:65" s="1" customFormat="1" ht="27">
      <c r="B247" s="37"/>
      <c r="D247" s="170" t="s">
        <v>136</v>
      </c>
      <c r="F247" s="171" t="s">
        <v>137</v>
      </c>
      <c r="I247" s="99"/>
      <c r="L247" s="37"/>
      <c r="M247" s="172"/>
      <c r="T247" s="62"/>
      <c r="AT247" s="21" t="s">
        <v>136</v>
      </c>
      <c r="AU247" s="21" t="s">
        <v>80</v>
      </c>
    </row>
    <row r="248" spans="2:65" s="12" customFormat="1" ht="13.5">
      <c r="B248" s="173"/>
      <c r="D248" s="170" t="s">
        <v>138</v>
      </c>
      <c r="E248" s="174" t="s">
        <v>21</v>
      </c>
      <c r="F248" s="175" t="s">
        <v>140</v>
      </c>
      <c r="H248" s="176">
        <v>6</v>
      </c>
      <c r="I248" s="177"/>
      <c r="L248" s="173"/>
      <c r="M248" s="178"/>
      <c r="T248" s="179"/>
      <c r="AT248" s="174" t="s">
        <v>138</v>
      </c>
      <c r="AU248" s="174" t="s">
        <v>80</v>
      </c>
      <c r="AV248" s="12" t="s">
        <v>80</v>
      </c>
      <c r="AW248" s="12" t="s">
        <v>35</v>
      </c>
      <c r="AX248" s="12" t="s">
        <v>78</v>
      </c>
      <c r="AY248" s="174" t="s">
        <v>127</v>
      </c>
    </row>
    <row r="249" spans="2:65" s="1" customFormat="1" ht="22.5" customHeight="1">
      <c r="B249" s="37"/>
      <c r="C249" s="158" t="s">
        <v>372</v>
      </c>
      <c r="D249" s="158" t="s">
        <v>130</v>
      </c>
      <c r="E249" s="159" t="s">
        <v>373</v>
      </c>
      <c r="F249" s="160" t="s">
        <v>374</v>
      </c>
      <c r="G249" s="161" t="s">
        <v>155</v>
      </c>
      <c r="H249" s="162">
        <v>49</v>
      </c>
      <c r="I249" s="163"/>
      <c r="J249" s="164">
        <f>ROUND(I249*H249,2)</f>
        <v>0</v>
      </c>
      <c r="K249" s="160" t="s">
        <v>134</v>
      </c>
      <c r="L249" s="37"/>
      <c r="M249" s="165" t="s">
        <v>21</v>
      </c>
      <c r="N249" s="166" t="s">
        <v>43</v>
      </c>
      <c r="P249" s="167">
        <f>O249*H249</f>
        <v>0</v>
      </c>
      <c r="Q249" s="167">
        <v>6.4000000000000003E-3</v>
      </c>
      <c r="R249" s="167">
        <f>Q249*H249</f>
        <v>0.31359999999999999</v>
      </c>
      <c r="S249" s="167">
        <v>0</v>
      </c>
      <c r="T249" s="168">
        <f>S249*H249</f>
        <v>0</v>
      </c>
      <c r="AR249" s="21" t="s">
        <v>191</v>
      </c>
      <c r="AT249" s="21" t="s">
        <v>130</v>
      </c>
      <c r="AU249" s="21" t="s">
        <v>80</v>
      </c>
      <c r="AY249" s="21" t="s">
        <v>127</v>
      </c>
      <c r="BE249" s="169">
        <f>IF(N249="základní",J249,0)</f>
        <v>0</v>
      </c>
      <c r="BF249" s="169">
        <f>IF(N249="snížená",J249,0)</f>
        <v>0</v>
      </c>
      <c r="BG249" s="169">
        <f>IF(N249="zákl. přenesená",J249,0)</f>
        <v>0</v>
      </c>
      <c r="BH249" s="169">
        <f>IF(N249="sníž. přenesená",J249,0)</f>
        <v>0</v>
      </c>
      <c r="BI249" s="169">
        <f>IF(N249="nulová",J249,0)</f>
        <v>0</v>
      </c>
      <c r="BJ249" s="21" t="s">
        <v>78</v>
      </c>
      <c r="BK249" s="169">
        <f>ROUND(I249*H249,2)</f>
        <v>0</v>
      </c>
      <c r="BL249" s="21" t="s">
        <v>191</v>
      </c>
      <c r="BM249" s="21" t="s">
        <v>375</v>
      </c>
    </row>
    <row r="250" spans="2:65" s="1" customFormat="1" ht="27">
      <c r="B250" s="37"/>
      <c r="D250" s="170" t="s">
        <v>136</v>
      </c>
      <c r="F250" s="171" t="s">
        <v>137</v>
      </c>
      <c r="I250" s="99"/>
      <c r="L250" s="37"/>
      <c r="M250" s="172"/>
      <c r="T250" s="62"/>
      <c r="AT250" s="21" t="s">
        <v>136</v>
      </c>
      <c r="AU250" s="21" t="s">
        <v>80</v>
      </c>
    </row>
    <row r="251" spans="2:65" s="12" customFormat="1" ht="13.5">
      <c r="B251" s="173"/>
      <c r="D251" s="170" t="s">
        <v>138</v>
      </c>
      <c r="E251" s="174" t="s">
        <v>21</v>
      </c>
      <c r="F251" s="175" t="s">
        <v>361</v>
      </c>
      <c r="H251" s="176">
        <v>49</v>
      </c>
      <c r="I251" s="177"/>
      <c r="L251" s="173"/>
      <c r="M251" s="178"/>
      <c r="T251" s="179"/>
      <c r="AT251" s="174" t="s">
        <v>138</v>
      </c>
      <c r="AU251" s="174" t="s">
        <v>80</v>
      </c>
      <c r="AV251" s="12" t="s">
        <v>80</v>
      </c>
      <c r="AW251" s="12" t="s">
        <v>35</v>
      </c>
      <c r="AX251" s="12" t="s">
        <v>78</v>
      </c>
      <c r="AY251" s="174" t="s">
        <v>127</v>
      </c>
    </row>
    <row r="252" spans="2:65" s="1" customFormat="1" ht="22.5" customHeight="1">
      <c r="B252" s="37"/>
      <c r="C252" s="158" t="s">
        <v>376</v>
      </c>
      <c r="D252" s="158" t="s">
        <v>130</v>
      </c>
      <c r="E252" s="159" t="s">
        <v>377</v>
      </c>
      <c r="F252" s="160" t="s">
        <v>378</v>
      </c>
      <c r="G252" s="161" t="s">
        <v>155</v>
      </c>
      <c r="H252" s="162">
        <v>54</v>
      </c>
      <c r="I252" s="163"/>
      <c r="J252" s="164">
        <f>ROUND(I252*H252,2)</f>
        <v>0</v>
      </c>
      <c r="K252" s="160" t="s">
        <v>134</v>
      </c>
      <c r="L252" s="37"/>
      <c r="M252" s="165" t="s">
        <v>21</v>
      </c>
      <c r="N252" s="166" t="s">
        <v>43</v>
      </c>
      <c r="P252" s="167">
        <f>O252*H252</f>
        <v>0</v>
      </c>
      <c r="Q252" s="167">
        <v>1.0869999999999999E-2</v>
      </c>
      <c r="R252" s="167">
        <f>Q252*H252</f>
        <v>0.58697999999999995</v>
      </c>
      <c r="S252" s="167">
        <v>0</v>
      </c>
      <c r="T252" s="168">
        <f>S252*H252</f>
        <v>0</v>
      </c>
      <c r="AR252" s="21" t="s">
        <v>191</v>
      </c>
      <c r="AT252" s="21" t="s">
        <v>130</v>
      </c>
      <c r="AU252" s="21" t="s">
        <v>80</v>
      </c>
      <c r="AY252" s="21" t="s">
        <v>127</v>
      </c>
      <c r="BE252" s="169">
        <f>IF(N252="základní",J252,0)</f>
        <v>0</v>
      </c>
      <c r="BF252" s="169">
        <f>IF(N252="snížená",J252,0)</f>
        <v>0</v>
      </c>
      <c r="BG252" s="169">
        <f>IF(N252="zákl. přenesená",J252,0)</f>
        <v>0</v>
      </c>
      <c r="BH252" s="169">
        <f>IF(N252="sníž. přenesená",J252,0)</f>
        <v>0</v>
      </c>
      <c r="BI252" s="169">
        <f>IF(N252="nulová",J252,0)</f>
        <v>0</v>
      </c>
      <c r="BJ252" s="21" t="s">
        <v>78</v>
      </c>
      <c r="BK252" s="169">
        <f>ROUND(I252*H252,2)</f>
        <v>0</v>
      </c>
      <c r="BL252" s="21" t="s">
        <v>191</v>
      </c>
      <c r="BM252" s="21" t="s">
        <v>379</v>
      </c>
    </row>
    <row r="253" spans="2:65" s="1" customFormat="1" ht="27">
      <c r="B253" s="37"/>
      <c r="D253" s="170" t="s">
        <v>136</v>
      </c>
      <c r="F253" s="171" t="s">
        <v>137</v>
      </c>
      <c r="I253" s="99"/>
      <c r="L253" s="37"/>
      <c r="M253" s="172"/>
      <c r="T253" s="62"/>
      <c r="AT253" s="21" t="s">
        <v>136</v>
      </c>
      <c r="AU253" s="21" t="s">
        <v>80</v>
      </c>
    </row>
    <row r="254" spans="2:65" s="12" customFormat="1" ht="13.5">
      <c r="B254" s="173"/>
      <c r="D254" s="170" t="s">
        <v>138</v>
      </c>
      <c r="E254" s="174" t="s">
        <v>21</v>
      </c>
      <c r="F254" s="175" t="s">
        <v>380</v>
      </c>
      <c r="H254" s="176">
        <v>54</v>
      </c>
      <c r="I254" s="177"/>
      <c r="L254" s="173"/>
      <c r="M254" s="178"/>
      <c r="T254" s="179"/>
      <c r="AT254" s="174" t="s">
        <v>138</v>
      </c>
      <c r="AU254" s="174" t="s">
        <v>80</v>
      </c>
      <c r="AV254" s="12" t="s">
        <v>80</v>
      </c>
      <c r="AW254" s="12" t="s">
        <v>35</v>
      </c>
      <c r="AX254" s="12" t="s">
        <v>78</v>
      </c>
      <c r="AY254" s="174" t="s">
        <v>127</v>
      </c>
    </row>
    <row r="255" spans="2:65" s="1" customFormat="1" ht="22.5" customHeight="1">
      <c r="B255" s="37"/>
      <c r="C255" s="158" t="s">
        <v>380</v>
      </c>
      <c r="D255" s="158" t="s">
        <v>130</v>
      </c>
      <c r="E255" s="159" t="s">
        <v>381</v>
      </c>
      <c r="F255" s="160" t="s">
        <v>382</v>
      </c>
      <c r="G255" s="161" t="s">
        <v>155</v>
      </c>
      <c r="H255" s="162">
        <v>13</v>
      </c>
      <c r="I255" s="163"/>
      <c r="J255" s="164">
        <f>ROUND(I255*H255,2)</f>
        <v>0</v>
      </c>
      <c r="K255" s="160" t="s">
        <v>134</v>
      </c>
      <c r="L255" s="37"/>
      <c r="M255" s="165" t="s">
        <v>21</v>
      </c>
      <c r="N255" s="166" t="s">
        <v>43</v>
      </c>
      <c r="P255" s="167">
        <f>O255*H255</f>
        <v>0</v>
      </c>
      <c r="Q255" s="167">
        <v>1.6000000000000001E-4</v>
      </c>
      <c r="R255" s="167">
        <f>Q255*H255</f>
        <v>2.0800000000000003E-3</v>
      </c>
      <c r="S255" s="167">
        <v>0</v>
      </c>
      <c r="T255" s="168">
        <f>S255*H255</f>
        <v>0</v>
      </c>
      <c r="AR255" s="21" t="s">
        <v>191</v>
      </c>
      <c r="AT255" s="21" t="s">
        <v>130</v>
      </c>
      <c r="AU255" s="21" t="s">
        <v>80</v>
      </c>
      <c r="AY255" s="21" t="s">
        <v>127</v>
      </c>
      <c r="BE255" s="169">
        <f>IF(N255="základní",J255,0)</f>
        <v>0</v>
      </c>
      <c r="BF255" s="169">
        <f>IF(N255="snížená",J255,0)</f>
        <v>0</v>
      </c>
      <c r="BG255" s="169">
        <f>IF(N255="zákl. přenesená",J255,0)</f>
        <v>0</v>
      </c>
      <c r="BH255" s="169">
        <f>IF(N255="sníž. přenesená",J255,0)</f>
        <v>0</v>
      </c>
      <c r="BI255" s="169">
        <f>IF(N255="nulová",J255,0)</f>
        <v>0</v>
      </c>
      <c r="BJ255" s="21" t="s">
        <v>78</v>
      </c>
      <c r="BK255" s="169">
        <f>ROUND(I255*H255,2)</f>
        <v>0</v>
      </c>
      <c r="BL255" s="21" t="s">
        <v>191</v>
      </c>
      <c r="BM255" s="21" t="s">
        <v>383</v>
      </c>
    </row>
    <row r="256" spans="2:65" s="1" customFormat="1" ht="27">
      <c r="B256" s="37"/>
      <c r="D256" s="170" t="s">
        <v>136</v>
      </c>
      <c r="F256" s="171" t="s">
        <v>137</v>
      </c>
      <c r="I256" s="99"/>
      <c r="L256" s="37"/>
      <c r="M256" s="172"/>
      <c r="T256" s="62"/>
      <c r="AT256" s="21" t="s">
        <v>136</v>
      </c>
      <c r="AU256" s="21" t="s">
        <v>80</v>
      </c>
    </row>
    <row r="257" spans="2:65" s="12" customFormat="1" ht="13.5">
      <c r="B257" s="173"/>
      <c r="D257" s="170" t="s">
        <v>138</v>
      </c>
      <c r="E257" s="174" t="s">
        <v>21</v>
      </c>
      <c r="F257" s="175" t="s">
        <v>199</v>
      </c>
      <c r="H257" s="176">
        <v>13</v>
      </c>
      <c r="I257" s="177"/>
      <c r="L257" s="173"/>
      <c r="M257" s="178"/>
      <c r="T257" s="179"/>
      <c r="AT257" s="174" t="s">
        <v>138</v>
      </c>
      <c r="AU257" s="174" t="s">
        <v>80</v>
      </c>
      <c r="AV257" s="12" t="s">
        <v>80</v>
      </c>
      <c r="AW257" s="12" t="s">
        <v>35</v>
      </c>
      <c r="AX257" s="12" t="s">
        <v>78</v>
      </c>
      <c r="AY257" s="174" t="s">
        <v>127</v>
      </c>
    </row>
    <row r="258" spans="2:65" s="1" customFormat="1" ht="22.5" customHeight="1">
      <c r="B258" s="37"/>
      <c r="C258" s="158" t="s">
        <v>384</v>
      </c>
      <c r="D258" s="158" t="s">
        <v>130</v>
      </c>
      <c r="E258" s="159" t="s">
        <v>385</v>
      </c>
      <c r="F258" s="160" t="s">
        <v>386</v>
      </c>
      <c r="G258" s="161" t="s">
        <v>155</v>
      </c>
      <c r="H258" s="162">
        <v>6</v>
      </c>
      <c r="I258" s="163"/>
      <c r="J258" s="164">
        <f>ROUND(I258*H258,2)</f>
        <v>0</v>
      </c>
      <c r="K258" s="160" t="s">
        <v>134</v>
      </c>
      <c r="L258" s="37"/>
      <c r="M258" s="165" t="s">
        <v>21</v>
      </c>
      <c r="N258" s="166" t="s">
        <v>43</v>
      </c>
      <c r="P258" s="167">
        <f>O258*H258</f>
        <v>0</v>
      </c>
      <c r="Q258" s="167">
        <v>2.9E-4</v>
      </c>
      <c r="R258" s="167">
        <f>Q258*H258</f>
        <v>1.74E-3</v>
      </c>
      <c r="S258" s="167">
        <v>0</v>
      </c>
      <c r="T258" s="168">
        <f>S258*H258</f>
        <v>0</v>
      </c>
      <c r="AR258" s="21" t="s">
        <v>191</v>
      </c>
      <c r="AT258" s="21" t="s">
        <v>130</v>
      </c>
      <c r="AU258" s="21" t="s">
        <v>80</v>
      </c>
      <c r="AY258" s="21" t="s">
        <v>127</v>
      </c>
      <c r="BE258" s="169">
        <f>IF(N258="základní",J258,0)</f>
        <v>0</v>
      </c>
      <c r="BF258" s="169">
        <f>IF(N258="snížená",J258,0)</f>
        <v>0</v>
      </c>
      <c r="BG258" s="169">
        <f>IF(N258="zákl. přenesená",J258,0)</f>
        <v>0</v>
      </c>
      <c r="BH258" s="169">
        <f>IF(N258="sníž. přenesená",J258,0)</f>
        <v>0</v>
      </c>
      <c r="BI258" s="169">
        <f>IF(N258="nulová",J258,0)</f>
        <v>0</v>
      </c>
      <c r="BJ258" s="21" t="s">
        <v>78</v>
      </c>
      <c r="BK258" s="169">
        <f>ROUND(I258*H258,2)</f>
        <v>0</v>
      </c>
      <c r="BL258" s="21" t="s">
        <v>191</v>
      </c>
      <c r="BM258" s="21" t="s">
        <v>387</v>
      </c>
    </row>
    <row r="259" spans="2:65" s="1" customFormat="1" ht="27">
      <c r="B259" s="37"/>
      <c r="D259" s="170" t="s">
        <v>136</v>
      </c>
      <c r="F259" s="171" t="s">
        <v>137</v>
      </c>
      <c r="I259" s="99"/>
      <c r="L259" s="37"/>
      <c r="M259" s="172"/>
      <c r="T259" s="62"/>
      <c r="AT259" s="21" t="s">
        <v>136</v>
      </c>
      <c r="AU259" s="21" t="s">
        <v>80</v>
      </c>
    </row>
    <row r="260" spans="2:65" s="12" customFormat="1" ht="13.5">
      <c r="B260" s="173"/>
      <c r="D260" s="170" t="s">
        <v>138</v>
      </c>
      <c r="E260" s="174" t="s">
        <v>21</v>
      </c>
      <c r="F260" s="175" t="s">
        <v>140</v>
      </c>
      <c r="H260" s="176">
        <v>6</v>
      </c>
      <c r="I260" s="177"/>
      <c r="L260" s="173"/>
      <c r="M260" s="178"/>
      <c r="T260" s="179"/>
      <c r="AT260" s="174" t="s">
        <v>138</v>
      </c>
      <c r="AU260" s="174" t="s">
        <v>80</v>
      </c>
      <c r="AV260" s="12" t="s">
        <v>80</v>
      </c>
      <c r="AW260" s="12" t="s">
        <v>35</v>
      </c>
      <c r="AX260" s="12" t="s">
        <v>78</v>
      </c>
      <c r="AY260" s="174" t="s">
        <v>127</v>
      </c>
    </row>
    <row r="261" spans="2:65" s="1" customFormat="1" ht="22.5" customHeight="1">
      <c r="B261" s="37"/>
      <c r="C261" s="158" t="s">
        <v>388</v>
      </c>
      <c r="D261" s="158" t="s">
        <v>130</v>
      </c>
      <c r="E261" s="159" t="s">
        <v>389</v>
      </c>
      <c r="F261" s="160" t="s">
        <v>390</v>
      </c>
      <c r="G261" s="161" t="s">
        <v>155</v>
      </c>
      <c r="H261" s="162">
        <v>49</v>
      </c>
      <c r="I261" s="163"/>
      <c r="J261" s="164">
        <f>ROUND(I261*H261,2)</f>
        <v>0</v>
      </c>
      <c r="K261" s="160" t="s">
        <v>134</v>
      </c>
      <c r="L261" s="37"/>
      <c r="M261" s="165" t="s">
        <v>21</v>
      </c>
      <c r="N261" s="166" t="s">
        <v>43</v>
      </c>
      <c r="P261" s="167">
        <f>O261*H261</f>
        <v>0</v>
      </c>
      <c r="Q261" s="167">
        <v>4.0000000000000002E-4</v>
      </c>
      <c r="R261" s="167">
        <f>Q261*H261</f>
        <v>1.9599999999999999E-2</v>
      </c>
      <c r="S261" s="167">
        <v>0</v>
      </c>
      <c r="T261" s="168">
        <f>S261*H261</f>
        <v>0</v>
      </c>
      <c r="AR261" s="21" t="s">
        <v>191</v>
      </c>
      <c r="AT261" s="21" t="s">
        <v>130</v>
      </c>
      <c r="AU261" s="21" t="s">
        <v>80</v>
      </c>
      <c r="AY261" s="21" t="s">
        <v>127</v>
      </c>
      <c r="BE261" s="169">
        <f>IF(N261="základní",J261,0)</f>
        <v>0</v>
      </c>
      <c r="BF261" s="169">
        <f>IF(N261="snížená",J261,0)</f>
        <v>0</v>
      </c>
      <c r="BG261" s="169">
        <f>IF(N261="zákl. přenesená",J261,0)</f>
        <v>0</v>
      </c>
      <c r="BH261" s="169">
        <f>IF(N261="sníž. přenesená",J261,0)</f>
        <v>0</v>
      </c>
      <c r="BI261" s="169">
        <f>IF(N261="nulová",J261,0)</f>
        <v>0</v>
      </c>
      <c r="BJ261" s="21" t="s">
        <v>78</v>
      </c>
      <c r="BK261" s="169">
        <f>ROUND(I261*H261,2)</f>
        <v>0</v>
      </c>
      <c r="BL261" s="21" t="s">
        <v>191</v>
      </c>
      <c r="BM261" s="21" t="s">
        <v>391</v>
      </c>
    </row>
    <row r="262" spans="2:65" s="1" customFormat="1" ht="27">
      <c r="B262" s="37"/>
      <c r="D262" s="170" t="s">
        <v>136</v>
      </c>
      <c r="F262" s="171" t="s">
        <v>137</v>
      </c>
      <c r="I262" s="99"/>
      <c r="L262" s="37"/>
      <c r="M262" s="172"/>
      <c r="T262" s="62"/>
      <c r="AT262" s="21" t="s">
        <v>136</v>
      </c>
      <c r="AU262" s="21" t="s">
        <v>80</v>
      </c>
    </row>
    <row r="263" spans="2:65" s="12" customFormat="1" ht="13.5">
      <c r="B263" s="173"/>
      <c r="D263" s="170" t="s">
        <v>138</v>
      </c>
      <c r="E263" s="174" t="s">
        <v>21</v>
      </c>
      <c r="F263" s="175" t="s">
        <v>361</v>
      </c>
      <c r="H263" s="176">
        <v>49</v>
      </c>
      <c r="I263" s="177"/>
      <c r="L263" s="173"/>
      <c r="M263" s="178"/>
      <c r="T263" s="179"/>
      <c r="AT263" s="174" t="s">
        <v>138</v>
      </c>
      <c r="AU263" s="174" t="s">
        <v>80</v>
      </c>
      <c r="AV263" s="12" t="s">
        <v>80</v>
      </c>
      <c r="AW263" s="12" t="s">
        <v>35</v>
      </c>
      <c r="AX263" s="12" t="s">
        <v>78</v>
      </c>
      <c r="AY263" s="174" t="s">
        <v>127</v>
      </c>
    </row>
    <row r="264" spans="2:65" s="1" customFormat="1" ht="22.5" customHeight="1">
      <c r="B264" s="37"/>
      <c r="C264" s="158" t="s">
        <v>392</v>
      </c>
      <c r="D264" s="158" t="s">
        <v>130</v>
      </c>
      <c r="E264" s="159" t="s">
        <v>393</v>
      </c>
      <c r="F264" s="160" t="s">
        <v>394</v>
      </c>
      <c r="G264" s="161" t="s">
        <v>155</v>
      </c>
      <c r="H264" s="162">
        <v>54</v>
      </c>
      <c r="I264" s="163"/>
      <c r="J264" s="164">
        <f>ROUND(I264*H264,2)</f>
        <v>0</v>
      </c>
      <c r="K264" s="160" t="s">
        <v>134</v>
      </c>
      <c r="L264" s="37"/>
      <c r="M264" s="165" t="s">
        <v>21</v>
      </c>
      <c r="N264" s="166" t="s">
        <v>43</v>
      </c>
      <c r="P264" s="167">
        <f>O264*H264</f>
        <v>0</v>
      </c>
      <c r="Q264" s="167">
        <v>4.6999999999999999E-4</v>
      </c>
      <c r="R264" s="167">
        <f>Q264*H264</f>
        <v>2.538E-2</v>
      </c>
      <c r="S264" s="167">
        <v>0</v>
      </c>
      <c r="T264" s="168">
        <f>S264*H264</f>
        <v>0</v>
      </c>
      <c r="AR264" s="21" t="s">
        <v>191</v>
      </c>
      <c r="AT264" s="21" t="s">
        <v>130</v>
      </c>
      <c r="AU264" s="21" t="s">
        <v>80</v>
      </c>
      <c r="AY264" s="21" t="s">
        <v>127</v>
      </c>
      <c r="BE264" s="169">
        <f>IF(N264="základní",J264,0)</f>
        <v>0</v>
      </c>
      <c r="BF264" s="169">
        <f>IF(N264="snížená",J264,0)</f>
        <v>0</v>
      </c>
      <c r="BG264" s="169">
        <f>IF(N264="zákl. přenesená",J264,0)</f>
        <v>0</v>
      </c>
      <c r="BH264" s="169">
        <f>IF(N264="sníž. přenesená",J264,0)</f>
        <v>0</v>
      </c>
      <c r="BI264" s="169">
        <f>IF(N264="nulová",J264,0)</f>
        <v>0</v>
      </c>
      <c r="BJ264" s="21" t="s">
        <v>78</v>
      </c>
      <c r="BK264" s="169">
        <f>ROUND(I264*H264,2)</f>
        <v>0</v>
      </c>
      <c r="BL264" s="21" t="s">
        <v>191</v>
      </c>
      <c r="BM264" s="21" t="s">
        <v>395</v>
      </c>
    </row>
    <row r="265" spans="2:65" s="1" customFormat="1" ht="27">
      <c r="B265" s="37"/>
      <c r="D265" s="170" t="s">
        <v>136</v>
      </c>
      <c r="F265" s="171" t="s">
        <v>137</v>
      </c>
      <c r="I265" s="99"/>
      <c r="L265" s="37"/>
      <c r="M265" s="172"/>
      <c r="T265" s="62"/>
      <c r="AT265" s="21" t="s">
        <v>136</v>
      </c>
      <c r="AU265" s="21" t="s">
        <v>80</v>
      </c>
    </row>
    <row r="266" spans="2:65" s="12" customFormat="1" ht="13.5">
      <c r="B266" s="173"/>
      <c r="D266" s="170" t="s">
        <v>138</v>
      </c>
      <c r="E266" s="174" t="s">
        <v>21</v>
      </c>
      <c r="F266" s="175" t="s">
        <v>380</v>
      </c>
      <c r="H266" s="176">
        <v>54</v>
      </c>
      <c r="I266" s="177"/>
      <c r="L266" s="173"/>
      <c r="M266" s="178"/>
      <c r="T266" s="179"/>
      <c r="AT266" s="174" t="s">
        <v>138</v>
      </c>
      <c r="AU266" s="174" t="s">
        <v>80</v>
      </c>
      <c r="AV266" s="12" t="s">
        <v>80</v>
      </c>
      <c r="AW266" s="12" t="s">
        <v>35</v>
      </c>
      <c r="AX266" s="12" t="s">
        <v>78</v>
      </c>
      <c r="AY266" s="174" t="s">
        <v>127</v>
      </c>
    </row>
    <row r="267" spans="2:65" s="1" customFormat="1" ht="22.5" customHeight="1">
      <c r="B267" s="37"/>
      <c r="C267" s="158" t="s">
        <v>396</v>
      </c>
      <c r="D267" s="158" t="s">
        <v>130</v>
      </c>
      <c r="E267" s="159" t="s">
        <v>397</v>
      </c>
      <c r="F267" s="160" t="s">
        <v>398</v>
      </c>
      <c r="G267" s="161" t="s">
        <v>133</v>
      </c>
      <c r="H267" s="162">
        <v>934</v>
      </c>
      <c r="I267" s="163"/>
      <c r="J267" s="164">
        <f>ROUND(I267*H267,2)</f>
        <v>0</v>
      </c>
      <c r="K267" s="160" t="s">
        <v>134</v>
      </c>
      <c r="L267" s="37"/>
      <c r="M267" s="165" t="s">
        <v>21</v>
      </c>
      <c r="N267" s="166" t="s">
        <v>43</v>
      </c>
      <c r="P267" s="167">
        <f>O267*H267</f>
        <v>0</v>
      </c>
      <c r="Q267" s="167">
        <v>0</v>
      </c>
      <c r="R267" s="167">
        <f>Q267*H267</f>
        <v>0</v>
      </c>
      <c r="S267" s="167">
        <v>0</v>
      </c>
      <c r="T267" s="168">
        <f>S267*H267</f>
        <v>0</v>
      </c>
      <c r="AR267" s="21" t="s">
        <v>191</v>
      </c>
      <c r="AT267" s="21" t="s">
        <v>130</v>
      </c>
      <c r="AU267" s="21" t="s">
        <v>80</v>
      </c>
      <c r="AY267" s="21" t="s">
        <v>127</v>
      </c>
      <c r="BE267" s="169">
        <f>IF(N267="základní",J267,0)</f>
        <v>0</v>
      </c>
      <c r="BF267" s="169">
        <f>IF(N267="snížená",J267,0)</f>
        <v>0</v>
      </c>
      <c r="BG267" s="169">
        <f>IF(N267="zákl. přenesená",J267,0)</f>
        <v>0</v>
      </c>
      <c r="BH267" s="169">
        <f>IF(N267="sníž. přenesená",J267,0)</f>
        <v>0</v>
      </c>
      <c r="BI267" s="169">
        <f>IF(N267="nulová",J267,0)</f>
        <v>0</v>
      </c>
      <c r="BJ267" s="21" t="s">
        <v>78</v>
      </c>
      <c r="BK267" s="169">
        <f>ROUND(I267*H267,2)</f>
        <v>0</v>
      </c>
      <c r="BL267" s="21" t="s">
        <v>191</v>
      </c>
      <c r="BM267" s="21" t="s">
        <v>399</v>
      </c>
    </row>
    <row r="268" spans="2:65" s="1" customFormat="1" ht="27">
      <c r="B268" s="37"/>
      <c r="D268" s="170" t="s">
        <v>136</v>
      </c>
      <c r="F268" s="171" t="s">
        <v>137</v>
      </c>
      <c r="I268" s="99"/>
      <c r="L268" s="37"/>
      <c r="M268" s="172"/>
      <c r="T268" s="62"/>
      <c r="AT268" s="21" t="s">
        <v>136</v>
      </c>
      <c r="AU268" s="21" t="s">
        <v>80</v>
      </c>
    </row>
    <row r="269" spans="2:65" s="12" customFormat="1" ht="13.5">
      <c r="B269" s="173"/>
      <c r="D269" s="170" t="s">
        <v>138</v>
      </c>
      <c r="E269" s="174" t="s">
        <v>21</v>
      </c>
      <c r="F269" s="175" t="s">
        <v>400</v>
      </c>
      <c r="H269" s="176">
        <v>934</v>
      </c>
      <c r="I269" s="177"/>
      <c r="L269" s="173"/>
      <c r="M269" s="178"/>
      <c r="T269" s="179"/>
      <c r="AT269" s="174" t="s">
        <v>138</v>
      </c>
      <c r="AU269" s="174" t="s">
        <v>80</v>
      </c>
      <c r="AV269" s="12" t="s">
        <v>80</v>
      </c>
      <c r="AW269" s="12" t="s">
        <v>35</v>
      </c>
      <c r="AX269" s="12" t="s">
        <v>78</v>
      </c>
      <c r="AY269" s="174" t="s">
        <v>127</v>
      </c>
    </row>
    <row r="270" spans="2:65" s="1" customFormat="1" ht="22.5" customHeight="1">
      <c r="B270" s="37"/>
      <c r="C270" s="158" t="s">
        <v>401</v>
      </c>
      <c r="D270" s="158" t="s">
        <v>130</v>
      </c>
      <c r="E270" s="159" t="s">
        <v>402</v>
      </c>
      <c r="F270" s="160" t="s">
        <v>403</v>
      </c>
      <c r="G270" s="161" t="s">
        <v>155</v>
      </c>
      <c r="H270" s="162">
        <v>3165</v>
      </c>
      <c r="I270" s="163"/>
      <c r="J270" s="164">
        <f>ROUND(I270*H270,2)</f>
        <v>0</v>
      </c>
      <c r="K270" s="160" t="s">
        <v>134</v>
      </c>
      <c r="L270" s="37"/>
      <c r="M270" s="165" t="s">
        <v>21</v>
      </c>
      <c r="N270" s="166" t="s">
        <v>43</v>
      </c>
      <c r="P270" s="167">
        <f>O270*H270</f>
        <v>0</v>
      </c>
      <c r="Q270" s="167">
        <v>3.3E-4</v>
      </c>
      <c r="R270" s="167">
        <f>Q270*H270</f>
        <v>1.0444500000000001</v>
      </c>
      <c r="S270" s="167">
        <v>0</v>
      </c>
      <c r="T270" s="168">
        <f>S270*H270</f>
        <v>0</v>
      </c>
      <c r="AR270" s="21" t="s">
        <v>191</v>
      </c>
      <c r="AT270" s="21" t="s">
        <v>130</v>
      </c>
      <c r="AU270" s="21" t="s">
        <v>80</v>
      </c>
      <c r="AY270" s="21" t="s">
        <v>127</v>
      </c>
      <c r="BE270" s="169">
        <f>IF(N270="základní",J270,0)</f>
        <v>0</v>
      </c>
      <c r="BF270" s="169">
        <f>IF(N270="snížená",J270,0)</f>
        <v>0</v>
      </c>
      <c r="BG270" s="169">
        <f>IF(N270="zákl. přenesená",J270,0)</f>
        <v>0</v>
      </c>
      <c r="BH270" s="169">
        <f>IF(N270="sníž. přenesená",J270,0)</f>
        <v>0</v>
      </c>
      <c r="BI270" s="169">
        <f>IF(N270="nulová",J270,0)</f>
        <v>0</v>
      </c>
      <c r="BJ270" s="21" t="s">
        <v>78</v>
      </c>
      <c r="BK270" s="169">
        <f>ROUND(I270*H270,2)</f>
        <v>0</v>
      </c>
      <c r="BL270" s="21" t="s">
        <v>191</v>
      </c>
      <c r="BM270" s="21" t="s">
        <v>404</v>
      </c>
    </row>
    <row r="271" spans="2:65" s="1" customFormat="1" ht="40.5">
      <c r="B271" s="37"/>
      <c r="D271" s="170" t="s">
        <v>136</v>
      </c>
      <c r="F271" s="171" t="s">
        <v>264</v>
      </c>
      <c r="I271" s="99"/>
      <c r="L271" s="37"/>
      <c r="M271" s="172"/>
      <c r="T271" s="62"/>
      <c r="AT271" s="21" t="s">
        <v>136</v>
      </c>
      <c r="AU271" s="21" t="s">
        <v>80</v>
      </c>
    </row>
    <row r="272" spans="2:65" s="12" customFormat="1" ht="13.5">
      <c r="B272" s="173"/>
      <c r="D272" s="170" t="s">
        <v>138</v>
      </c>
      <c r="E272" s="174" t="s">
        <v>21</v>
      </c>
      <c r="F272" s="175" t="s">
        <v>405</v>
      </c>
      <c r="H272" s="176">
        <v>3165</v>
      </c>
      <c r="I272" s="177"/>
      <c r="L272" s="173"/>
      <c r="M272" s="178"/>
      <c r="T272" s="179"/>
      <c r="AT272" s="174" t="s">
        <v>138</v>
      </c>
      <c r="AU272" s="174" t="s">
        <v>80</v>
      </c>
      <c r="AV272" s="12" t="s">
        <v>80</v>
      </c>
      <c r="AW272" s="12" t="s">
        <v>35</v>
      </c>
      <c r="AX272" s="12" t="s">
        <v>78</v>
      </c>
      <c r="AY272" s="174" t="s">
        <v>127</v>
      </c>
    </row>
    <row r="273" spans="2:65" s="1" customFormat="1" ht="22.5" customHeight="1">
      <c r="B273" s="37"/>
      <c r="C273" s="180" t="s">
        <v>406</v>
      </c>
      <c r="D273" s="180" t="s">
        <v>259</v>
      </c>
      <c r="E273" s="181" t="s">
        <v>407</v>
      </c>
      <c r="F273" s="182" t="s">
        <v>408</v>
      </c>
      <c r="G273" s="183" t="s">
        <v>155</v>
      </c>
      <c r="H273" s="184">
        <v>3165</v>
      </c>
      <c r="I273" s="185"/>
      <c r="J273" s="186">
        <f>ROUND(I273*H273,2)</f>
        <v>0</v>
      </c>
      <c r="K273" s="182" t="s">
        <v>134</v>
      </c>
      <c r="L273" s="187"/>
      <c r="M273" s="188" t="s">
        <v>21</v>
      </c>
      <c r="N273" s="189" t="s">
        <v>43</v>
      </c>
      <c r="P273" s="167">
        <f>O273*H273</f>
        <v>0</v>
      </c>
      <c r="Q273" s="167">
        <v>1.4999999999999999E-4</v>
      </c>
      <c r="R273" s="167">
        <f>Q273*H273</f>
        <v>0.47474999999999995</v>
      </c>
      <c r="S273" s="167">
        <v>0</v>
      </c>
      <c r="T273" s="168">
        <f>S273*H273</f>
        <v>0</v>
      </c>
      <c r="AR273" s="21" t="s">
        <v>262</v>
      </c>
      <c r="AT273" s="21" t="s">
        <v>259</v>
      </c>
      <c r="AU273" s="21" t="s">
        <v>80</v>
      </c>
      <c r="AY273" s="21" t="s">
        <v>127</v>
      </c>
      <c r="BE273" s="169">
        <f>IF(N273="základní",J273,0)</f>
        <v>0</v>
      </c>
      <c r="BF273" s="169">
        <f>IF(N273="snížená",J273,0)</f>
        <v>0</v>
      </c>
      <c r="BG273" s="169">
        <f>IF(N273="zákl. přenesená",J273,0)</f>
        <v>0</v>
      </c>
      <c r="BH273" s="169">
        <f>IF(N273="sníž. přenesená",J273,0)</f>
        <v>0</v>
      </c>
      <c r="BI273" s="169">
        <f>IF(N273="nulová",J273,0)</f>
        <v>0</v>
      </c>
      <c r="BJ273" s="21" t="s">
        <v>78</v>
      </c>
      <c r="BK273" s="169">
        <f>ROUND(I273*H273,2)</f>
        <v>0</v>
      </c>
      <c r="BL273" s="21" t="s">
        <v>191</v>
      </c>
      <c r="BM273" s="21" t="s">
        <v>409</v>
      </c>
    </row>
    <row r="274" spans="2:65" s="1" customFormat="1" ht="40.5">
      <c r="B274" s="37"/>
      <c r="D274" s="170" t="s">
        <v>136</v>
      </c>
      <c r="F274" s="171" t="s">
        <v>264</v>
      </c>
      <c r="I274" s="99"/>
      <c r="L274" s="37"/>
      <c r="M274" s="172"/>
      <c r="T274" s="62"/>
      <c r="AT274" s="21" t="s">
        <v>136</v>
      </c>
      <c r="AU274" s="21" t="s">
        <v>80</v>
      </c>
    </row>
    <row r="275" spans="2:65" s="12" customFormat="1" ht="13.5">
      <c r="B275" s="173"/>
      <c r="D275" s="170" t="s">
        <v>138</v>
      </c>
      <c r="E275" s="174" t="s">
        <v>21</v>
      </c>
      <c r="F275" s="175" t="s">
        <v>405</v>
      </c>
      <c r="H275" s="176">
        <v>3165</v>
      </c>
      <c r="I275" s="177"/>
      <c r="L275" s="173"/>
      <c r="M275" s="178"/>
      <c r="T275" s="179"/>
      <c r="AT275" s="174" t="s">
        <v>138</v>
      </c>
      <c r="AU275" s="174" t="s">
        <v>80</v>
      </c>
      <c r="AV275" s="12" t="s">
        <v>80</v>
      </c>
      <c r="AW275" s="12" t="s">
        <v>35</v>
      </c>
      <c r="AX275" s="12" t="s">
        <v>78</v>
      </c>
      <c r="AY275" s="174" t="s">
        <v>127</v>
      </c>
    </row>
    <row r="276" spans="2:65" s="1" customFormat="1" ht="22.5" customHeight="1">
      <c r="B276" s="37"/>
      <c r="C276" s="158" t="s">
        <v>410</v>
      </c>
      <c r="D276" s="158" t="s">
        <v>130</v>
      </c>
      <c r="E276" s="159" t="s">
        <v>411</v>
      </c>
      <c r="F276" s="160" t="s">
        <v>412</v>
      </c>
      <c r="G276" s="161" t="s">
        <v>155</v>
      </c>
      <c r="H276" s="162">
        <v>497</v>
      </c>
      <c r="I276" s="163"/>
      <c r="J276" s="164">
        <f>ROUND(I276*H276,2)</f>
        <v>0</v>
      </c>
      <c r="K276" s="160" t="s">
        <v>134</v>
      </c>
      <c r="L276" s="37"/>
      <c r="M276" s="165" t="s">
        <v>21</v>
      </c>
      <c r="N276" s="166" t="s">
        <v>43</v>
      </c>
      <c r="P276" s="167">
        <f>O276*H276</f>
        <v>0</v>
      </c>
      <c r="Q276" s="167">
        <v>4.2000000000000002E-4</v>
      </c>
      <c r="R276" s="167">
        <f>Q276*H276</f>
        <v>0.20874000000000001</v>
      </c>
      <c r="S276" s="167">
        <v>0</v>
      </c>
      <c r="T276" s="168">
        <f>S276*H276</f>
        <v>0</v>
      </c>
      <c r="AR276" s="21" t="s">
        <v>191</v>
      </c>
      <c r="AT276" s="21" t="s">
        <v>130</v>
      </c>
      <c r="AU276" s="21" t="s">
        <v>80</v>
      </c>
      <c r="AY276" s="21" t="s">
        <v>127</v>
      </c>
      <c r="BE276" s="169">
        <f>IF(N276="základní",J276,0)</f>
        <v>0</v>
      </c>
      <c r="BF276" s="169">
        <f>IF(N276="snížená",J276,0)</f>
        <v>0</v>
      </c>
      <c r="BG276" s="169">
        <f>IF(N276="zákl. přenesená",J276,0)</f>
        <v>0</v>
      </c>
      <c r="BH276" s="169">
        <f>IF(N276="sníž. přenesená",J276,0)</f>
        <v>0</v>
      </c>
      <c r="BI276" s="169">
        <f>IF(N276="nulová",J276,0)</f>
        <v>0</v>
      </c>
      <c r="BJ276" s="21" t="s">
        <v>78</v>
      </c>
      <c r="BK276" s="169">
        <f>ROUND(I276*H276,2)</f>
        <v>0</v>
      </c>
      <c r="BL276" s="21" t="s">
        <v>191</v>
      </c>
      <c r="BM276" s="21" t="s">
        <v>413</v>
      </c>
    </row>
    <row r="277" spans="2:65" s="1" customFormat="1" ht="54">
      <c r="B277" s="37"/>
      <c r="D277" s="170" t="s">
        <v>136</v>
      </c>
      <c r="F277" s="171" t="s">
        <v>414</v>
      </c>
      <c r="I277" s="99"/>
      <c r="L277" s="37"/>
      <c r="M277" s="172"/>
      <c r="T277" s="62"/>
      <c r="AT277" s="21" t="s">
        <v>136</v>
      </c>
      <c r="AU277" s="21" t="s">
        <v>80</v>
      </c>
    </row>
    <row r="278" spans="2:65" s="12" customFormat="1" ht="13.5">
      <c r="B278" s="173"/>
      <c r="D278" s="170" t="s">
        <v>138</v>
      </c>
      <c r="E278" s="174" t="s">
        <v>21</v>
      </c>
      <c r="F278" s="175" t="s">
        <v>415</v>
      </c>
      <c r="H278" s="176">
        <v>497</v>
      </c>
      <c r="I278" s="177"/>
      <c r="L278" s="173"/>
      <c r="M278" s="178"/>
      <c r="T278" s="179"/>
      <c r="AT278" s="174" t="s">
        <v>138</v>
      </c>
      <c r="AU278" s="174" t="s">
        <v>80</v>
      </c>
      <c r="AV278" s="12" t="s">
        <v>80</v>
      </c>
      <c r="AW278" s="12" t="s">
        <v>35</v>
      </c>
      <c r="AX278" s="12" t="s">
        <v>78</v>
      </c>
      <c r="AY278" s="174" t="s">
        <v>127</v>
      </c>
    </row>
    <row r="279" spans="2:65" s="1" customFormat="1" ht="22.5" customHeight="1">
      <c r="B279" s="37"/>
      <c r="C279" s="180" t="s">
        <v>416</v>
      </c>
      <c r="D279" s="180" t="s">
        <v>259</v>
      </c>
      <c r="E279" s="181" t="s">
        <v>417</v>
      </c>
      <c r="F279" s="182" t="s">
        <v>418</v>
      </c>
      <c r="G279" s="183" t="s">
        <v>155</v>
      </c>
      <c r="H279" s="184">
        <v>497</v>
      </c>
      <c r="I279" s="185"/>
      <c r="J279" s="186">
        <f>ROUND(I279*H279,2)</f>
        <v>0</v>
      </c>
      <c r="K279" s="182" t="s">
        <v>134</v>
      </c>
      <c r="L279" s="187"/>
      <c r="M279" s="188" t="s">
        <v>21</v>
      </c>
      <c r="N279" s="189" t="s">
        <v>43</v>
      </c>
      <c r="P279" s="167">
        <f>O279*H279</f>
        <v>0</v>
      </c>
      <c r="Q279" s="167">
        <v>2.3000000000000001E-4</v>
      </c>
      <c r="R279" s="167">
        <f>Q279*H279</f>
        <v>0.11431000000000001</v>
      </c>
      <c r="S279" s="167">
        <v>0</v>
      </c>
      <c r="T279" s="168">
        <f>S279*H279</f>
        <v>0</v>
      </c>
      <c r="AR279" s="21" t="s">
        <v>262</v>
      </c>
      <c r="AT279" s="21" t="s">
        <v>259</v>
      </c>
      <c r="AU279" s="21" t="s">
        <v>80</v>
      </c>
      <c r="AY279" s="21" t="s">
        <v>127</v>
      </c>
      <c r="BE279" s="169">
        <f>IF(N279="základní",J279,0)</f>
        <v>0</v>
      </c>
      <c r="BF279" s="169">
        <f>IF(N279="snížená",J279,0)</f>
        <v>0</v>
      </c>
      <c r="BG279" s="169">
        <f>IF(N279="zákl. přenesená",J279,0)</f>
        <v>0</v>
      </c>
      <c r="BH279" s="169">
        <f>IF(N279="sníž. přenesená",J279,0)</f>
        <v>0</v>
      </c>
      <c r="BI279" s="169">
        <f>IF(N279="nulová",J279,0)</f>
        <v>0</v>
      </c>
      <c r="BJ279" s="21" t="s">
        <v>78</v>
      </c>
      <c r="BK279" s="169">
        <f>ROUND(I279*H279,2)</f>
        <v>0</v>
      </c>
      <c r="BL279" s="21" t="s">
        <v>191</v>
      </c>
      <c r="BM279" s="21" t="s">
        <v>419</v>
      </c>
    </row>
    <row r="280" spans="2:65" s="1" customFormat="1" ht="40.5">
      <c r="B280" s="37"/>
      <c r="D280" s="170" t="s">
        <v>136</v>
      </c>
      <c r="F280" s="171" t="s">
        <v>264</v>
      </c>
      <c r="I280" s="99"/>
      <c r="L280" s="37"/>
      <c r="M280" s="172"/>
      <c r="T280" s="62"/>
      <c r="AT280" s="21" t="s">
        <v>136</v>
      </c>
      <c r="AU280" s="21" t="s">
        <v>80</v>
      </c>
    </row>
    <row r="281" spans="2:65" s="12" customFormat="1" ht="13.5">
      <c r="B281" s="173"/>
      <c r="D281" s="170" t="s">
        <v>138</v>
      </c>
      <c r="E281" s="174" t="s">
        <v>21</v>
      </c>
      <c r="F281" s="175" t="s">
        <v>415</v>
      </c>
      <c r="H281" s="176">
        <v>497</v>
      </c>
      <c r="I281" s="177"/>
      <c r="L281" s="173"/>
      <c r="M281" s="178"/>
      <c r="T281" s="179"/>
      <c r="AT281" s="174" t="s">
        <v>138</v>
      </c>
      <c r="AU281" s="174" t="s">
        <v>80</v>
      </c>
      <c r="AV281" s="12" t="s">
        <v>80</v>
      </c>
      <c r="AW281" s="12" t="s">
        <v>35</v>
      </c>
      <c r="AX281" s="12" t="s">
        <v>78</v>
      </c>
      <c r="AY281" s="174" t="s">
        <v>127</v>
      </c>
    </row>
    <row r="282" spans="2:65" s="1" customFormat="1" ht="22.5" customHeight="1">
      <c r="B282" s="37"/>
      <c r="C282" s="158" t="s">
        <v>420</v>
      </c>
      <c r="D282" s="158" t="s">
        <v>130</v>
      </c>
      <c r="E282" s="159" t="s">
        <v>421</v>
      </c>
      <c r="F282" s="160" t="s">
        <v>422</v>
      </c>
      <c r="G282" s="161" t="s">
        <v>155</v>
      </c>
      <c r="H282" s="162">
        <v>238</v>
      </c>
      <c r="I282" s="163"/>
      <c r="J282" s="164">
        <f>ROUND(I282*H282,2)</f>
        <v>0</v>
      </c>
      <c r="K282" s="160" t="s">
        <v>134</v>
      </c>
      <c r="L282" s="37"/>
      <c r="M282" s="165" t="s">
        <v>21</v>
      </c>
      <c r="N282" s="166" t="s">
        <v>43</v>
      </c>
      <c r="P282" s="167">
        <f>O282*H282</f>
        <v>0</v>
      </c>
      <c r="Q282" s="167">
        <v>5.0000000000000001E-4</v>
      </c>
      <c r="R282" s="167">
        <f>Q282*H282</f>
        <v>0.11900000000000001</v>
      </c>
      <c r="S282" s="167">
        <v>0</v>
      </c>
      <c r="T282" s="168">
        <f>S282*H282</f>
        <v>0</v>
      </c>
      <c r="AR282" s="21" t="s">
        <v>191</v>
      </c>
      <c r="AT282" s="21" t="s">
        <v>130</v>
      </c>
      <c r="AU282" s="21" t="s">
        <v>80</v>
      </c>
      <c r="AY282" s="21" t="s">
        <v>127</v>
      </c>
      <c r="BE282" s="169">
        <f>IF(N282="základní",J282,0)</f>
        <v>0</v>
      </c>
      <c r="BF282" s="169">
        <f>IF(N282="snížená",J282,0)</f>
        <v>0</v>
      </c>
      <c r="BG282" s="169">
        <f>IF(N282="zákl. přenesená",J282,0)</f>
        <v>0</v>
      </c>
      <c r="BH282" s="169">
        <f>IF(N282="sníž. přenesená",J282,0)</f>
        <v>0</v>
      </c>
      <c r="BI282" s="169">
        <f>IF(N282="nulová",J282,0)</f>
        <v>0</v>
      </c>
      <c r="BJ282" s="21" t="s">
        <v>78</v>
      </c>
      <c r="BK282" s="169">
        <f>ROUND(I282*H282,2)</f>
        <v>0</v>
      </c>
      <c r="BL282" s="21" t="s">
        <v>191</v>
      </c>
      <c r="BM282" s="21" t="s">
        <v>423</v>
      </c>
    </row>
    <row r="283" spans="2:65" s="1" customFormat="1" ht="40.5">
      <c r="B283" s="37"/>
      <c r="D283" s="170" t="s">
        <v>136</v>
      </c>
      <c r="F283" s="171" t="s">
        <v>264</v>
      </c>
      <c r="I283" s="99"/>
      <c r="L283" s="37"/>
      <c r="M283" s="172"/>
      <c r="T283" s="62"/>
      <c r="AT283" s="21" t="s">
        <v>136</v>
      </c>
      <c r="AU283" s="21" t="s">
        <v>80</v>
      </c>
    </row>
    <row r="284" spans="2:65" s="12" customFormat="1" ht="13.5">
      <c r="B284" s="173"/>
      <c r="D284" s="170" t="s">
        <v>138</v>
      </c>
      <c r="E284" s="174" t="s">
        <v>21</v>
      </c>
      <c r="F284" s="175" t="s">
        <v>424</v>
      </c>
      <c r="H284" s="176">
        <v>238</v>
      </c>
      <c r="I284" s="177"/>
      <c r="L284" s="173"/>
      <c r="M284" s="178"/>
      <c r="T284" s="179"/>
      <c r="AT284" s="174" t="s">
        <v>138</v>
      </c>
      <c r="AU284" s="174" t="s">
        <v>80</v>
      </c>
      <c r="AV284" s="12" t="s">
        <v>80</v>
      </c>
      <c r="AW284" s="12" t="s">
        <v>35</v>
      </c>
      <c r="AX284" s="12" t="s">
        <v>78</v>
      </c>
      <c r="AY284" s="174" t="s">
        <v>127</v>
      </c>
    </row>
    <row r="285" spans="2:65" s="1" customFormat="1" ht="22.5" customHeight="1">
      <c r="B285" s="37"/>
      <c r="C285" s="180" t="s">
        <v>425</v>
      </c>
      <c r="D285" s="180" t="s">
        <v>259</v>
      </c>
      <c r="E285" s="181" t="s">
        <v>426</v>
      </c>
      <c r="F285" s="182" t="s">
        <v>427</v>
      </c>
      <c r="G285" s="183" t="s">
        <v>155</v>
      </c>
      <c r="H285" s="184">
        <v>238</v>
      </c>
      <c r="I285" s="185"/>
      <c r="J285" s="186">
        <f>ROUND(I285*H285,2)</f>
        <v>0</v>
      </c>
      <c r="K285" s="182" t="s">
        <v>134</v>
      </c>
      <c r="L285" s="187"/>
      <c r="M285" s="188" t="s">
        <v>21</v>
      </c>
      <c r="N285" s="189" t="s">
        <v>43</v>
      </c>
      <c r="P285" s="167">
        <f>O285*H285</f>
        <v>0</v>
      </c>
      <c r="Q285" s="167">
        <v>3.6999999999999999E-4</v>
      </c>
      <c r="R285" s="167">
        <f>Q285*H285</f>
        <v>8.8059999999999999E-2</v>
      </c>
      <c r="S285" s="167">
        <v>0</v>
      </c>
      <c r="T285" s="168">
        <f>S285*H285</f>
        <v>0</v>
      </c>
      <c r="AR285" s="21" t="s">
        <v>262</v>
      </c>
      <c r="AT285" s="21" t="s">
        <v>259</v>
      </c>
      <c r="AU285" s="21" t="s">
        <v>80</v>
      </c>
      <c r="AY285" s="21" t="s">
        <v>127</v>
      </c>
      <c r="BE285" s="169">
        <f>IF(N285="základní",J285,0)</f>
        <v>0</v>
      </c>
      <c r="BF285" s="169">
        <f>IF(N285="snížená",J285,0)</f>
        <v>0</v>
      </c>
      <c r="BG285" s="169">
        <f>IF(N285="zákl. přenesená",J285,0)</f>
        <v>0</v>
      </c>
      <c r="BH285" s="169">
        <f>IF(N285="sníž. přenesená",J285,0)</f>
        <v>0</v>
      </c>
      <c r="BI285" s="169">
        <f>IF(N285="nulová",J285,0)</f>
        <v>0</v>
      </c>
      <c r="BJ285" s="21" t="s">
        <v>78</v>
      </c>
      <c r="BK285" s="169">
        <f>ROUND(I285*H285,2)</f>
        <v>0</v>
      </c>
      <c r="BL285" s="21" t="s">
        <v>191</v>
      </c>
      <c r="BM285" s="21" t="s">
        <v>428</v>
      </c>
    </row>
    <row r="286" spans="2:65" s="1" customFormat="1" ht="40.5">
      <c r="B286" s="37"/>
      <c r="D286" s="170" t="s">
        <v>136</v>
      </c>
      <c r="F286" s="171" t="s">
        <v>264</v>
      </c>
      <c r="I286" s="99"/>
      <c r="L286" s="37"/>
      <c r="M286" s="172"/>
      <c r="T286" s="62"/>
      <c r="AT286" s="21" t="s">
        <v>136</v>
      </c>
      <c r="AU286" s="21" t="s">
        <v>80</v>
      </c>
    </row>
    <row r="287" spans="2:65" s="12" customFormat="1" ht="13.5">
      <c r="B287" s="173"/>
      <c r="D287" s="170" t="s">
        <v>138</v>
      </c>
      <c r="E287" s="174" t="s">
        <v>21</v>
      </c>
      <c r="F287" s="175" t="s">
        <v>424</v>
      </c>
      <c r="H287" s="176">
        <v>238</v>
      </c>
      <c r="I287" s="177"/>
      <c r="L287" s="173"/>
      <c r="M287" s="178"/>
      <c r="T287" s="179"/>
      <c r="AT287" s="174" t="s">
        <v>138</v>
      </c>
      <c r="AU287" s="174" t="s">
        <v>80</v>
      </c>
      <c r="AV287" s="12" t="s">
        <v>80</v>
      </c>
      <c r="AW287" s="12" t="s">
        <v>35</v>
      </c>
      <c r="AX287" s="12" t="s">
        <v>78</v>
      </c>
      <c r="AY287" s="174" t="s">
        <v>127</v>
      </c>
    </row>
    <row r="288" spans="2:65" s="1" customFormat="1" ht="22.5" customHeight="1">
      <c r="B288" s="37"/>
      <c r="C288" s="158" t="s">
        <v>429</v>
      </c>
      <c r="D288" s="158" t="s">
        <v>130</v>
      </c>
      <c r="E288" s="159" t="s">
        <v>430</v>
      </c>
      <c r="F288" s="160" t="s">
        <v>431</v>
      </c>
      <c r="G288" s="161" t="s">
        <v>155</v>
      </c>
      <c r="H288" s="162">
        <v>114</v>
      </c>
      <c r="I288" s="163"/>
      <c r="J288" s="164">
        <f>ROUND(I288*H288,2)</f>
        <v>0</v>
      </c>
      <c r="K288" s="160" t="s">
        <v>134</v>
      </c>
      <c r="L288" s="37"/>
      <c r="M288" s="165" t="s">
        <v>21</v>
      </c>
      <c r="N288" s="166" t="s">
        <v>43</v>
      </c>
      <c r="P288" s="167">
        <f>O288*H288</f>
        <v>0</v>
      </c>
      <c r="Q288" s="167">
        <v>6.4999999999999997E-4</v>
      </c>
      <c r="R288" s="167">
        <f>Q288*H288</f>
        <v>7.4099999999999999E-2</v>
      </c>
      <c r="S288" s="167">
        <v>0</v>
      </c>
      <c r="T288" s="168">
        <f>S288*H288</f>
        <v>0</v>
      </c>
      <c r="AR288" s="21" t="s">
        <v>191</v>
      </c>
      <c r="AT288" s="21" t="s">
        <v>130</v>
      </c>
      <c r="AU288" s="21" t="s">
        <v>80</v>
      </c>
      <c r="AY288" s="21" t="s">
        <v>127</v>
      </c>
      <c r="BE288" s="169">
        <f>IF(N288="základní",J288,0)</f>
        <v>0</v>
      </c>
      <c r="BF288" s="169">
        <f>IF(N288="snížená",J288,0)</f>
        <v>0</v>
      </c>
      <c r="BG288" s="169">
        <f>IF(N288="zákl. přenesená",J288,0)</f>
        <v>0</v>
      </c>
      <c r="BH288" s="169">
        <f>IF(N288="sníž. přenesená",J288,0)</f>
        <v>0</v>
      </c>
      <c r="BI288" s="169">
        <f>IF(N288="nulová",J288,0)</f>
        <v>0</v>
      </c>
      <c r="BJ288" s="21" t="s">
        <v>78</v>
      </c>
      <c r="BK288" s="169">
        <f>ROUND(I288*H288,2)</f>
        <v>0</v>
      </c>
      <c r="BL288" s="21" t="s">
        <v>191</v>
      </c>
      <c r="BM288" s="21" t="s">
        <v>432</v>
      </c>
    </row>
    <row r="289" spans="2:65" s="1" customFormat="1" ht="40.5">
      <c r="B289" s="37"/>
      <c r="D289" s="170" t="s">
        <v>136</v>
      </c>
      <c r="F289" s="171" t="s">
        <v>264</v>
      </c>
      <c r="I289" s="99"/>
      <c r="L289" s="37"/>
      <c r="M289" s="172"/>
      <c r="T289" s="62"/>
      <c r="AT289" s="21" t="s">
        <v>136</v>
      </c>
      <c r="AU289" s="21" t="s">
        <v>80</v>
      </c>
    </row>
    <row r="290" spans="2:65" s="12" customFormat="1" ht="13.5">
      <c r="B290" s="173"/>
      <c r="D290" s="170" t="s">
        <v>138</v>
      </c>
      <c r="E290" s="174" t="s">
        <v>21</v>
      </c>
      <c r="F290" s="175" t="s">
        <v>433</v>
      </c>
      <c r="H290" s="176">
        <v>114</v>
      </c>
      <c r="I290" s="177"/>
      <c r="L290" s="173"/>
      <c r="M290" s="178"/>
      <c r="T290" s="179"/>
      <c r="AT290" s="174" t="s">
        <v>138</v>
      </c>
      <c r="AU290" s="174" t="s">
        <v>80</v>
      </c>
      <c r="AV290" s="12" t="s">
        <v>80</v>
      </c>
      <c r="AW290" s="12" t="s">
        <v>35</v>
      </c>
      <c r="AX290" s="12" t="s">
        <v>78</v>
      </c>
      <c r="AY290" s="174" t="s">
        <v>127</v>
      </c>
    </row>
    <row r="291" spans="2:65" s="1" customFormat="1" ht="22.5" customHeight="1">
      <c r="B291" s="37"/>
      <c r="C291" s="180" t="s">
        <v>434</v>
      </c>
      <c r="D291" s="180" t="s">
        <v>259</v>
      </c>
      <c r="E291" s="181" t="s">
        <v>435</v>
      </c>
      <c r="F291" s="182" t="s">
        <v>436</v>
      </c>
      <c r="G291" s="183" t="s">
        <v>155</v>
      </c>
      <c r="H291" s="184">
        <v>114</v>
      </c>
      <c r="I291" s="185"/>
      <c r="J291" s="186">
        <f>ROUND(I291*H291,2)</f>
        <v>0</v>
      </c>
      <c r="K291" s="182" t="s">
        <v>134</v>
      </c>
      <c r="L291" s="187"/>
      <c r="M291" s="188" t="s">
        <v>21</v>
      </c>
      <c r="N291" s="189" t="s">
        <v>43</v>
      </c>
      <c r="P291" s="167">
        <f>O291*H291</f>
        <v>0</v>
      </c>
      <c r="Q291" s="167">
        <v>5.8E-4</v>
      </c>
      <c r="R291" s="167">
        <f>Q291*H291</f>
        <v>6.6119999999999998E-2</v>
      </c>
      <c r="S291" s="167">
        <v>0</v>
      </c>
      <c r="T291" s="168">
        <f>S291*H291</f>
        <v>0</v>
      </c>
      <c r="AR291" s="21" t="s">
        <v>262</v>
      </c>
      <c r="AT291" s="21" t="s">
        <v>259</v>
      </c>
      <c r="AU291" s="21" t="s">
        <v>80</v>
      </c>
      <c r="AY291" s="21" t="s">
        <v>127</v>
      </c>
      <c r="BE291" s="169">
        <f>IF(N291="základní",J291,0)</f>
        <v>0</v>
      </c>
      <c r="BF291" s="169">
        <f>IF(N291="snížená",J291,0)</f>
        <v>0</v>
      </c>
      <c r="BG291" s="169">
        <f>IF(N291="zákl. přenesená",J291,0)</f>
        <v>0</v>
      </c>
      <c r="BH291" s="169">
        <f>IF(N291="sníž. přenesená",J291,0)</f>
        <v>0</v>
      </c>
      <c r="BI291" s="169">
        <f>IF(N291="nulová",J291,0)</f>
        <v>0</v>
      </c>
      <c r="BJ291" s="21" t="s">
        <v>78</v>
      </c>
      <c r="BK291" s="169">
        <f>ROUND(I291*H291,2)</f>
        <v>0</v>
      </c>
      <c r="BL291" s="21" t="s">
        <v>191</v>
      </c>
      <c r="BM291" s="21" t="s">
        <v>437</v>
      </c>
    </row>
    <row r="292" spans="2:65" s="1" customFormat="1" ht="40.5">
      <c r="B292" s="37"/>
      <c r="D292" s="170" t="s">
        <v>136</v>
      </c>
      <c r="F292" s="171" t="s">
        <v>264</v>
      </c>
      <c r="I292" s="99"/>
      <c r="L292" s="37"/>
      <c r="M292" s="172"/>
      <c r="T292" s="62"/>
      <c r="AT292" s="21" t="s">
        <v>136</v>
      </c>
      <c r="AU292" s="21" t="s">
        <v>80</v>
      </c>
    </row>
    <row r="293" spans="2:65" s="12" customFormat="1" ht="13.5">
      <c r="B293" s="173"/>
      <c r="D293" s="170" t="s">
        <v>138</v>
      </c>
      <c r="E293" s="174" t="s">
        <v>21</v>
      </c>
      <c r="F293" s="175" t="s">
        <v>433</v>
      </c>
      <c r="H293" s="176">
        <v>114</v>
      </c>
      <c r="I293" s="177"/>
      <c r="L293" s="173"/>
      <c r="M293" s="178"/>
      <c r="T293" s="179"/>
      <c r="AT293" s="174" t="s">
        <v>138</v>
      </c>
      <c r="AU293" s="174" t="s">
        <v>80</v>
      </c>
      <c r="AV293" s="12" t="s">
        <v>80</v>
      </c>
      <c r="AW293" s="12" t="s">
        <v>35</v>
      </c>
      <c r="AX293" s="12" t="s">
        <v>78</v>
      </c>
      <c r="AY293" s="174" t="s">
        <v>127</v>
      </c>
    </row>
    <row r="294" spans="2:65" s="1" customFormat="1" ht="22.5" customHeight="1">
      <c r="B294" s="37"/>
      <c r="C294" s="158" t="s">
        <v>438</v>
      </c>
      <c r="D294" s="158" t="s">
        <v>130</v>
      </c>
      <c r="E294" s="159" t="s">
        <v>439</v>
      </c>
      <c r="F294" s="160" t="s">
        <v>440</v>
      </c>
      <c r="G294" s="161" t="s">
        <v>155</v>
      </c>
      <c r="H294" s="162">
        <v>114</v>
      </c>
      <c r="I294" s="163"/>
      <c r="J294" s="164">
        <f>ROUND(I294*H294,2)</f>
        <v>0</v>
      </c>
      <c r="K294" s="160" t="s">
        <v>134</v>
      </c>
      <c r="L294" s="37"/>
      <c r="M294" s="165" t="s">
        <v>21</v>
      </c>
      <c r="N294" s="166" t="s">
        <v>43</v>
      </c>
      <c r="P294" s="167">
        <f>O294*H294</f>
        <v>0</v>
      </c>
      <c r="Q294" s="167">
        <v>8.0000000000000004E-4</v>
      </c>
      <c r="R294" s="167">
        <f>Q294*H294</f>
        <v>9.1200000000000003E-2</v>
      </c>
      <c r="S294" s="167">
        <v>0</v>
      </c>
      <c r="T294" s="168">
        <f>S294*H294</f>
        <v>0</v>
      </c>
      <c r="AR294" s="21" t="s">
        <v>191</v>
      </c>
      <c r="AT294" s="21" t="s">
        <v>130</v>
      </c>
      <c r="AU294" s="21" t="s">
        <v>80</v>
      </c>
      <c r="AY294" s="21" t="s">
        <v>127</v>
      </c>
      <c r="BE294" s="169">
        <f>IF(N294="základní",J294,0)</f>
        <v>0</v>
      </c>
      <c r="BF294" s="169">
        <f>IF(N294="snížená",J294,0)</f>
        <v>0</v>
      </c>
      <c r="BG294" s="169">
        <f>IF(N294="zákl. přenesená",J294,0)</f>
        <v>0</v>
      </c>
      <c r="BH294" s="169">
        <f>IF(N294="sníž. přenesená",J294,0)</f>
        <v>0</v>
      </c>
      <c r="BI294" s="169">
        <f>IF(N294="nulová",J294,0)</f>
        <v>0</v>
      </c>
      <c r="BJ294" s="21" t="s">
        <v>78</v>
      </c>
      <c r="BK294" s="169">
        <f>ROUND(I294*H294,2)</f>
        <v>0</v>
      </c>
      <c r="BL294" s="21" t="s">
        <v>191</v>
      </c>
      <c r="BM294" s="21" t="s">
        <v>441</v>
      </c>
    </row>
    <row r="295" spans="2:65" s="1" customFormat="1" ht="40.5">
      <c r="B295" s="37"/>
      <c r="D295" s="170" t="s">
        <v>136</v>
      </c>
      <c r="F295" s="171" t="s">
        <v>264</v>
      </c>
      <c r="I295" s="99"/>
      <c r="L295" s="37"/>
      <c r="M295" s="172"/>
      <c r="T295" s="62"/>
      <c r="AT295" s="21" t="s">
        <v>136</v>
      </c>
      <c r="AU295" s="21" t="s">
        <v>80</v>
      </c>
    </row>
    <row r="296" spans="2:65" s="12" customFormat="1" ht="13.5">
      <c r="B296" s="173"/>
      <c r="D296" s="170" t="s">
        <v>138</v>
      </c>
      <c r="E296" s="174" t="s">
        <v>21</v>
      </c>
      <c r="F296" s="175" t="s">
        <v>433</v>
      </c>
      <c r="H296" s="176">
        <v>114</v>
      </c>
      <c r="I296" s="177"/>
      <c r="L296" s="173"/>
      <c r="M296" s="178"/>
      <c r="T296" s="179"/>
      <c r="AT296" s="174" t="s">
        <v>138</v>
      </c>
      <c r="AU296" s="174" t="s">
        <v>80</v>
      </c>
      <c r="AV296" s="12" t="s">
        <v>80</v>
      </c>
      <c r="AW296" s="12" t="s">
        <v>35</v>
      </c>
      <c r="AX296" s="12" t="s">
        <v>78</v>
      </c>
      <c r="AY296" s="174" t="s">
        <v>127</v>
      </c>
    </row>
    <row r="297" spans="2:65" s="1" customFormat="1" ht="22.5" customHeight="1">
      <c r="B297" s="37"/>
      <c r="C297" s="180" t="s">
        <v>442</v>
      </c>
      <c r="D297" s="180" t="s">
        <v>259</v>
      </c>
      <c r="E297" s="181" t="s">
        <v>443</v>
      </c>
      <c r="F297" s="182" t="s">
        <v>444</v>
      </c>
      <c r="G297" s="183" t="s">
        <v>155</v>
      </c>
      <c r="H297" s="184">
        <v>114</v>
      </c>
      <c r="I297" s="185"/>
      <c r="J297" s="186">
        <f>ROUND(I297*H297,2)</f>
        <v>0</v>
      </c>
      <c r="K297" s="182" t="s">
        <v>134</v>
      </c>
      <c r="L297" s="187"/>
      <c r="M297" s="188" t="s">
        <v>21</v>
      </c>
      <c r="N297" s="189" t="s">
        <v>43</v>
      </c>
      <c r="P297" s="167">
        <f>O297*H297</f>
        <v>0</v>
      </c>
      <c r="Q297" s="167">
        <v>8.9999999999999998E-4</v>
      </c>
      <c r="R297" s="167">
        <f>Q297*H297</f>
        <v>0.1026</v>
      </c>
      <c r="S297" s="167">
        <v>0</v>
      </c>
      <c r="T297" s="168">
        <f>S297*H297</f>
        <v>0</v>
      </c>
      <c r="AR297" s="21" t="s">
        <v>262</v>
      </c>
      <c r="AT297" s="21" t="s">
        <v>259</v>
      </c>
      <c r="AU297" s="21" t="s">
        <v>80</v>
      </c>
      <c r="AY297" s="21" t="s">
        <v>127</v>
      </c>
      <c r="BE297" s="169">
        <f>IF(N297="základní",J297,0)</f>
        <v>0</v>
      </c>
      <c r="BF297" s="169">
        <f>IF(N297="snížená",J297,0)</f>
        <v>0</v>
      </c>
      <c r="BG297" s="169">
        <f>IF(N297="zákl. přenesená",J297,0)</f>
        <v>0</v>
      </c>
      <c r="BH297" s="169">
        <f>IF(N297="sníž. přenesená",J297,0)</f>
        <v>0</v>
      </c>
      <c r="BI297" s="169">
        <f>IF(N297="nulová",J297,0)</f>
        <v>0</v>
      </c>
      <c r="BJ297" s="21" t="s">
        <v>78</v>
      </c>
      <c r="BK297" s="169">
        <f>ROUND(I297*H297,2)</f>
        <v>0</v>
      </c>
      <c r="BL297" s="21" t="s">
        <v>191</v>
      </c>
      <c r="BM297" s="21" t="s">
        <v>445</v>
      </c>
    </row>
    <row r="298" spans="2:65" s="1" customFormat="1" ht="40.5">
      <c r="B298" s="37"/>
      <c r="D298" s="170" t="s">
        <v>136</v>
      </c>
      <c r="F298" s="171" t="s">
        <v>264</v>
      </c>
      <c r="I298" s="99"/>
      <c r="L298" s="37"/>
      <c r="M298" s="172"/>
      <c r="T298" s="62"/>
      <c r="AT298" s="21" t="s">
        <v>136</v>
      </c>
      <c r="AU298" s="21" t="s">
        <v>80</v>
      </c>
    </row>
    <row r="299" spans="2:65" s="12" customFormat="1" ht="13.5">
      <c r="B299" s="173"/>
      <c r="D299" s="170" t="s">
        <v>138</v>
      </c>
      <c r="E299" s="174" t="s">
        <v>21</v>
      </c>
      <c r="F299" s="175" t="s">
        <v>433</v>
      </c>
      <c r="H299" s="176">
        <v>114</v>
      </c>
      <c r="I299" s="177"/>
      <c r="L299" s="173"/>
      <c r="M299" s="178"/>
      <c r="T299" s="179"/>
      <c r="AT299" s="174" t="s">
        <v>138</v>
      </c>
      <c r="AU299" s="174" t="s">
        <v>80</v>
      </c>
      <c r="AV299" s="12" t="s">
        <v>80</v>
      </c>
      <c r="AW299" s="12" t="s">
        <v>35</v>
      </c>
      <c r="AX299" s="12" t="s">
        <v>78</v>
      </c>
      <c r="AY299" s="174" t="s">
        <v>127</v>
      </c>
    </row>
    <row r="300" spans="2:65" s="1" customFormat="1" ht="22.5" customHeight="1">
      <c r="B300" s="37"/>
      <c r="C300" s="158" t="s">
        <v>446</v>
      </c>
      <c r="D300" s="158" t="s">
        <v>130</v>
      </c>
      <c r="E300" s="159" t="s">
        <v>447</v>
      </c>
      <c r="F300" s="160" t="s">
        <v>448</v>
      </c>
      <c r="G300" s="161" t="s">
        <v>155</v>
      </c>
      <c r="H300" s="162">
        <v>208</v>
      </c>
      <c r="I300" s="163"/>
      <c r="J300" s="164">
        <f>ROUND(I300*H300,2)</f>
        <v>0</v>
      </c>
      <c r="K300" s="160" t="s">
        <v>134</v>
      </c>
      <c r="L300" s="37"/>
      <c r="M300" s="165" t="s">
        <v>21</v>
      </c>
      <c r="N300" s="166" t="s">
        <v>43</v>
      </c>
      <c r="P300" s="167">
        <f>O300*H300</f>
        <v>0</v>
      </c>
      <c r="Q300" s="167">
        <v>1E-3</v>
      </c>
      <c r="R300" s="167">
        <f>Q300*H300</f>
        <v>0.20800000000000002</v>
      </c>
      <c r="S300" s="167">
        <v>0</v>
      </c>
      <c r="T300" s="168">
        <f>S300*H300</f>
        <v>0</v>
      </c>
      <c r="AR300" s="21" t="s">
        <v>191</v>
      </c>
      <c r="AT300" s="21" t="s">
        <v>130</v>
      </c>
      <c r="AU300" s="21" t="s">
        <v>80</v>
      </c>
      <c r="AY300" s="21" t="s">
        <v>127</v>
      </c>
      <c r="BE300" s="169">
        <f>IF(N300="základní",J300,0)</f>
        <v>0</v>
      </c>
      <c r="BF300" s="169">
        <f>IF(N300="snížená",J300,0)</f>
        <v>0</v>
      </c>
      <c r="BG300" s="169">
        <f>IF(N300="zákl. přenesená",J300,0)</f>
        <v>0</v>
      </c>
      <c r="BH300" s="169">
        <f>IF(N300="sníž. přenesená",J300,0)</f>
        <v>0</v>
      </c>
      <c r="BI300" s="169">
        <f>IF(N300="nulová",J300,0)</f>
        <v>0</v>
      </c>
      <c r="BJ300" s="21" t="s">
        <v>78</v>
      </c>
      <c r="BK300" s="169">
        <f>ROUND(I300*H300,2)</f>
        <v>0</v>
      </c>
      <c r="BL300" s="21" t="s">
        <v>191</v>
      </c>
      <c r="BM300" s="21" t="s">
        <v>449</v>
      </c>
    </row>
    <row r="301" spans="2:65" s="1" customFormat="1" ht="27">
      <c r="B301" s="37"/>
      <c r="D301" s="170" t="s">
        <v>136</v>
      </c>
      <c r="F301" s="171" t="s">
        <v>137</v>
      </c>
      <c r="I301" s="99"/>
      <c r="L301" s="37"/>
      <c r="M301" s="172"/>
      <c r="T301" s="62"/>
      <c r="AT301" s="21" t="s">
        <v>136</v>
      </c>
      <c r="AU301" s="21" t="s">
        <v>80</v>
      </c>
    </row>
    <row r="302" spans="2:65" s="12" customFormat="1" ht="13.5">
      <c r="B302" s="173"/>
      <c r="D302" s="170" t="s">
        <v>138</v>
      </c>
      <c r="E302" s="174" t="s">
        <v>21</v>
      </c>
      <c r="F302" s="175" t="s">
        <v>450</v>
      </c>
      <c r="H302" s="176">
        <v>208</v>
      </c>
      <c r="I302" s="177"/>
      <c r="L302" s="173"/>
      <c r="M302" s="178"/>
      <c r="T302" s="179"/>
      <c r="AT302" s="174" t="s">
        <v>138</v>
      </c>
      <c r="AU302" s="174" t="s">
        <v>80</v>
      </c>
      <c r="AV302" s="12" t="s">
        <v>80</v>
      </c>
      <c r="AW302" s="12" t="s">
        <v>35</v>
      </c>
      <c r="AX302" s="12" t="s">
        <v>78</v>
      </c>
      <c r="AY302" s="174" t="s">
        <v>127</v>
      </c>
    </row>
    <row r="303" spans="2:65" s="1" customFormat="1" ht="22.5" customHeight="1">
      <c r="B303" s="37"/>
      <c r="C303" s="180" t="s">
        <v>451</v>
      </c>
      <c r="D303" s="180" t="s">
        <v>259</v>
      </c>
      <c r="E303" s="181" t="s">
        <v>452</v>
      </c>
      <c r="F303" s="182" t="s">
        <v>453</v>
      </c>
      <c r="G303" s="183" t="s">
        <v>155</v>
      </c>
      <c r="H303" s="184">
        <v>208</v>
      </c>
      <c r="I303" s="185"/>
      <c r="J303" s="186">
        <f>ROUND(I303*H303,2)</f>
        <v>0</v>
      </c>
      <c r="K303" s="182" t="s">
        <v>134</v>
      </c>
      <c r="L303" s="187"/>
      <c r="M303" s="188" t="s">
        <v>21</v>
      </c>
      <c r="N303" s="189" t="s">
        <v>43</v>
      </c>
      <c r="P303" s="167">
        <f>O303*H303</f>
        <v>0</v>
      </c>
      <c r="Q303" s="167">
        <v>1.42E-3</v>
      </c>
      <c r="R303" s="167">
        <f>Q303*H303</f>
        <v>0.29536000000000001</v>
      </c>
      <c r="S303" s="167">
        <v>0</v>
      </c>
      <c r="T303" s="168">
        <f>S303*H303</f>
        <v>0</v>
      </c>
      <c r="AR303" s="21" t="s">
        <v>262</v>
      </c>
      <c r="AT303" s="21" t="s">
        <v>259</v>
      </c>
      <c r="AU303" s="21" t="s">
        <v>80</v>
      </c>
      <c r="AY303" s="21" t="s">
        <v>127</v>
      </c>
      <c r="BE303" s="169">
        <f>IF(N303="základní",J303,0)</f>
        <v>0</v>
      </c>
      <c r="BF303" s="169">
        <f>IF(N303="snížená",J303,0)</f>
        <v>0</v>
      </c>
      <c r="BG303" s="169">
        <f>IF(N303="zákl. přenesená",J303,0)</f>
        <v>0</v>
      </c>
      <c r="BH303" s="169">
        <f>IF(N303="sníž. přenesená",J303,0)</f>
        <v>0</v>
      </c>
      <c r="BI303" s="169">
        <f>IF(N303="nulová",J303,0)</f>
        <v>0</v>
      </c>
      <c r="BJ303" s="21" t="s">
        <v>78</v>
      </c>
      <c r="BK303" s="169">
        <f>ROUND(I303*H303,2)</f>
        <v>0</v>
      </c>
      <c r="BL303" s="21" t="s">
        <v>191</v>
      </c>
      <c r="BM303" s="21" t="s">
        <v>454</v>
      </c>
    </row>
    <row r="304" spans="2:65" s="1" customFormat="1" ht="27">
      <c r="B304" s="37"/>
      <c r="D304" s="170" t="s">
        <v>136</v>
      </c>
      <c r="F304" s="171" t="s">
        <v>137</v>
      </c>
      <c r="I304" s="99"/>
      <c r="L304" s="37"/>
      <c r="M304" s="172"/>
      <c r="T304" s="62"/>
      <c r="AT304" s="21" t="s">
        <v>136</v>
      </c>
      <c r="AU304" s="21" t="s">
        <v>80</v>
      </c>
    </row>
    <row r="305" spans="2:65" s="12" customFormat="1" ht="13.5">
      <c r="B305" s="173"/>
      <c r="D305" s="170" t="s">
        <v>138</v>
      </c>
      <c r="E305" s="174" t="s">
        <v>21</v>
      </c>
      <c r="F305" s="175" t="s">
        <v>450</v>
      </c>
      <c r="H305" s="176">
        <v>208</v>
      </c>
      <c r="I305" s="177"/>
      <c r="L305" s="173"/>
      <c r="M305" s="178"/>
      <c r="T305" s="179"/>
      <c r="AT305" s="174" t="s">
        <v>138</v>
      </c>
      <c r="AU305" s="174" t="s">
        <v>80</v>
      </c>
      <c r="AV305" s="12" t="s">
        <v>80</v>
      </c>
      <c r="AW305" s="12" t="s">
        <v>35</v>
      </c>
      <c r="AX305" s="12" t="s">
        <v>78</v>
      </c>
      <c r="AY305" s="174" t="s">
        <v>127</v>
      </c>
    </row>
    <row r="306" spans="2:65" s="1" customFormat="1" ht="22.5" customHeight="1">
      <c r="B306" s="37"/>
      <c r="C306" s="158" t="s">
        <v>455</v>
      </c>
      <c r="D306" s="158" t="s">
        <v>130</v>
      </c>
      <c r="E306" s="159" t="s">
        <v>456</v>
      </c>
      <c r="F306" s="160" t="s">
        <v>457</v>
      </c>
      <c r="G306" s="161" t="s">
        <v>155</v>
      </c>
      <c r="H306" s="162">
        <v>344</v>
      </c>
      <c r="I306" s="163"/>
      <c r="J306" s="164">
        <f>ROUND(I306*H306,2)</f>
        <v>0</v>
      </c>
      <c r="K306" s="160" t="s">
        <v>134</v>
      </c>
      <c r="L306" s="37"/>
      <c r="M306" s="165" t="s">
        <v>21</v>
      </c>
      <c r="N306" s="166" t="s">
        <v>43</v>
      </c>
      <c r="P306" s="167">
        <f>O306*H306</f>
        <v>0</v>
      </c>
      <c r="Q306" s="167">
        <v>1.1900000000000001E-3</v>
      </c>
      <c r="R306" s="167">
        <f>Q306*H306</f>
        <v>0.40936000000000006</v>
      </c>
      <c r="S306" s="167">
        <v>0</v>
      </c>
      <c r="T306" s="168">
        <f>S306*H306</f>
        <v>0</v>
      </c>
      <c r="AR306" s="21" t="s">
        <v>191</v>
      </c>
      <c r="AT306" s="21" t="s">
        <v>130</v>
      </c>
      <c r="AU306" s="21" t="s">
        <v>80</v>
      </c>
      <c r="AY306" s="21" t="s">
        <v>127</v>
      </c>
      <c r="BE306" s="169">
        <f>IF(N306="základní",J306,0)</f>
        <v>0</v>
      </c>
      <c r="BF306" s="169">
        <f>IF(N306="snížená",J306,0)</f>
        <v>0</v>
      </c>
      <c r="BG306" s="169">
        <f>IF(N306="zákl. přenesená",J306,0)</f>
        <v>0</v>
      </c>
      <c r="BH306" s="169">
        <f>IF(N306="sníž. přenesená",J306,0)</f>
        <v>0</v>
      </c>
      <c r="BI306" s="169">
        <f>IF(N306="nulová",J306,0)</f>
        <v>0</v>
      </c>
      <c r="BJ306" s="21" t="s">
        <v>78</v>
      </c>
      <c r="BK306" s="169">
        <f>ROUND(I306*H306,2)</f>
        <v>0</v>
      </c>
      <c r="BL306" s="21" t="s">
        <v>191</v>
      </c>
      <c r="BM306" s="21" t="s">
        <v>458</v>
      </c>
    </row>
    <row r="307" spans="2:65" s="1" customFormat="1" ht="27">
      <c r="B307" s="37"/>
      <c r="D307" s="170" t="s">
        <v>136</v>
      </c>
      <c r="F307" s="171" t="s">
        <v>137</v>
      </c>
      <c r="I307" s="99"/>
      <c r="L307" s="37"/>
      <c r="M307" s="172"/>
      <c r="T307" s="62"/>
      <c r="AT307" s="21" t="s">
        <v>136</v>
      </c>
      <c r="AU307" s="21" t="s">
        <v>80</v>
      </c>
    </row>
    <row r="308" spans="2:65" s="12" customFormat="1" ht="13.5">
      <c r="B308" s="173"/>
      <c r="D308" s="170" t="s">
        <v>138</v>
      </c>
      <c r="E308" s="174" t="s">
        <v>21</v>
      </c>
      <c r="F308" s="175" t="s">
        <v>459</v>
      </c>
      <c r="H308" s="176">
        <v>344</v>
      </c>
      <c r="I308" s="177"/>
      <c r="L308" s="173"/>
      <c r="M308" s="178"/>
      <c r="T308" s="179"/>
      <c r="AT308" s="174" t="s">
        <v>138</v>
      </c>
      <c r="AU308" s="174" t="s">
        <v>80</v>
      </c>
      <c r="AV308" s="12" t="s">
        <v>80</v>
      </c>
      <c r="AW308" s="12" t="s">
        <v>35</v>
      </c>
      <c r="AX308" s="12" t="s">
        <v>78</v>
      </c>
      <c r="AY308" s="174" t="s">
        <v>127</v>
      </c>
    </row>
    <row r="309" spans="2:65" s="1" customFormat="1" ht="22.5" customHeight="1">
      <c r="B309" s="37"/>
      <c r="C309" s="180" t="s">
        <v>327</v>
      </c>
      <c r="D309" s="180" t="s">
        <v>259</v>
      </c>
      <c r="E309" s="181" t="s">
        <v>460</v>
      </c>
      <c r="F309" s="182" t="s">
        <v>461</v>
      </c>
      <c r="G309" s="183" t="s">
        <v>155</v>
      </c>
      <c r="H309" s="184">
        <v>344</v>
      </c>
      <c r="I309" s="185"/>
      <c r="J309" s="186">
        <f>ROUND(I309*H309,2)</f>
        <v>0</v>
      </c>
      <c r="K309" s="182" t="s">
        <v>134</v>
      </c>
      <c r="L309" s="187"/>
      <c r="M309" s="188" t="s">
        <v>21</v>
      </c>
      <c r="N309" s="189" t="s">
        <v>43</v>
      </c>
      <c r="P309" s="167">
        <f>O309*H309</f>
        <v>0</v>
      </c>
      <c r="Q309" s="167">
        <v>2.0100000000000001E-3</v>
      </c>
      <c r="R309" s="167">
        <f>Q309*H309</f>
        <v>0.69144000000000005</v>
      </c>
      <c r="S309" s="167">
        <v>0</v>
      </c>
      <c r="T309" s="168">
        <f>S309*H309</f>
        <v>0</v>
      </c>
      <c r="AR309" s="21" t="s">
        <v>262</v>
      </c>
      <c r="AT309" s="21" t="s">
        <v>259</v>
      </c>
      <c r="AU309" s="21" t="s">
        <v>80</v>
      </c>
      <c r="AY309" s="21" t="s">
        <v>127</v>
      </c>
      <c r="BE309" s="169">
        <f>IF(N309="základní",J309,0)</f>
        <v>0</v>
      </c>
      <c r="BF309" s="169">
        <f>IF(N309="snížená",J309,0)</f>
        <v>0</v>
      </c>
      <c r="BG309" s="169">
        <f>IF(N309="zákl. přenesená",J309,0)</f>
        <v>0</v>
      </c>
      <c r="BH309" s="169">
        <f>IF(N309="sníž. přenesená",J309,0)</f>
        <v>0</v>
      </c>
      <c r="BI309" s="169">
        <f>IF(N309="nulová",J309,0)</f>
        <v>0</v>
      </c>
      <c r="BJ309" s="21" t="s">
        <v>78</v>
      </c>
      <c r="BK309" s="169">
        <f>ROUND(I309*H309,2)</f>
        <v>0</v>
      </c>
      <c r="BL309" s="21" t="s">
        <v>191</v>
      </c>
      <c r="BM309" s="21" t="s">
        <v>462</v>
      </c>
    </row>
    <row r="310" spans="2:65" s="1" customFormat="1" ht="27">
      <c r="B310" s="37"/>
      <c r="D310" s="170" t="s">
        <v>136</v>
      </c>
      <c r="F310" s="171" t="s">
        <v>137</v>
      </c>
      <c r="I310" s="99"/>
      <c r="L310" s="37"/>
      <c r="M310" s="172"/>
      <c r="T310" s="62"/>
      <c r="AT310" s="21" t="s">
        <v>136</v>
      </c>
      <c r="AU310" s="21" t="s">
        <v>80</v>
      </c>
    </row>
    <row r="311" spans="2:65" s="12" customFormat="1" ht="13.5">
      <c r="B311" s="173"/>
      <c r="D311" s="170" t="s">
        <v>138</v>
      </c>
      <c r="E311" s="174" t="s">
        <v>21</v>
      </c>
      <c r="F311" s="175" t="s">
        <v>459</v>
      </c>
      <c r="H311" s="176">
        <v>344</v>
      </c>
      <c r="I311" s="177"/>
      <c r="L311" s="173"/>
      <c r="M311" s="178"/>
      <c r="T311" s="179"/>
      <c r="AT311" s="174" t="s">
        <v>138</v>
      </c>
      <c r="AU311" s="174" t="s">
        <v>80</v>
      </c>
      <c r="AV311" s="12" t="s">
        <v>80</v>
      </c>
      <c r="AW311" s="12" t="s">
        <v>35</v>
      </c>
      <c r="AX311" s="12" t="s">
        <v>78</v>
      </c>
      <c r="AY311" s="174" t="s">
        <v>127</v>
      </c>
    </row>
    <row r="312" spans="2:65" s="1" customFormat="1" ht="22.5" customHeight="1">
      <c r="B312" s="37"/>
      <c r="C312" s="180" t="s">
        <v>463</v>
      </c>
      <c r="D312" s="180" t="s">
        <v>259</v>
      </c>
      <c r="E312" s="181" t="s">
        <v>464</v>
      </c>
      <c r="F312" s="182" t="s">
        <v>465</v>
      </c>
      <c r="G312" s="183" t="s">
        <v>155</v>
      </c>
      <c r="H312" s="184">
        <v>1445</v>
      </c>
      <c r="I312" s="185"/>
      <c r="J312" s="186">
        <f>ROUND(I312*H312,2)</f>
        <v>0</v>
      </c>
      <c r="K312" s="182" t="s">
        <v>134</v>
      </c>
      <c r="L312" s="187"/>
      <c r="M312" s="188" t="s">
        <v>21</v>
      </c>
      <c r="N312" s="189" t="s">
        <v>43</v>
      </c>
      <c r="P312" s="167">
        <f>O312*H312</f>
        <v>0</v>
      </c>
      <c r="Q312" s="167">
        <v>3.0000000000000001E-5</v>
      </c>
      <c r="R312" s="167">
        <f>Q312*H312</f>
        <v>4.335E-2</v>
      </c>
      <c r="S312" s="167">
        <v>0</v>
      </c>
      <c r="T312" s="168">
        <f>S312*H312</f>
        <v>0</v>
      </c>
      <c r="AR312" s="21" t="s">
        <v>262</v>
      </c>
      <c r="AT312" s="21" t="s">
        <v>259</v>
      </c>
      <c r="AU312" s="21" t="s">
        <v>80</v>
      </c>
      <c r="AY312" s="21" t="s">
        <v>127</v>
      </c>
      <c r="BE312" s="169">
        <f>IF(N312="základní",J312,0)</f>
        <v>0</v>
      </c>
      <c r="BF312" s="169">
        <f>IF(N312="snížená",J312,0)</f>
        <v>0</v>
      </c>
      <c r="BG312" s="169">
        <f>IF(N312="zákl. přenesená",J312,0)</f>
        <v>0</v>
      </c>
      <c r="BH312" s="169">
        <f>IF(N312="sníž. přenesená",J312,0)</f>
        <v>0</v>
      </c>
      <c r="BI312" s="169">
        <f>IF(N312="nulová",J312,0)</f>
        <v>0</v>
      </c>
      <c r="BJ312" s="21" t="s">
        <v>78</v>
      </c>
      <c r="BK312" s="169">
        <f>ROUND(I312*H312,2)</f>
        <v>0</v>
      </c>
      <c r="BL312" s="21" t="s">
        <v>191</v>
      </c>
      <c r="BM312" s="21" t="s">
        <v>466</v>
      </c>
    </row>
    <row r="313" spans="2:65" s="1" customFormat="1" ht="27">
      <c r="B313" s="37"/>
      <c r="D313" s="170" t="s">
        <v>136</v>
      </c>
      <c r="F313" s="171" t="s">
        <v>137</v>
      </c>
      <c r="I313" s="99"/>
      <c r="L313" s="37"/>
      <c r="M313" s="172"/>
      <c r="T313" s="62"/>
      <c r="AT313" s="21" t="s">
        <v>136</v>
      </c>
      <c r="AU313" s="21" t="s">
        <v>80</v>
      </c>
    </row>
    <row r="314" spans="2:65" s="12" customFormat="1" ht="13.5">
      <c r="B314" s="173"/>
      <c r="D314" s="170" t="s">
        <v>138</v>
      </c>
      <c r="E314" s="174" t="s">
        <v>21</v>
      </c>
      <c r="F314" s="175" t="s">
        <v>467</v>
      </c>
      <c r="H314" s="176">
        <v>1445</v>
      </c>
      <c r="I314" s="177"/>
      <c r="L314" s="173"/>
      <c r="M314" s="178"/>
      <c r="T314" s="179"/>
      <c r="AT314" s="174" t="s">
        <v>138</v>
      </c>
      <c r="AU314" s="174" t="s">
        <v>80</v>
      </c>
      <c r="AV314" s="12" t="s">
        <v>80</v>
      </c>
      <c r="AW314" s="12" t="s">
        <v>35</v>
      </c>
      <c r="AX314" s="12" t="s">
        <v>78</v>
      </c>
      <c r="AY314" s="174" t="s">
        <v>127</v>
      </c>
    </row>
    <row r="315" spans="2:65" s="1" customFormat="1" ht="22.5" customHeight="1">
      <c r="B315" s="37"/>
      <c r="C315" s="180" t="s">
        <v>468</v>
      </c>
      <c r="D315" s="180" t="s">
        <v>259</v>
      </c>
      <c r="E315" s="181" t="s">
        <v>469</v>
      </c>
      <c r="F315" s="182" t="s">
        <v>470</v>
      </c>
      <c r="G315" s="183" t="s">
        <v>155</v>
      </c>
      <c r="H315" s="184">
        <v>210</v>
      </c>
      <c r="I315" s="185"/>
      <c r="J315" s="186">
        <f>ROUND(I315*H315,2)</f>
        <v>0</v>
      </c>
      <c r="K315" s="182" t="s">
        <v>134</v>
      </c>
      <c r="L315" s="187"/>
      <c r="M315" s="188" t="s">
        <v>21</v>
      </c>
      <c r="N315" s="189" t="s">
        <v>43</v>
      </c>
      <c r="P315" s="167">
        <f>O315*H315</f>
        <v>0</v>
      </c>
      <c r="Q315" s="167">
        <v>5.0000000000000002E-5</v>
      </c>
      <c r="R315" s="167">
        <f>Q315*H315</f>
        <v>1.0500000000000001E-2</v>
      </c>
      <c r="S315" s="167">
        <v>0</v>
      </c>
      <c r="T315" s="168">
        <f>S315*H315</f>
        <v>0</v>
      </c>
      <c r="AR315" s="21" t="s">
        <v>262</v>
      </c>
      <c r="AT315" s="21" t="s">
        <v>259</v>
      </c>
      <c r="AU315" s="21" t="s">
        <v>80</v>
      </c>
      <c r="AY315" s="21" t="s">
        <v>127</v>
      </c>
      <c r="BE315" s="169">
        <f>IF(N315="základní",J315,0)</f>
        <v>0</v>
      </c>
      <c r="BF315" s="169">
        <f>IF(N315="snížená",J315,0)</f>
        <v>0</v>
      </c>
      <c r="BG315" s="169">
        <f>IF(N315="zákl. přenesená",J315,0)</f>
        <v>0</v>
      </c>
      <c r="BH315" s="169">
        <f>IF(N315="sníž. přenesená",J315,0)</f>
        <v>0</v>
      </c>
      <c r="BI315" s="169">
        <f>IF(N315="nulová",J315,0)</f>
        <v>0</v>
      </c>
      <c r="BJ315" s="21" t="s">
        <v>78</v>
      </c>
      <c r="BK315" s="169">
        <f>ROUND(I315*H315,2)</f>
        <v>0</v>
      </c>
      <c r="BL315" s="21" t="s">
        <v>191</v>
      </c>
      <c r="BM315" s="21" t="s">
        <v>471</v>
      </c>
    </row>
    <row r="316" spans="2:65" s="1" customFormat="1" ht="27">
      <c r="B316" s="37"/>
      <c r="D316" s="170" t="s">
        <v>136</v>
      </c>
      <c r="F316" s="171" t="s">
        <v>137</v>
      </c>
      <c r="I316" s="99"/>
      <c r="L316" s="37"/>
      <c r="M316" s="172"/>
      <c r="T316" s="62"/>
      <c r="AT316" s="21" t="s">
        <v>136</v>
      </c>
      <c r="AU316" s="21" t="s">
        <v>80</v>
      </c>
    </row>
    <row r="317" spans="2:65" s="12" customFormat="1" ht="13.5">
      <c r="B317" s="173"/>
      <c r="D317" s="170" t="s">
        <v>138</v>
      </c>
      <c r="E317" s="174" t="s">
        <v>21</v>
      </c>
      <c r="F317" s="175" t="s">
        <v>472</v>
      </c>
      <c r="H317" s="176">
        <v>210</v>
      </c>
      <c r="I317" s="177"/>
      <c r="L317" s="173"/>
      <c r="M317" s="178"/>
      <c r="T317" s="179"/>
      <c r="AT317" s="174" t="s">
        <v>138</v>
      </c>
      <c r="AU317" s="174" t="s">
        <v>80</v>
      </c>
      <c r="AV317" s="12" t="s">
        <v>80</v>
      </c>
      <c r="AW317" s="12" t="s">
        <v>35</v>
      </c>
      <c r="AX317" s="12" t="s">
        <v>78</v>
      </c>
      <c r="AY317" s="174" t="s">
        <v>127</v>
      </c>
    </row>
    <row r="318" spans="2:65" s="1" customFormat="1" ht="22.5" customHeight="1">
      <c r="B318" s="37"/>
      <c r="C318" s="180" t="s">
        <v>473</v>
      </c>
      <c r="D318" s="180" t="s">
        <v>259</v>
      </c>
      <c r="E318" s="181" t="s">
        <v>474</v>
      </c>
      <c r="F318" s="182" t="s">
        <v>475</v>
      </c>
      <c r="G318" s="183" t="s">
        <v>155</v>
      </c>
      <c r="H318" s="184">
        <v>28</v>
      </c>
      <c r="I318" s="185"/>
      <c r="J318" s="186">
        <f>ROUND(I318*H318,2)</f>
        <v>0</v>
      </c>
      <c r="K318" s="182" t="s">
        <v>134</v>
      </c>
      <c r="L318" s="187"/>
      <c r="M318" s="188" t="s">
        <v>21</v>
      </c>
      <c r="N318" s="189" t="s">
        <v>43</v>
      </c>
      <c r="P318" s="167">
        <f>O318*H318</f>
        <v>0</v>
      </c>
      <c r="Q318" s="167">
        <v>5.5000000000000003E-4</v>
      </c>
      <c r="R318" s="167">
        <f>Q318*H318</f>
        <v>1.54E-2</v>
      </c>
      <c r="S318" s="167">
        <v>0</v>
      </c>
      <c r="T318" s="168">
        <f>S318*H318</f>
        <v>0</v>
      </c>
      <c r="AR318" s="21" t="s">
        <v>262</v>
      </c>
      <c r="AT318" s="21" t="s">
        <v>259</v>
      </c>
      <c r="AU318" s="21" t="s">
        <v>80</v>
      </c>
      <c r="AY318" s="21" t="s">
        <v>127</v>
      </c>
      <c r="BE318" s="169">
        <f>IF(N318="základní",J318,0)</f>
        <v>0</v>
      </c>
      <c r="BF318" s="169">
        <f>IF(N318="snížená",J318,0)</f>
        <v>0</v>
      </c>
      <c r="BG318" s="169">
        <f>IF(N318="zákl. přenesená",J318,0)</f>
        <v>0</v>
      </c>
      <c r="BH318" s="169">
        <f>IF(N318="sníž. přenesená",J318,0)</f>
        <v>0</v>
      </c>
      <c r="BI318" s="169">
        <f>IF(N318="nulová",J318,0)</f>
        <v>0</v>
      </c>
      <c r="BJ318" s="21" t="s">
        <v>78</v>
      </c>
      <c r="BK318" s="169">
        <f>ROUND(I318*H318,2)</f>
        <v>0</v>
      </c>
      <c r="BL318" s="21" t="s">
        <v>191</v>
      </c>
      <c r="BM318" s="21" t="s">
        <v>476</v>
      </c>
    </row>
    <row r="319" spans="2:65" s="1" customFormat="1" ht="27">
      <c r="B319" s="37"/>
      <c r="D319" s="170" t="s">
        <v>136</v>
      </c>
      <c r="F319" s="171" t="s">
        <v>137</v>
      </c>
      <c r="I319" s="99"/>
      <c r="L319" s="37"/>
      <c r="M319" s="172"/>
      <c r="T319" s="62"/>
      <c r="AT319" s="21" t="s">
        <v>136</v>
      </c>
      <c r="AU319" s="21" t="s">
        <v>80</v>
      </c>
    </row>
    <row r="320" spans="2:65" s="12" customFormat="1" ht="13.5">
      <c r="B320" s="173"/>
      <c r="D320" s="170" t="s">
        <v>138</v>
      </c>
      <c r="E320" s="174" t="s">
        <v>21</v>
      </c>
      <c r="F320" s="175" t="s">
        <v>265</v>
      </c>
      <c r="H320" s="176">
        <v>28</v>
      </c>
      <c r="I320" s="177"/>
      <c r="L320" s="173"/>
      <c r="M320" s="178"/>
      <c r="T320" s="179"/>
      <c r="AT320" s="174" t="s">
        <v>138</v>
      </c>
      <c r="AU320" s="174" t="s">
        <v>80</v>
      </c>
      <c r="AV320" s="12" t="s">
        <v>80</v>
      </c>
      <c r="AW320" s="12" t="s">
        <v>35</v>
      </c>
      <c r="AX320" s="12" t="s">
        <v>78</v>
      </c>
      <c r="AY320" s="174" t="s">
        <v>127</v>
      </c>
    </row>
    <row r="321" spans="2:65" s="1" customFormat="1" ht="22.5" customHeight="1">
      <c r="B321" s="37"/>
      <c r="C321" s="180" t="s">
        <v>337</v>
      </c>
      <c r="D321" s="180" t="s">
        <v>259</v>
      </c>
      <c r="E321" s="181" t="s">
        <v>477</v>
      </c>
      <c r="F321" s="182" t="s">
        <v>478</v>
      </c>
      <c r="G321" s="183" t="s">
        <v>155</v>
      </c>
      <c r="H321" s="184">
        <v>57</v>
      </c>
      <c r="I321" s="185"/>
      <c r="J321" s="186">
        <f>ROUND(I321*H321,2)</f>
        <v>0</v>
      </c>
      <c r="K321" s="182" t="s">
        <v>134</v>
      </c>
      <c r="L321" s="187"/>
      <c r="M321" s="188" t="s">
        <v>21</v>
      </c>
      <c r="N321" s="189" t="s">
        <v>43</v>
      </c>
      <c r="P321" s="167">
        <f>O321*H321</f>
        <v>0</v>
      </c>
      <c r="Q321" s="167">
        <v>6.0000000000000002E-5</v>
      </c>
      <c r="R321" s="167">
        <f>Q321*H321</f>
        <v>3.4200000000000003E-3</v>
      </c>
      <c r="S321" s="167">
        <v>0</v>
      </c>
      <c r="T321" s="168">
        <f>S321*H321</f>
        <v>0</v>
      </c>
      <c r="AR321" s="21" t="s">
        <v>262</v>
      </c>
      <c r="AT321" s="21" t="s">
        <v>259</v>
      </c>
      <c r="AU321" s="21" t="s">
        <v>80</v>
      </c>
      <c r="AY321" s="21" t="s">
        <v>127</v>
      </c>
      <c r="BE321" s="169">
        <f>IF(N321="základní",J321,0)</f>
        <v>0</v>
      </c>
      <c r="BF321" s="169">
        <f>IF(N321="snížená",J321,0)</f>
        <v>0</v>
      </c>
      <c r="BG321" s="169">
        <f>IF(N321="zákl. přenesená",J321,0)</f>
        <v>0</v>
      </c>
      <c r="BH321" s="169">
        <f>IF(N321="sníž. přenesená",J321,0)</f>
        <v>0</v>
      </c>
      <c r="BI321" s="169">
        <f>IF(N321="nulová",J321,0)</f>
        <v>0</v>
      </c>
      <c r="BJ321" s="21" t="s">
        <v>78</v>
      </c>
      <c r="BK321" s="169">
        <f>ROUND(I321*H321,2)</f>
        <v>0</v>
      </c>
      <c r="BL321" s="21" t="s">
        <v>191</v>
      </c>
      <c r="BM321" s="21" t="s">
        <v>479</v>
      </c>
    </row>
    <row r="322" spans="2:65" s="1" customFormat="1" ht="27">
      <c r="B322" s="37"/>
      <c r="D322" s="170" t="s">
        <v>136</v>
      </c>
      <c r="F322" s="171" t="s">
        <v>137</v>
      </c>
      <c r="I322" s="99"/>
      <c r="L322" s="37"/>
      <c r="M322" s="172"/>
      <c r="T322" s="62"/>
      <c r="AT322" s="21" t="s">
        <v>136</v>
      </c>
      <c r="AU322" s="21" t="s">
        <v>80</v>
      </c>
    </row>
    <row r="323" spans="2:65" s="12" customFormat="1" ht="13.5">
      <c r="B323" s="173"/>
      <c r="D323" s="170" t="s">
        <v>138</v>
      </c>
      <c r="E323" s="174" t="s">
        <v>21</v>
      </c>
      <c r="F323" s="175" t="s">
        <v>392</v>
      </c>
      <c r="H323" s="176">
        <v>57</v>
      </c>
      <c r="I323" s="177"/>
      <c r="L323" s="173"/>
      <c r="M323" s="178"/>
      <c r="T323" s="179"/>
      <c r="AT323" s="174" t="s">
        <v>138</v>
      </c>
      <c r="AU323" s="174" t="s">
        <v>80</v>
      </c>
      <c r="AV323" s="12" t="s">
        <v>80</v>
      </c>
      <c r="AW323" s="12" t="s">
        <v>35</v>
      </c>
      <c r="AX323" s="12" t="s">
        <v>78</v>
      </c>
      <c r="AY323" s="174" t="s">
        <v>127</v>
      </c>
    </row>
    <row r="324" spans="2:65" s="1" customFormat="1" ht="22.5" customHeight="1">
      <c r="B324" s="37"/>
      <c r="C324" s="180" t="s">
        <v>480</v>
      </c>
      <c r="D324" s="180" t="s">
        <v>259</v>
      </c>
      <c r="E324" s="181" t="s">
        <v>481</v>
      </c>
      <c r="F324" s="182" t="s">
        <v>482</v>
      </c>
      <c r="G324" s="183" t="s">
        <v>155</v>
      </c>
      <c r="H324" s="184">
        <v>48</v>
      </c>
      <c r="I324" s="185"/>
      <c r="J324" s="186">
        <f>ROUND(I324*H324,2)</f>
        <v>0</v>
      </c>
      <c r="K324" s="182" t="s">
        <v>134</v>
      </c>
      <c r="L324" s="187"/>
      <c r="M324" s="188" t="s">
        <v>21</v>
      </c>
      <c r="N324" s="189" t="s">
        <v>43</v>
      </c>
      <c r="P324" s="167">
        <f>O324*H324</f>
        <v>0</v>
      </c>
      <c r="Q324" s="167">
        <v>8.0000000000000007E-5</v>
      </c>
      <c r="R324" s="167">
        <f>Q324*H324</f>
        <v>3.8400000000000005E-3</v>
      </c>
      <c r="S324" s="167">
        <v>0</v>
      </c>
      <c r="T324" s="168">
        <f>S324*H324</f>
        <v>0</v>
      </c>
      <c r="AR324" s="21" t="s">
        <v>262</v>
      </c>
      <c r="AT324" s="21" t="s">
        <v>259</v>
      </c>
      <c r="AU324" s="21" t="s">
        <v>80</v>
      </c>
      <c r="AY324" s="21" t="s">
        <v>127</v>
      </c>
      <c r="BE324" s="169">
        <f>IF(N324="základní",J324,0)</f>
        <v>0</v>
      </c>
      <c r="BF324" s="169">
        <f>IF(N324="snížená",J324,0)</f>
        <v>0</v>
      </c>
      <c r="BG324" s="169">
        <f>IF(N324="zákl. přenesená",J324,0)</f>
        <v>0</v>
      </c>
      <c r="BH324" s="169">
        <f>IF(N324="sníž. přenesená",J324,0)</f>
        <v>0</v>
      </c>
      <c r="BI324" s="169">
        <f>IF(N324="nulová",J324,0)</f>
        <v>0</v>
      </c>
      <c r="BJ324" s="21" t="s">
        <v>78</v>
      </c>
      <c r="BK324" s="169">
        <f>ROUND(I324*H324,2)</f>
        <v>0</v>
      </c>
      <c r="BL324" s="21" t="s">
        <v>191</v>
      </c>
      <c r="BM324" s="21" t="s">
        <v>483</v>
      </c>
    </row>
    <row r="325" spans="2:65" s="1" customFormat="1" ht="27">
      <c r="B325" s="37"/>
      <c r="D325" s="170" t="s">
        <v>136</v>
      </c>
      <c r="F325" s="171" t="s">
        <v>137</v>
      </c>
      <c r="I325" s="99"/>
      <c r="L325" s="37"/>
      <c r="M325" s="172"/>
      <c r="T325" s="62"/>
      <c r="AT325" s="21" t="s">
        <v>136</v>
      </c>
      <c r="AU325" s="21" t="s">
        <v>80</v>
      </c>
    </row>
    <row r="326" spans="2:65" s="12" customFormat="1" ht="13.5">
      <c r="B326" s="173"/>
      <c r="D326" s="170" t="s">
        <v>138</v>
      </c>
      <c r="E326" s="174" t="s">
        <v>21</v>
      </c>
      <c r="F326" s="175" t="s">
        <v>357</v>
      </c>
      <c r="H326" s="176">
        <v>48</v>
      </c>
      <c r="I326" s="177"/>
      <c r="L326" s="173"/>
      <c r="M326" s="178"/>
      <c r="T326" s="179"/>
      <c r="AT326" s="174" t="s">
        <v>138</v>
      </c>
      <c r="AU326" s="174" t="s">
        <v>80</v>
      </c>
      <c r="AV326" s="12" t="s">
        <v>80</v>
      </c>
      <c r="AW326" s="12" t="s">
        <v>35</v>
      </c>
      <c r="AX326" s="12" t="s">
        <v>78</v>
      </c>
      <c r="AY326" s="174" t="s">
        <v>127</v>
      </c>
    </row>
    <row r="327" spans="2:65" s="1" customFormat="1" ht="22.5" customHeight="1">
      <c r="B327" s="37"/>
      <c r="C327" s="180" t="s">
        <v>484</v>
      </c>
      <c r="D327" s="180" t="s">
        <v>259</v>
      </c>
      <c r="E327" s="181" t="s">
        <v>485</v>
      </c>
      <c r="F327" s="182" t="s">
        <v>486</v>
      </c>
      <c r="G327" s="183" t="s">
        <v>155</v>
      </c>
      <c r="H327" s="184">
        <v>98</v>
      </c>
      <c r="I327" s="185"/>
      <c r="J327" s="186">
        <f>ROUND(I327*H327,2)</f>
        <v>0</v>
      </c>
      <c r="K327" s="182" t="s">
        <v>134</v>
      </c>
      <c r="L327" s="187"/>
      <c r="M327" s="188" t="s">
        <v>21</v>
      </c>
      <c r="N327" s="189" t="s">
        <v>43</v>
      </c>
      <c r="P327" s="167">
        <f>O327*H327</f>
        <v>0</v>
      </c>
      <c r="Q327" s="167">
        <v>9.0000000000000006E-5</v>
      </c>
      <c r="R327" s="167">
        <f>Q327*H327</f>
        <v>8.8199999999999997E-3</v>
      </c>
      <c r="S327" s="167">
        <v>0</v>
      </c>
      <c r="T327" s="168">
        <f>S327*H327</f>
        <v>0</v>
      </c>
      <c r="AR327" s="21" t="s">
        <v>262</v>
      </c>
      <c r="AT327" s="21" t="s">
        <v>259</v>
      </c>
      <c r="AU327" s="21" t="s">
        <v>80</v>
      </c>
      <c r="AY327" s="21" t="s">
        <v>127</v>
      </c>
      <c r="BE327" s="169">
        <f>IF(N327="základní",J327,0)</f>
        <v>0</v>
      </c>
      <c r="BF327" s="169">
        <f>IF(N327="snížená",J327,0)</f>
        <v>0</v>
      </c>
      <c r="BG327" s="169">
        <f>IF(N327="zákl. přenesená",J327,0)</f>
        <v>0</v>
      </c>
      <c r="BH327" s="169">
        <f>IF(N327="sníž. přenesená",J327,0)</f>
        <v>0</v>
      </c>
      <c r="BI327" s="169">
        <f>IF(N327="nulová",J327,0)</f>
        <v>0</v>
      </c>
      <c r="BJ327" s="21" t="s">
        <v>78</v>
      </c>
      <c r="BK327" s="169">
        <f>ROUND(I327*H327,2)</f>
        <v>0</v>
      </c>
      <c r="BL327" s="21" t="s">
        <v>191</v>
      </c>
      <c r="BM327" s="21" t="s">
        <v>487</v>
      </c>
    </row>
    <row r="328" spans="2:65" s="1" customFormat="1" ht="27">
      <c r="B328" s="37"/>
      <c r="D328" s="170" t="s">
        <v>136</v>
      </c>
      <c r="F328" s="171" t="s">
        <v>137</v>
      </c>
      <c r="I328" s="99"/>
      <c r="L328" s="37"/>
      <c r="M328" s="172"/>
      <c r="T328" s="62"/>
      <c r="AT328" s="21" t="s">
        <v>136</v>
      </c>
      <c r="AU328" s="21" t="s">
        <v>80</v>
      </c>
    </row>
    <row r="329" spans="2:65" s="12" customFormat="1" ht="13.5">
      <c r="B329" s="173"/>
      <c r="D329" s="170" t="s">
        <v>138</v>
      </c>
      <c r="E329" s="174" t="s">
        <v>21</v>
      </c>
      <c r="F329" s="175" t="s">
        <v>488</v>
      </c>
      <c r="H329" s="176">
        <v>98</v>
      </c>
      <c r="I329" s="177"/>
      <c r="L329" s="173"/>
      <c r="M329" s="178"/>
      <c r="T329" s="179"/>
      <c r="AT329" s="174" t="s">
        <v>138</v>
      </c>
      <c r="AU329" s="174" t="s">
        <v>80</v>
      </c>
      <c r="AV329" s="12" t="s">
        <v>80</v>
      </c>
      <c r="AW329" s="12" t="s">
        <v>35</v>
      </c>
      <c r="AX329" s="12" t="s">
        <v>78</v>
      </c>
      <c r="AY329" s="174" t="s">
        <v>127</v>
      </c>
    </row>
    <row r="330" spans="2:65" s="1" customFormat="1" ht="22.5" customHeight="1">
      <c r="B330" s="37"/>
      <c r="C330" s="180" t="s">
        <v>489</v>
      </c>
      <c r="D330" s="180" t="s">
        <v>259</v>
      </c>
      <c r="E330" s="181" t="s">
        <v>490</v>
      </c>
      <c r="F330" s="182" t="s">
        <v>491</v>
      </c>
      <c r="G330" s="183" t="s">
        <v>155</v>
      </c>
      <c r="H330" s="184">
        <v>154</v>
      </c>
      <c r="I330" s="185"/>
      <c r="J330" s="186">
        <f>ROUND(I330*H330,2)</f>
        <v>0</v>
      </c>
      <c r="K330" s="182" t="s">
        <v>134</v>
      </c>
      <c r="L330" s="187"/>
      <c r="M330" s="188" t="s">
        <v>21</v>
      </c>
      <c r="N330" s="189" t="s">
        <v>43</v>
      </c>
      <c r="P330" s="167">
        <f>O330*H330</f>
        <v>0</v>
      </c>
      <c r="Q330" s="167">
        <v>1.1E-4</v>
      </c>
      <c r="R330" s="167">
        <f>Q330*H330</f>
        <v>1.694E-2</v>
      </c>
      <c r="S330" s="167">
        <v>0</v>
      </c>
      <c r="T330" s="168">
        <f>S330*H330</f>
        <v>0</v>
      </c>
      <c r="AR330" s="21" t="s">
        <v>262</v>
      </c>
      <c r="AT330" s="21" t="s">
        <v>259</v>
      </c>
      <c r="AU330" s="21" t="s">
        <v>80</v>
      </c>
      <c r="AY330" s="21" t="s">
        <v>127</v>
      </c>
      <c r="BE330" s="169">
        <f>IF(N330="základní",J330,0)</f>
        <v>0</v>
      </c>
      <c r="BF330" s="169">
        <f>IF(N330="snížená",J330,0)</f>
        <v>0</v>
      </c>
      <c r="BG330" s="169">
        <f>IF(N330="zákl. přenesená",J330,0)</f>
        <v>0</v>
      </c>
      <c r="BH330" s="169">
        <f>IF(N330="sníž. přenesená",J330,0)</f>
        <v>0</v>
      </c>
      <c r="BI330" s="169">
        <f>IF(N330="nulová",J330,0)</f>
        <v>0</v>
      </c>
      <c r="BJ330" s="21" t="s">
        <v>78</v>
      </c>
      <c r="BK330" s="169">
        <f>ROUND(I330*H330,2)</f>
        <v>0</v>
      </c>
      <c r="BL330" s="21" t="s">
        <v>191</v>
      </c>
      <c r="BM330" s="21" t="s">
        <v>492</v>
      </c>
    </row>
    <row r="331" spans="2:65" s="1" customFormat="1" ht="27">
      <c r="B331" s="37"/>
      <c r="D331" s="170" t="s">
        <v>136</v>
      </c>
      <c r="F331" s="171" t="s">
        <v>137</v>
      </c>
      <c r="I331" s="99"/>
      <c r="L331" s="37"/>
      <c r="M331" s="172"/>
      <c r="T331" s="62"/>
      <c r="AT331" s="21" t="s">
        <v>136</v>
      </c>
      <c r="AU331" s="21" t="s">
        <v>80</v>
      </c>
    </row>
    <row r="332" spans="2:65" s="12" customFormat="1" ht="13.5">
      <c r="B332" s="173"/>
      <c r="D332" s="170" t="s">
        <v>138</v>
      </c>
      <c r="E332" s="174" t="s">
        <v>21</v>
      </c>
      <c r="F332" s="175" t="s">
        <v>493</v>
      </c>
      <c r="H332" s="176">
        <v>154</v>
      </c>
      <c r="I332" s="177"/>
      <c r="L332" s="173"/>
      <c r="M332" s="178"/>
      <c r="T332" s="179"/>
      <c r="AT332" s="174" t="s">
        <v>138</v>
      </c>
      <c r="AU332" s="174" t="s">
        <v>80</v>
      </c>
      <c r="AV332" s="12" t="s">
        <v>80</v>
      </c>
      <c r="AW332" s="12" t="s">
        <v>35</v>
      </c>
      <c r="AX332" s="12" t="s">
        <v>78</v>
      </c>
      <c r="AY332" s="174" t="s">
        <v>127</v>
      </c>
    </row>
    <row r="333" spans="2:65" s="1" customFormat="1" ht="22.5" customHeight="1">
      <c r="B333" s="37"/>
      <c r="C333" s="180" t="s">
        <v>494</v>
      </c>
      <c r="D333" s="180" t="s">
        <v>259</v>
      </c>
      <c r="E333" s="181" t="s">
        <v>495</v>
      </c>
      <c r="F333" s="182" t="s">
        <v>496</v>
      </c>
      <c r="G333" s="183" t="s">
        <v>155</v>
      </c>
      <c r="H333" s="184">
        <v>1720</v>
      </c>
      <c r="I333" s="185"/>
      <c r="J333" s="186">
        <f>ROUND(I333*H333,2)</f>
        <v>0</v>
      </c>
      <c r="K333" s="182" t="s">
        <v>134</v>
      </c>
      <c r="L333" s="187"/>
      <c r="M333" s="188" t="s">
        <v>21</v>
      </c>
      <c r="N333" s="189" t="s">
        <v>43</v>
      </c>
      <c r="P333" s="167">
        <f>O333*H333</f>
        <v>0</v>
      </c>
      <c r="Q333" s="167">
        <v>1.1E-4</v>
      </c>
      <c r="R333" s="167">
        <f>Q333*H333</f>
        <v>0.18920000000000001</v>
      </c>
      <c r="S333" s="167">
        <v>0</v>
      </c>
      <c r="T333" s="168">
        <f>S333*H333</f>
        <v>0</v>
      </c>
      <c r="AR333" s="21" t="s">
        <v>262</v>
      </c>
      <c r="AT333" s="21" t="s">
        <v>259</v>
      </c>
      <c r="AU333" s="21" t="s">
        <v>80</v>
      </c>
      <c r="AY333" s="21" t="s">
        <v>127</v>
      </c>
      <c r="BE333" s="169">
        <f>IF(N333="základní",J333,0)</f>
        <v>0</v>
      </c>
      <c r="BF333" s="169">
        <f>IF(N333="snížená",J333,0)</f>
        <v>0</v>
      </c>
      <c r="BG333" s="169">
        <f>IF(N333="zákl. přenesená",J333,0)</f>
        <v>0</v>
      </c>
      <c r="BH333" s="169">
        <f>IF(N333="sníž. přenesená",J333,0)</f>
        <v>0</v>
      </c>
      <c r="BI333" s="169">
        <f>IF(N333="nulová",J333,0)</f>
        <v>0</v>
      </c>
      <c r="BJ333" s="21" t="s">
        <v>78</v>
      </c>
      <c r="BK333" s="169">
        <f>ROUND(I333*H333,2)</f>
        <v>0</v>
      </c>
      <c r="BL333" s="21" t="s">
        <v>191</v>
      </c>
      <c r="BM333" s="21" t="s">
        <v>497</v>
      </c>
    </row>
    <row r="334" spans="2:65" s="1" customFormat="1" ht="27">
      <c r="B334" s="37"/>
      <c r="D334" s="170" t="s">
        <v>136</v>
      </c>
      <c r="F334" s="171" t="s">
        <v>137</v>
      </c>
      <c r="I334" s="99"/>
      <c r="L334" s="37"/>
      <c r="M334" s="172"/>
      <c r="T334" s="62"/>
      <c r="AT334" s="21" t="s">
        <v>136</v>
      </c>
      <c r="AU334" s="21" t="s">
        <v>80</v>
      </c>
    </row>
    <row r="335" spans="2:65" s="12" customFormat="1" ht="13.5">
      <c r="B335" s="173"/>
      <c r="D335" s="170" t="s">
        <v>138</v>
      </c>
      <c r="E335" s="174" t="s">
        <v>21</v>
      </c>
      <c r="F335" s="175" t="s">
        <v>498</v>
      </c>
      <c r="H335" s="176">
        <v>1720</v>
      </c>
      <c r="I335" s="177"/>
      <c r="L335" s="173"/>
      <c r="M335" s="178"/>
      <c r="T335" s="179"/>
      <c r="AT335" s="174" t="s">
        <v>138</v>
      </c>
      <c r="AU335" s="174" t="s">
        <v>80</v>
      </c>
      <c r="AV335" s="12" t="s">
        <v>80</v>
      </c>
      <c r="AW335" s="12" t="s">
        <v>35</v>
      </c>
      <c r="AX335" s="12" t="s">
        <v>78</v>
      </c>
      <c r="AY335" s="174" t="s">
        <v>127</v>
      </c>
    </row>
    <row r="336" spans="2:65" s="1" customFormat="1" ht="22.5" customHeight="1">
      <c r="B336" s="37"/>
      <c r="C336" s="180" t="s">
        <v>499</v>
      </c>
      <c r="D336" s="180" t="s">
        <v>259</v>
      </c>
      <c r="E336" s="181" t="s">
        <v>500</v>
      </c>
      <c r="F336" s="182" t="s">
        <v>501</v>
      </c>
      <c r="G336" s="183" t="s">
        <v>155</v>
      </c>
      <c r="H336" s="184">
        <v>287</v>
      </c>
      <c r="I336" s="185"/>
      <c r="J336" s="186">
        <f>ROUND(I336*H336,2)</f>
        <v>0</v>
      </c>
      <c r="K336" s="182" t="s">
        <v>134</v>
      </c>
      <c r="L336" s="187"/>
      <c r="M336" s="188" t="s">
        <v>21</v>
      </c>
      <c r="N336" s="189" t="s">
        <v>43</v>
      </c>
      <c r="P336" s="167">
        <f>O336*H336</f>
        <v>0</v>
      </c>
      <c r="Q336" s="167">
        <v>1.2E-4</v>
      </c>
      <c r="R336" s="167">
        <f>Q336*H336</f>
        <v>3.4439999999999998E-2</v>
      </c>
      <c r="S336" s="167">
        <v>0</v>
      </c>
      <c r="T336" s="168">
        <f>S336*H336</f>
        <v>0</v>
      </c>
      <c r="AR336" s="21" t="s">
        <v>262</v>
      </c>
      <c r="AT336" s="21" t="s">
        <v>259</v>
      </c>
      <c r="AU336" s="21" t="s">
        <v>80</v>
      </c>
      <c r="AY336" s="21" t="s">
        <v>127</v>
      </c>
      <c r="BE336" s="169">
        <f>IF(N336="základní",J336,0)</f>
        <v>0</v>
      </c>
      <c r="BF336" s="169">
        <f>IF(N336="snížená",J336,0)</f>
        <v>0</v>
      </c>
      <c r="BG336" s="169">
        <f>IF(N336="zákl. přenesená",J336,0)</f>
        <v>0</v>
      </c>
      <c r="BH336" s="169">
        <f>IF(N336="sníž. přenesená",J336,0)</f>
        <v>0</v>
      </c>
      <c r="BI336" s="169">
        <f>IF(N336="nulová",J336,0)</f>
        <v>0</v>
      </c>
      <c r="BJ336" s="21" t="s">
        <v>78</v>
      </c>
      <c r="BK336" s="169">
        <f>ROUND(I336*H336,2)</f>
        <v>0</v>
      </c>
      <c r="BL336" s="21" t="s">
        <v>191</v>
      </c>
      <c r="BM336" s="21" t="s">
        <v>502</v>
      </c>
    </row>
    <row r="337" spans="2:65" s="1" customFormat="1" ht="27">
      <c r="B337" s="37"/>
      <c r="D337" s="170" t="s">
        <v>136</v>
      </c>
      <c r="F337" s="171" t="s">
        <v>137</v>
      </c>
      <c r="I337" s="99"/>
      <c r="L337" s="37"/>
      <c r="M337" s="172"/>
      <c r="T337" s="62"/>
      <c r="AT337" s="21" t="s">
        <v>136</v>
      </c>
      <c r="AU337" s="21" t="s">
        <v>80</v>
      </c>
    </row>
    <row r="338" spans="2:65" s="12" customFormat="1" ht="13.5">
      <c r="B338" s="173"/>
      <c r="D338" s="170" t="s">
        <v>138</v>
      </c>
      <c r="E338" s="174" t="s">
        <v>21</v>
      </c>
      <c r="F338" s="175" t="s">
        <v>503</v>
      </c>
      <c r="H338" s="176">
        <v>287</v>
      </c>
      <c r="I338" s="177"/>
      <c r="L338" s="173"/>
      <c r="M338" s="178"/>
      <c r="T338" s="179"/>
      <c r="AT338" s="174" t="s">
        <v>138</v>
      </c>
      <c r="AU338" s="174" t="s">
        <v>80</v>
      </c>
      <c r="AV338" s="12" t="s">
        <v>80</v>
      </c>
      <c r="AW338" s="12" t="s">
        <v>35</v>
      </c>
      <c r="AX338" s="12" t="s">
        <v>78</v>
      </c>
      <c r="AY338" s="174" t="s">
        <v>127</v>
      </c>
    </row>
    <row r="339" spans="2:65" s="1" customFormat="1" ht="22.5" customHeight="1">
      <c r="B339" s="37"/>
      <c r="C339" s="180" t="s">
        <v>504</v>
      </c>
      <c r="D339" s="180" t="s">
        <v>259</v>
      </c>
      <c r="E339" s="181" t="s">
        <v>505</v>
      </c>
      <c r="F339" s="182" t="s">
        <v>506</v>
      </c>
      <c r="G339" s="183" t="s">
        <v>155</v>
      </c>
      <c r="H339" s="184">
        <v>210</v>
      </c>
      <c r="I339" s="185"/>
      <c r="J339" s="186">
        <f>ROUND(I339*H339,2)</f>
        <v>0</v>
      </c>
      <c r="K339" s="182" t="s">
        <v>134</v>
      </c>
      <c r="L339" s="187"/>
      <c r="M339" s="188" t="s">
        <v>21</v>
      </c>
      <c r="N339" s="189" t="s">
        <v>43</v>
      </c>
      <c r="P339" s="167">
        <f>O339*H339</f>
        <v>0</v>
      </c>
      <c r="Q339" s="167">
        <v>1.2999999999999999E-4</v>
      </c>
      <c r="R339" s="167">
        <f>Q339*H339</f>
        <v>2.7299999999999998E-2</v>
      </c>
      <c r="S339" s="167">
        <v>0</v>
      </c>
      <c r="T339" s="168">
        <f>S339*H339</f>
        <v>0</v>
      </c>
      <c r="AR339" s="21" t="s">
        <v>262</v>
      </c>
      <c r="AT339" s="21" t="s">
        <v>259</v>
      </c>
      <c r="AU339" s="21" t="s">
        <v>80</v>
      </c>
      <c r="AY339" s="21" t="s">
        <v>127</v>
      </c>
      <c r="BE339" s="169">
        <f>IF(N339="základní",J339,0)</f>
        <v>0</v>
      </c>
      <c r="BF339" s="169">
        <f>IF(N339="snížená",J339,0)</f>
        <v>0</v>
      </c>
      <c r="BG339" s="169">
        <f>IF(N339="zákl. přenesená",J339,0)</f>
        <v>0</v>
      </c>
      <c r="BH339" s="169">
        <f>IF(N339="sníž. přenesená",J339,0)</f>
        <v>0</v>
      </c>
      <c r="BI339" s="169">
        <f>IF(N339="nulová",J339,0)</f>
        <v>0</v>
      </c>
      <c r="BJ339" s="21" t="s">
        <v>78</v>
      </c>
      <c r="BK339" s="169">
        <f>ROUND(I339*H339,2)</f>
        <v>0</v>
      </c>
      <c r="BL339" s="21" t="s">
        <v>191</v>
      </c>
      <c r="BM339" s="21" t="s">
        <v>507</v>
      </c>
    </row>
    <row r="340" spans="2:65" s="1" customFormat="1" ht="27">
      <c r="B340" s="37"/>
      <c r="D340" s="170" t="s">
        <v>136</v>
      </c>
      <c r="F340" s="171" t="s">
        <v>137</v>
      </c>
      <c r="I340" s="99"/>
      <c r="L340" s="37"/>
      <c r="M340" s="172"/>
      <c r="T340" s="62"/>
      <c r="AT340" s="21" t="s">
        <v>136</v>
      </c>
      <c r="AU340" s="21" t="s">
        <v>80</v>
      </c>
    </row>
    <row r="341" spans="2:65" s="12" customFormat="1" ht="13.5">
      <c r="B341" s="173"/>
      <c r="D341" s="170" t="s">
        <v>138</v>
      </c>
      <c r="E341" s="174" t="s">
        <v>21</v>
      </c>
      <c r="F341" s="175" t="s">
        <v>472</v>
      </c>
      <c r="H341" s="176">
        <v>210</v>
      </c>
      <c r="I341" s="177"/>
      <c r="L341" s="173"/>
      <c r="M341" s="178"/>
      <c r="T341" s="179"/>
      <c r="AT341" s="174" t="s">
        <v>138</v>
      </c>
      <c r="AU341" s="174" t="s">
        <v>80</v>
      </c>
      <c r="AV341" s="12" t="s">
        <v>80</v>
      </c>
      <c r="AW341" s="12" t="s">
        <v>35</v>
      </c>
      <c r="AX341" s="12" t="s">
        <v>78</v>
      </c>
      <c r="AY341" s="174" t="s">
        <v>127</v>
      </c>
    </row>
    <row r="342" spans="2:65" s="1" customFormat="1" ht="22.5" customHeight="1">
      <c r="B342" s="37"/>
      <c r="C342" s="180" t="s">
        <v>508</v>
      </c>
      <c r="D342" s="180" t="s">
        <v>259</v>
      </c>
      <c r="E342" s="181" t="s">
        <v>509</v>
      </c>
      <c r="F342" s="182" t="s">
        <v>510</v>
      </c>
      <c r="G342" s="183" t="s">
        <v>155</v>
      </c>
      <c r="H342" s="184">
        <v>57</v>
      </c>
      <c r="I342" s="185"/>
      <c r="J342" s="186">
        <f>ROUND(I342*H342,2)</f>
        <v>0</v>
      </c>
      <c r="K342" s="182" t="s">
        <v>134</v>
      </c>
      <c r="L342" s="187"/>
      <c r="M342" s="188" t="s">
        <v>21</v>
      </c>
      <c r="N342" s="189" t="s">
        <v>43</v>
      </c>
      <c r="P342" s="167">
        <f>O342*H342</f>
        <v>0</v>
      </c>
      <c r="Q342" s="167">
        <v>1.4999999999999999E-4</v>
      </c>
      <c r="R342" s="167">
        <f>Q342*H342</f>
        <v>8.5499999999999986E-3</v>
      </c>
      <c r="S342" s="167">
        <v>0</v>
      </c>
      <c r="T342" s="168">
        <f>S342*H342</f>
        <v>0</v>
      </c>
      <c r="AR342" s="21" t="s">
        <v>262</v>
      </c>
      <c r="AT342" s="21" t="s">
        <v>259</v>
      </c>
      <c r="AU342" s="21" t="s">
        <v>80</v>
      </c>
      <c r="AY342" s="21" t="s">
        <v>127</v>
      </c>
      <c r="BE342" s="169">
        <f>IF(N342="základní",J342,0)</f>
        <v>0</v>
      </c>
      <c r="BF342" s="169">
        <f>IF(N342="snížená",J342,0)</f>
        <v>0</v>
      </c>
      <c r="BG342" s="169">
        <f>IF(N342="zákl. přenesená",J342,0)</f>
        <v>0</v>
      </c>
      <c r="BH342" s="169">
        <f>IF(N342="sníž. přenesená",J342,0)</f>
        <v>0</v>
      </c>
      <c r="BI342" s="169">
        <f>IF(N342="nulová",J342,0)</f>
        <v>0</v>
      </c>
      <c r="BJ342" s="21" t="s">
        <v>78</v>
      </c>
      <c r="BK342" s="169">
        <f>ROUND(I342*H342,2)</f>
        <v>0</v>
      </c>
      <c r="BL342" s="21" t="s">
        <v>191</v>
      </c>
      <c r="BM342" s="21" t="s">
        <v>511</v>
      </c>
    </row>
    <row r="343" spans="2:65" s="1" customFormat="1" ht="27">
      <c r="B343" s="37"/>
      <c r="D343" s="170" t="s">
        <v>136</v>
      </c>
      <c r="F343" s="171" t="s">
        <v>137</v>
      </c>
      <c r="I343" s="99"/>
      <c r="L343" s="37"/>
      <c r="M343" s="172"/>
      <c r="T343" s="62"/>
      <c r="AT343" s="21" t="s">
        <v>136</v>
      </c>
      <c r="AU343" s="21" t="s">
        <v>80</v>
      </c>
    </row>
    <row r="344" spans="2:65" s="12" customFormat="1" ht="13.5">
      <c r="B344" s="173"/>
      <c r="D344" s="170" t="s">
        <v>138</v>
      </c>
      <c r="E344" s="174" t="s">
        <v>21</v>
      </c>
      <c r="F344" s="175" t="s">
        <v>392</v>
      </c>
      <c r="H344" s="176">
        <v>57</v>
      </c>
      <c r="I344" s="177"/>
      <c r="L344" s="173"/>
      <c r="M344" s="178"/>
      <c r="T344" s="179"/>
      <c r="AT344" s="174" t="s">
        <v>138</v>
      </c>
      <c r="AU344" s="174" t="s">
        <v>80</v>
      </c>
      <c r="AV344" s="12" t="s">
        <v>80</v>
      </c>
      <c r="AW344" s="12" t="s">
        <v>35</v>
      </c>
      <c r="AX344" s="12" t="s">
        <v>78</v>
      </c>
      <c r="AY344" s="174" t="s">
        <v>127</v>
      </c>
    </row>
    <row r="345" spans="2:65" s="1" customFormat="1" ht="22.5" customHeight="1">
      <c r="B345" s="37"/>
      <c r="C345" s="180" t="s">
        <v>512</v>
      </c>
      <c r="D345" s="180" t="s">
        <v>259</v>
      </c>
      <c r="E345" s="181" t="s">
        <v>513</v>
      </c>
      <c r="F345" s="182" t="s">
        <v>514</v>
      </c>
      <c r="G345" s="183" t="s">
        <v>155</v>
      </c>
      <c r="H345" s="184">
        <v>66</v>
      </c>
      <c r="I345" s="185"/>
      <c r="J345" s="186">
        <f>ROUND(I345*H345,2)</f>
        <v>0</v>
      </c>
      <c r="K345" s="182" t="s">
        <v>134</v>
      </c>
      <c r="L345" s="187"/>
      <c r="M345" s="188" t="s">
        <v>21</v>
      </c>
      <c r="N345" s="189" t="s">
        <v>43</v>
      </c>
      <c r="P345" s="167">
        <f>O345*H345</f>
        <v>0</v>
      </c>
      <c r="Q345" s="167">
        <v>1.8000000000000001E-4</v>
      </c>
      <c r="R345" s="167">
        <f>Q345*H345</f>
        <v>1.188E-2</v>
      </c>
      <c r="S345" s="167">
        <v>0</v>
      </c>
      <c r="T345" s="168">
        <f>S345*H345</f>
        <v>0</v>
      </c>
      <c r="AR345" s="21" t="s">
        <v>262</v>
      </c>
      <c r="AT345" s="21" t="s">
        <v>259</v>
      </c>
      <c r="AU345" s="21" t="s">
        <v>80</v>
      </c>
      <c r="AY345" s="21" t="s">
        <v>127</v>
      </c>
      <c r="BE345" s="169">
        <f>IF(N345="základní",J345,0)</f>
        <v>0</v>
      </c>
      <c r="BF345" s="169">
        <f>IF(N345="snížená",J345,0)</f>
        <v>0</v>
      </c>
      <c r="BG345" s="169">
        <f>IF(N345="zákl. přenesená",J345,0)</f>
        <v>0</v>
      </c>
      <c r="BH345" s="169">
        <f>IF(N345="sníž. přenesená",J345,0)</f>
        <v>0</v>
      </c>
      <c r="BI345" s="169">
        <f>IF(N345="nulová",J345,0)</f>
        <v>0</v>
      </c>
      <c r="BJ345" s="21" t="s">
        <v>78</v>
      </c>
      <c r="BK345" s="169">
        <f>ROUND(I345*H345,2)</f>
        <v>0</v>
      </c>
      <c r="BL345" s="21" t="s">
        <v>191</v>
      </c>
      <c r="BM345" s="21" t="s">
        <v>515</v>
      </c>
    </row>
    <row r="346" spans="2:65" s="1" customFormat="1" ht="27">
      <c r="B346" s="37"/>
      <c r="D346" s="170" t="s">
        <v>136</v>
      </c>
      <c r="F346" s="171" t="s">
        <v>137</v>
      </c>
      <c r="I346" s="99"/>
      <c r="L346" s="37"/>
      <c r="M346" s="172"/>
      <c r="T346" s="62"/>
      <c r="AT346" s="21" t="s">
        <v>136</v>
      </c>
      <c r="AU346" s="21" t="s">
        <v>80</v>
      </c>
    </row>
    <row r="347" spans="2:65" s="12" customFormat="1" ht="13.5">
      <c r="B347" s="173"/>
      <c r="D347" s="170" t="s">
        <v>138</v>
      </c>
      <c r="E347" s="174" t="s">
        <v>21</v>
      </c>
      <c r="F347" s="175" t="s">
        <v>434</v>
      </c>
      <c r="H347" s="176">
        <v>66</v>
      </c>
      <c r="I347" s="177"/>
      <c r="L347" s="173"/>
      <c r="M347" s="178"/>
      <c r="T347" s="179"/>
      <c r="AT347" s="174" t="s">
        <v>138</v>
      </c>
      <c r="AU347" s="174" t="s">
        <v>80</v>
      </c>
      <c r="AV347" s="12" t="s">
        <v>80</v>
      </c>
      <c r="AW347" s="12" t="s">
        <v>35</v>
      </c>
      <c r="AX347" s="12" t="s">
        <v>78</v>
      </c>
      <c r="AY347" s="174" t="s">
        <v>127</v>
      </c>
    </row>
    <row r="348" spans="2:65" s="1" customFormat="1" ht="22.5" customHeight="1">
      <c r="B348" s="37"/>
      <c r="C348" s="180" t="s">
        <v>516</v>
      </c>
      <c r="D348" s="180" t="s">
        <v>259</v>
      </c>
      <c r="E348" s="181" t="s">
        <v>517</v>
      </c>
      <c r="F348" s="182" t="s">
        <v>518</v>
      </c>
      <c r="G348" s="183" t="s">
        <v>155</v>
      </c>
      <c r="H348" s="184">
        <v>110</v>
      </c>
      <c r="I348" s="185"/>
      <c r="J348" s="186">
        <f>ROUND(I348*H348,2)</f>
        <v>0</v>
      </c>
      <c r="K348" s="182" t="s">
        <v>134</v>
      </c>
      <c r="L348" s="187"/>
      <c r="M348" s="188" t="s">
        <v>21</v>
      </c>
      <c r="N348" s="189" t="s">
        <v>43</v>
      </c>
      <c r="P348" s="167">
        <f>O348*H348</f>
        <v>0</v>
      </c>
      <c r="Q348" s="167">
        <v>9.0000000000000006E-5</v>
      </c>
      <c r="R348" s="167">
        <f>Q348*H348</f>
        <v>9.9000000000000008E-3</v>
      </c>
      <c r="S348" s="167">
        <v>0</v>
      </c>
      <c r="T348" s="168">
        <f>S348*H348</f>
        <v>0</v>
      </c>
      <c r="AR348" s="21" t="s">
        <v>262</v>
      </c>
      <c r="AT348" s="21" t="s">
        <v>259</v>
      </c>
      <c r="AU348" s="21" t="s">
        <v>80</v>
      </c>
      <c r="AY348" s="21" t="s">
        <v>127</v>
      </c>
      <c r="BE348" s="169">
        <f>IF(N348="základní",J348,0)</f>
        <v>0</v>
      </c>
      <c r="BF348" s="169">
        <f>IF(N348="snížená",J348,0)</f>
        <v>0</v>
      </c>
      <c r="BG348" s="169">
        <f>IF(N348="zákl. přenesená",J348,0)</f>
        <v>0</v>
      </c>
      <c r="BH348" s="169">
        <f>IF(N348="sníž. přenesená",J348,0)</f>
        <v>0</v>
      </c>
      <c r="BI348" s="169">
        <f>IF(N348="nulová",J348,0)</f>
        <v>0</v>
      </c>
      <c r="BJ348" s="21" t="s">
        <v>78</v>
      </c>
      <c r="BK348" s="169">
        <f>ROUND(I348*H348,2)</f>
        <v>0</v>
      </c>
      <c r="BL348" s="21" t="s">
        <v>191</v>
      </c>
      <c r="BM348" s="21" t="s">
        <v>519</v>
      </c>
    </row>
    <row r="349" spans="2:65" s="1" customFormat="1" ht="27">
      <c r="B349" s="37"/>
      <c r="D349" s="170" t="s">
        <v>136</v>
      </c>
      <c r="F349" s="171" t="s">
        <v>137</v>
      </c>
      <c r="I349" s="99"/>
      <c r="L349" s="37"/>
      <c r="M349" s="172"/>
      <c r="T349" s="62"/>
      <c r="AT349" s="21" t="s">
        <v>136</v>
      </c>
      <c r="AU349" s="21" t="s">
        <v>80</v>
      </c>
    </row>
    <row r="350" spans="2:65" s="12" customFormat="1" ht="13.5">
      <c r="B350" s="173"/>
      <c r="D350" s="170" t="s">
        <v>138</v>
      </c>
      <c r="E350" s="174" t="s">
        <v>21</v>
      </c>
      <c r="F350" s="175" t="s">
        <v>520</v>
      </c>
      <c r="H350" s="176">
        <v>110</v>
      </c>
      <c r="I350" s="177"/>
      <c r="L350" s="173"/>
      <c r="M350" s="178"/>
      <c r="T350" s="179"/>
      <c r="AT350" s="174" t="s">
        <v>138</v>
      </c>
      <c r="AU350" s="174" t="s">
        <v>80</v>
      </c>
      <c r="AV350" s="12" t="s">
        <v>80</v>
      </c>
      <c r="AW350" s="12" t="s">
        <v>35</v>
      </c>
      <c r="AX350" s="12" t="s">
        <v>78</v>
      </c>
      <c r="AY350" s="174" t="s">
        <v>127</v>
      </c>
    </row>
    <row r="351" spans="2:65" s="1" customFormat="1" ht="22.5" customHeight="1">
      <c r="B351" s="37"/>
      <c r="C351" s="180" t="s">
        <v>521</v>
      </c>
      <c r="D351" s="180" t="s">
        <v>259</v>
      </c>
      <c r="E351" s="181" t="s">
        <v>522</v>
      </c>
      <c r="F351" s="182" t="s">
        <v>523</v>
      </c>
      <c r="G351" s="183" t="s">
        <v>155</v>
      </c>
      <c r="H351" s="184">
        <v>190</v>
      </c>
      <c r="I351" s="185"/>
      <c r="J351" s="186">
        <f>ROUND(I351*H351,2)</f>
        <v>0</v>
      </c>
      <c r="K351" s="182" t="s">
        <v>134</v>
      </c>
      <c r="L351" s="187"/>
      <c r="M351" s="188" t="s">
        <v>21</v>
      </c>
      <c r="N351" s="189" t="s">
        <v>43</v>
      </c>
      <c r="P351" s="167">
        <f>O351*H351</f>
        <v>0</v>
      </c>
      <c r="Q351" s="167">
        <v>2.4000000000000001E-4</v>
      </c>
      <c r="R351" s="167">
        <f>Q351*H351</f>
        <v>4.5600000000000002E-2</v>
      </c>
      <c r="S351" s="167">
        <v>0</v>
      </c>
      <c r="T351" s="168">
        <f>S351*H351</f>
        <v>0</v>
      </c>
      <c r="AR351" s="21" t="s">
        <v>262</v>
      </c>
      <c r="AT351" s="21" t="s">
        <v>259</v>
      </c>
      <c r="AU351" s="21" t="s">
        <v>80</v>
      </c>
      <c r="AY351" s="21" t="s">
        <v>127</v>
      </c>
      <c r="BE351" s="169">
        <f>IF(N351="základní",J351,0)</f>
        <v>0</v>
      </c>
      <c r="BF351" s="169">
        <f>IF(N351="snížená",J351,0)</f>
        <v>0</v>
      </c>
      <c r="BG351" s="169">
        <f>IF(N351="zákl. přenesená",J351,0)</f>
        <v>0</v>
      </c>
      <c r="BH351" s="169">
        <f>IF(N351="sníž. přenesená",J351,0)</f>
        <v>0</v>
      </c>
      <c r="BI351" s="169">
        <f>IF(N351="nulová",J351,0)</f>
        <v>0</v>
      </c>
      <c r="BJ351" s="21" t="s">
        <v>78</v>
      </c>
      <c r="BK351" s="169">
        <f>ROUND(I351*H351,2)</f>
        <v>0</v>
      </c>
      <c r="BL351" s="21" t="s">
        <v>191</v>
      </c>
      <c r="BM351" s="21" t="s">
        <v>524</v>
      </c>
    </row>
    <row r="352" spans="2:65" s="1" customFormat="1" ht="27">
      <c r="B352" s="37"/>
      <c r="D352" s="170" t="s">
        <v>136</v>
      </c>
      <c r="F352" s="171" t="s">
        <v>137</v>
      </c>
      <c r="I352" s="99"/>
      <c r="L352" s="37"/>
      <c r="M352" s="172"/>
      <c r="T352" s="62"/>
      <c r="AT352" s="21" t="s">
        <v>136</v>
      </c>
      <c r="AU352" s="21" t="s">
        <v>80</v>
      </c>
    </row>
    <row r="353" spans="2:65" s="12" customFormat="1" ht="13.5">
      <c r="B353" s="173"/>
      <c r="D353" s="170" t="s">
        <v>138</v>
      </c>
      <c r="E353" s="174" t="s">
        <v>21</v>
      </c>
      <c r="F353" s="175" t="s">
        <v>525</v>
      </c>
      <c r="H353" s="176">
        <v>190</v>
      </c>
      <c r="I353" s="177"/>
      <c r="L353" s="173"/>
      <c r="M353" s="178"/>
      <c r="T353" s="179"/>
      <c r="AT353" s="174" t="s">
        <v>138</v>
      </c>
      <c r="AU353" s="174" t="s">
        <v>80</v>
      </c>
      <c r="AV353" s="12" t="s">
        <v>80</v>
      </c>
      <c r="AW353" s="12" t="s">
        <v>35</v>
      </c>
      <c r="AX353" s="12" t="s">
        <v>78</v>
      </c>
      <c r="AY353" s="174" t="s">
        <v>127</v>
      </c>
    </row>
    <row r="354" spans="2:65" s="1" customFormat="1" ht="31.5" customHeight="1">
      <c r="B354" s="37"/>
      <c r="C354" s="158" t="s">
        <v>526</v>
      </c>
      <c r="D354" s="158" t="s">
        <v>130</v>
      </c>
      <c r="E354" s="159" t="s">
        <v>527</v>
      </c>
      <c r="F354" s="160" t="s">
        <v>528</v>
      </c>
      <c r="G354" s="161" t="s">
        <v>133</v>
      </c>
      <c r="H354" s="162">
        <v>10</v>
      </c>
      <c r="I354" s="163"/>
      <c r="J354" s="164">
        <f>ROUND(I354*H354,2)</f>
        <v>0</v>
      </c>
      <c r="K354" s="160" t="s">
        <v>134</v>
      </c>
      <c r="L354" s="37"/>
      <c r="M354" s="165" t="s">
        <v>21</v>
      </c>
      <c r="N354" s="166" t="s">
        <v>43</v>
      </c>
      <c r="P354" s="167">
        <f>O354*H354</f>
        <v>0</v>
      </c>
      <c r="Q354" s="167">
        <v>8.0999999999999996E-4</v>
      </c>
      <c r="R354" s="167">
        <f>Q354*H354</f>
        <v>8.0999999999999996E-3</v>
      </c>
      <c r="S354" s="167">
        <v>0</v>
      </c>
      <c r="T354" s="168">
        <f>S354*H354</f>
        <v>0</v>
      </c>
      <c r="AR354" s="21" t="s">
        <v>191</v>
      </c>
      <c r="AT354" s="21" t="s">
        <v>130</v>
      </c>
      <c r="AU354" s="21" t="s">
        <v>80</v>
      </c>
      <c r="AY354" s="21" t="s">
        <v>127</v>
      </c>
      <c r="BE354" s="169">
        <f>IF(N354="základní",J354,0)</f>
        <v>0</v>
      </c>
      <c r="BF354" s="169">
        <f>IF(N354="snížená",J354,0)</f>
        <v>0</v>
      </c>
      <c r="BG354" s="169">
        <f>IF(N354="zákl. přenesená",J354,0)</f>
        <v>0</v>
      </c>
      <c r="BH354" s="169">
        <f>IF(N354="sníž. přenesená",J354,0)</f>
        <v>0</v>
      </c>
      <c r="BI354" s="169">
        <f>IF(N354="nulová",J354,0)</f>
        <v>0</v>
      </c>
      <c r="BJ354" s="21" t="s">
        <v>78</v>
      </c>
      <c r="BK354" s="169">
        <f>ROUND(I354*H354,2)</f>
        <v>0</v>
      </c>
      <c r="BL354" s="21" t="s">
        <v>191</v>
      </c>
      <c r="BM354" s="21" t="s">
        <v>529</v>
      </c>
    </row>
    <row r="355" spans="2:65" s="1" customFormat="1" ht="27">
      <c r="B355" s="37"/>
      <c r="D355" s="170" t="s">
        <v>136</v>
      </c>
      <c r="F355" s="171" t="s">
        <v>137</v>
      </c>
      <c r="I355" s="99"/>
      <c r="L355" s="37"/>
      <c r="M355" s="172"/>
      <c r="T355" s="62"/>
      <c r="AT355" s="21" t="s">
        <v>136</v>
      </c>
      <c r="AU355" s="21" t="s">
        <v>80</v>
      </c>
    </row>
    <row r="356" spans="2:65" s="12" customFormat="1" ht="13.5">
      <c r="B356" s="173"/>
      <c r="D356" s="170" t="s">
        <v>138</v>
      </c>
      <c r="E356" s="174" t="s">
        <v>21</v>
      </c>
      <c r="F356" s="175" t="s">
        <v>180</v>
      </c>
      <c r="H356" s="176">
        <v>10</v>
      </c>
      <c r="I356" s="177"/>
      <c r="L356" s="173"/>
      <c r="M356" s="178"/>
      <c r="T356" s="179"/>
      <c r="AT356" s="174" t="s">
        <v>138</v>
      </c>
      <c r="AU356" s="174" t="s">
        <v>80</v>
      </c>
      <c r="AV356" s="12" t="s">
        <v>80</v>
      </c>
      <c r="AW356" s="12" t="s">
        <v>35</v>
      </c>
      <c r="AX356" s="12" t="s">
        <v>78</v>
      </c>
      <c r="AY356" s="174" t="s">
        <v>127</v>
      </c>
    </row>
    <row r="357" spans="2:65" s="1" customFormat="1" ht="31.5" customHeight="1">
      <c r="B357" s="37"/>
      <c r="C357" s="158" t="s">
        <v>530</v>
      </c>
      <c r="D357" s="158" t="s">
        <v>130</v>
      </c>
      <c r="E357" s="159" t="s">
        <v>531</v>
      </c>
      <c r="F357" s="160" t="s">
        <v>532</v>
      </c>
      <c r="G357" s="161" t="s">
        <v>133</v>
      </c>
      <c r="H357" s="162">
        <v>6</v>
      </c>
      <c r="I357" s="163"/>
      <c r="J357" s="164">
        <f>ROUND(I357*H357,2)</f>
        <v>0</v>
      </c>
      <c r="K357" s="160" t="s">
        <v>134</v>
      </c>
      <c r="L357" s="37"/>
      <c r="M357" s="165" t="s">
        <v>21</v>
      </c>
      <c r="N357" s="166" t="s">
        <v>43</v>
      </c>
      <c r="P357" s="167">
        <f>O357*H357</f>
        <v>0</v>
      </c>
      <c r="Q357" s="167">
        <v>1.08E-3</v>
      </c>
      <c r="R357" s="167">
        <f>Q357*H357</f>
        <v>6.4799999999999996E-3</v>
      </c>
      <c r="S357" s="167">
        <v>0</v>
      </c>
      <c r="T357" s="168">
        <f>S357*H357</f>
        <v>0</v>
      </c>
      <c r="AR357" s="21" t="s">
        <v>191</v>
      </c>
      <c r="AT357" s="21" t="s">
        <v>130</v>
      </c>
      <c r="AU357" s="21" t="s">
        <v>80</v>
      </c>
      <c r="AY357" s="21" t="s">
        <v>127</v>
      </c>
      <c r="BE357" s="169">
        <f>IF(N357="základní",J357,0)</f>
        <v>0</v>
      </c>
      <c r="BF357" s="169">
        <f>IF(N357="snížená",J357,0)</f>
        <v>0</v>
      </c>
      <c r="BG357" s="169">
        <f>IF(N357="zákl. přenesená",J357,0)</f>
        <v>0</v>
      </c>
      <c r="BH357" s="169">
        <f>IF(N357="sníž. přenesená",J357,0)</f>
        <v>0</v>
      </c>
      <c r="BI357" s="169">
        <f>IF(N357="nulová",J357,0)</f>
        <v>0</v>
      </c>
      <c r="BJ357" s="21" t="s">
        <v>78</v>
      </c>
      <c r="BK357" s="169">
        <f>ROUND(I357*H357,2)</f>
        <v>0</v>
      </c>
      <c r="BL357" s="21" t="s">
        <v>191</v>
      </c>
      <c r="BM357" s="21" t="s">
        <v>533</v>
      </c>
    </row>
    <row r="358" spans="2:65" s="1" customFormat="1" ht="27">
      <c r="B358" s="37"/>
      <c r="D358" s="170" t="s">
        <v>136</v>
      </c>
      <c r="F358" s="171" t="s">
        <v>137</v>
      </c>
      <c r="I358" s="99"/>
      <c r="L358" s="37"/>
      <c r="M358" s="172"/>
      <c r="T358" s="62"/>
      <c r="AT358" s="21" t="s">
        <v>136</v>
      </c>
      <c r="AU358" s="21" t="s">
        <v>80</v>
      </c>
    </row>
    <row r="359" spans="2:65" s="12" customFormat="1" ht="13.5">
      <c r="B359" s="173"/>
      <c r="D359" s="170" t="s">
        <v>138</v>
      </c>
      <c r="E359" s="174" t="s">
        <v>21</v>
      </c>
      <c r="F359" s="175" t="s">
        <v>140</v>
      </c>
      <c r="H359" s="176">
        <v>6</v>
      </c>
      <c r="I359" s="177"/>
      <c r="L359" s="173"/>
      <c r="M359" s="178"/>
      <c r="T359" s="179"/>
      <c r="AT359" s="174" t="s">
        <v>138</v>
      </c>
      <c r="AU359" s="174" t="s">
        <v>80</v>
      </c>
      <c r="AV359" s="12" t="s">
        <v>80</v>
      </c>
      <c r="AW359" s="12" t="s">
        <v>35</v>
      </c>
      <c r="AX359" s="12" t="s">
        <v>78</v>
      </c>
      <c r="AY359" s="174" t="s">
        <v>127</v>
      </c>
    </row>
    <row r="360" spans="2:65" s="1" customFormat="1" ht="31.5" customHeight="1">
      <c r="B360" s="37"/>
      <c r="C360" s="158" t="s">
        <v>534</v>
      </c>
      <c r="D360" s="158" t="s">
        <v>130</v>
      </c>
      <c r="E360" s="159" t="s">
        <v>535</v>
      </c>
      <c r="F360" s="160" t="s">
        <v>536</v>
      </c>
      <c r="G360" s="161" t="s">
        <v>133</v>
      </c>
      <c r="H360" s="162">
        <v>8</v>
      </c>
      <c r="I360" s="163"/>
      <c r="J360" s="164">
        <f>ROUND(I360*H360,2)</f>
        <v>0</v>
      </c>
      <c r="K360" s="160" t="s">
        <v>134</v>
      </c>
      <c r="L360" s="37"/>
      <c r="M360" s="165" t="s">
        <v>21</v>
      </c>
      <c r="N360" s="166" t="s">
        <v>43</v>
      </c>
      <c r="P360" s="167">
        <f>O360*H360</f>
        <v>0</v>
      </c>
      <c r="Q360" s="167">
        <v>1.4499999999999999E-3</v>
      </c>
      <c r="R360" s="167">
        <f>Q360*H360</f>
        <v>1.1599999999999999E-2</v>
      </c>
      <c r="S360" s="167">
        <v>0</v>
      </c>
      <c r="T360" s="168">
        <f>S360*H360</f>
        <v>0</v>
      </c>
      <c r="AR360" s="21" t="s">
        <v>191</v>
      </c>
      <c r="AT360" s="21" t="s">
        <v>130</v>
      </c>
      <c r="AU360" s="21" t="s">
        <v>80</v>
      </c>
      <c r="AY360" s="21" t="s">
        <v>127</v>
      </c>
      <c r="BE360" s="169">
        <f>IF(N360="základní",J360,0)</f>
        <v>0</v>
      </c>
      <c r="BF360" s="169">
        <f>IF(N360="snížená",J360,0)</f>
        <v>0</v>
      </c>
      <c r="BG360" s="169">
        <f>IF(N360="zákl. přenesená",J360,0)</f>
        <v>0</v>
      </c>
      <c r="BH360" s="169">
        <f>IF(N360="sníž. přenesená",J360,0)</f>
        <v>0</v>
      </c>
      <c r="BI360" s="169">
        <f>IF(N360="nulová",J360,0)</f>
        <v>0</v>
      </c>
      <c r="BJ360" s="21" t="s">
        <v>78</v>
      </c>
      <c r="BK360" s="169">
        <f>ROUND(I360*H360,2)</f>
        <v>0</v>
      </c>
      <c r="BL360" s="21" t="s">
        <v>191</v>
      </c>
      <c r="BM360" s="21" t="s">
        <v>537</v>
      </c>
    </row>
    <row r="361" spans="2:65" s="1" customFormat="1" ht="27">
      <c r="B361" s="37"/>
      <c r="D361" s="170" t="s">
        <v>136</v>
      </c>
      <c r="F361" s="171" t="s">
        <v>137</v>
      </c>
      <c r="I361" s="99"/>
      <c r="L361" s="37"/>
      <c r="M361" s="172"/>
      <c r="T361" s="62"/>
      <c r="AT361" s="21" t="s">
        <v>136</v>
      </c>
      <c r="AU361" s="21" t="s">
        <v>80</v>
      </c>
    </row>
    <row r="362" spans="2:65" s="12" customFormat="1" ht="13.5">
      <c r="B362" s="173"/>
      <c r="D362" s="170" t="s">
        <v>138</v>
      </c>
      <c r="E362" s="174" t="s">
        <v>21</v>
      </c>
      <c r="F362" s="175" t="s">
        <v>173</v>
      </c>
      <c r="H362" s="176">
        <v>8</v>
      </c>
      <c r="I362" s="177"/>
      <c r="L362" s="173"/>
      <c r="M362" s="178"/>
      <c r="T362" s="179"/>
      <c r="AT362" s="174" t="s">
        <v>138</v>
      </c>
      <c r="AU362" s="174" t="s">
        <v>80</v>
      </c>
      <c r="AV362" s="12" t="s">
        <v>80</v>
      </c>
      <c r="AW362" s="12" t="s">
        <v>35</v>
      </c>
      <c r="AX362" s="12" t="s">
        <v>78</v>
      </c>
      <c r="AY362" s="174" t="s">
        <v>127</v>
      </c>
    </row>
    <row r="363" spans="2:65" s="1" customFormat="1" ht="31.5" customHeight="1">
      <c r="B363" s="37"/>
      <c r="C363" s="158" t="s">
        <v>538</v>
      </c>
      <c r="D363" s="158" t="s">
        <v>130</v>
      </c>
      <c r="E363" s="159" t="s">
        <v>539</v>
      </c>
      <c r="F363" s="160" t="s">
        <v>540</v>
      </c>
      <c r="G363" s="161" t="s">
        <v>133</v>
      </c>
      <c r="H363" s="162">
        <v>5</v>
      </c>
      <c r="I363" s="163"/>
      <c r="J363" s="164">
        <f>ROUND(I363*H363,2)</f>
        <v>0</v>
      </c>
      <c r="K363" s="160" t="s">
        <v>134</v>
      </c>
      <c r="L363" s="37"/>
      <c r="M363" s="165" t="s">
        <v>21</v>
      </c>
      <c r="N363" s="166" t="s">
        <v>43</v>
      </c>
      <c r="P363" s="167">
        <f>O363*H363</f>
        <v>0</v>
      </c>
      <c r="Q363" s="167">
        <v>2.1800000000000001E-3</v>
      </c>
      <c r="R363" s="167">
        <f>Q363*H363</f>
        <v>1.09E-2</v>
      </c>
      <c r="S363" s="167">
        <v>0</v>
      </c>
      <c r="T363" s="168">
        <f>S363*H363</f>
        <v>0</v>
      </c>
      <c r="AR363" s="21" t="s">
        <v>191</v>
      </c>
      <c r="AT363" s="21" t="s">
        <v>130</v>
      </c>
      <c r="AU363" s="21" t="s">
        <v>80</v>
      </c>
      <c r="AY363" s="21" t="s">
        <v>127</v>
      </c>
      <c r="BE363" s="169">
        <f>IF(N363="základní",J363,0)</f>
        <v>0</v>
      </c>
      <c r="BF363" s="169">
        <f>IF(N363="snížená",J363,0)</f>
        <v>0</v>
      </c>
      <c r="BG363" s="169">
        <f>IF(N363="zákl. přenesená",J363,0)</f>
        <v>0</v>
      </c>
      <c r="BH363" s="169">
        <f>IF(N363="sníž. přenesená",J363,0)</f>
        <v>0</v>
      </c>
      <c r="BI363" s="169">
        <f>IF(N363="nulová",J363,0)</f>
        <v>0</v>
      </c>
      <c r="BJ363" s="21" t="s">
        <v>78</v>
      </c>
      <c r="BK363" s="169">
        <f>ROUND(I363*H363,2)</f>
        <v>0</v>
      </c>
      <c r="BL363" s="21" t="s">
        <v>191</v>
      </c>
      <c r="BM363" s="21" t="s">
        <v>541</v>
      </c>
    </row>
    <row r="364" spans="2:65" s="1" customFormat="1" ht="27">
      <c r="B364" s="37"/>
      <c r="D364" s="170" t="s">
        <v>136</v>
      </c>
      <c r="F364" s="171" t="s">
        <v>137</v>
      </c>
      <c r="I364" s="99"/>
      <c r="L364" s="37"/>
      <c r="M364" s="172"/>
      <c r="T364" s="62"/>
      <c r="AT364" s="21" t="s">
        <v>136</v>
      </c>
      <c r="AU364" s="21" t="s">
        <v>80</v>
      </c>
    </row>
    <row r="365" spans="2:65" s="12" customFormat="1" ht="13.5">
      <c r="B365" s="173"/>
      <c r="D365" s="170" t="s">
        <v>138</v>
      </c>
      <c r="E365" s="174" t="s">
        <v>21</v>
      </c>
      <c r="F365" s="175" t="s">
        <v>158</v>
      </c>
      <c r="H365" s="176">
        <v>5</v>
      </c>
      <c r="I365" s="177"/>
      <c r="L365" s="173"/>
      <c r="M365" s="178"/>
      <c r="T365" s="179"/>
      <c r="AT365" s="174" t="s">
        <v>138</v>
      </c>
      <c r="AU365" s="174" t="s">
        <v>80</v>
      </c>
      <c r="AV365" s="12" t="s">
        <v>80</v>
      </c>
      <c r="AW365" s="12" t="s">
        <v>35</v>
      </c>
      <c r="AX365" s="12" t="s">
        <v>78</v>
      </c>
      <c r="AY365" s="174" t="s">
        <v>127</v>
      </c>
    </row>
    <row r="366" spans="2:65" s="1" customFormat="1" ht="22.5" customHeight="1">
      <c r="B366" s="37"/>
      <c r="C366" s="158" t="s">
        <v>542</v>
      </c>
      <c r="D366" s="158" t="s">
        <v>130</v>
      </c>
      <c r="E366" s="159" t="s">
        <v>543</v>
      </c>
      <c r="F366" s="160" t="s">
        <v>544</v>
      </c>
      <c r="G366" s="161" t="s">
        <v>133</v>
      </c>
      <c r="H366" s="162">
        <v>592</v>
      </c>
      <c r="I366" s="163"/>
      <c r="J366" s="164">
        <f>ROUND(I366*H366,2)</f>
        <v>0</v>
      </c>
      <c r="K366" s="160" t="s">
        <v>134</v>
      </c>
      <c r="L366" s="37"/>
      <c r="M366" s="165" t="s">
        <v>21</v>
      </c>
      <c r="N366" s="166" t="s">
        <v>43</v>
      </c>
      <c r="P366" s="167">
        <f>O366*H366</f>
        <v>0</v>
      </c>
      <c r="Q366" s="167">
        <v>1.2999999999999999E-4</v>
      </c>
      <c r="R366" s="167">
        <f>Q366*H366</f>
        <v>7.6959999999999987E-2</v>
      </c>
      <c r="S366" s="167">
        <v>0</v>
      </c>
      <c r="T366" s="168">
        <f>S366*H366</f>
        <v>0</v>
      </c>
      <c r="AR366" s="21" t="s">
        <v>191</v>
      </c>
      <c r="AT366" s="21" t="s">
        <v>130</v>
      </c>
      <c r="AU366" s="21" t="s">
        <v>80</v>
      </c>
      <c r="AY366" s="21" t="s">
        <v>127</v>
      </c>
      <c r="BE366" s="169">
        <f>IF(N366="základní",J366,0)</f>
        <v>0</v>
      </c>
      <c r="BF366" s="169">
        <f>IF(N366="snížená",J366,0)</f>
        <v>0</v>
      </c>
      <c r="BG366" s="169">
        <f>IF(N366="zákl. přenesená",J366,0)</f>
        <v>0</v>
      </c>
      <c r="BH366" s="169">
        <f>IF(N366="sníž. přenesená",J366,0)</f>
        <v>0</v>
      </c>
      <c r="BI366" s="169">
        <f>IF(N366="nulová",J366,0)</f>
        <v>0</v>
      </c>
      <c r="BJ366" s="21" t="s">
        <v>78</v>
      </c>
      <c r="BK366" s="169">
        <f>ROUND(I366*H366,2)</f>
        <v>0</v>
      </c>
      <c r="BL366" s="21" t="s">
        <v>191</v>
      </c>
      <c r="BM366" s="21" t="s">
        <v>545</v>
      </c>
    </row>
    <row r="367" spans="2:65" s="1" customFormat="1" ht="27">
      <c r="B367" s="37"/>
      <c r="D367" s="170" t="s">
        <v>136</v>
      </c>
      <c r="F367" s="171" t="s">
        <v>137</v>
      </c>
      <c r="I367" s="99"/>
      <c r="L367" s="37"/>
      <c r="M367" s="172"/>
      <c r="T367" s="62"/>
      <c r="AT367" s="21" t="s">
        <v>136</v>
      </c>
      <c r="AU367" s="21" t="s">
        <v>80</v>
      </c>
    </row>
    <row r="368" spans="2:65" s="12" customFormat="1" ht="13.5">
      <c r="B368" s="173"/>
      <c r="D368" s="170" t="s">
        <v>138</v>
      </c>
      <c r="E368" s="174" t="s">
        <v>21</v>
      </c>
      <c r="F368" s="175" t="s">
        <v>546</v>
      </c>
      <c r="H368" s="176">
        <v>592</v>
      </c>
      <c r="I368" s="177"/>
      <c r="L368" s="173"/>
      <c r="M368" s="178"/>
      <c r="T368" s="179"/>
      <c r="AT368" s="174" t="s">
        <v>138</v>
      </c>
      <c r="AU368" s="174" t="s">
        <v>80</v>
      </c>
      <c r="AV368" s="12" t="s">
        <v>80</v>
      </c>
      <c r="AW368" s="12" t="s">
        <v>35</v>
      </c>
      <c r="AX368" s="12" t="s">
        <v>78</v>
      </c>
      <c r="AY368" s="174" t="s">
        <v>127</v>
      </c>
    </row>
    <row r="369" spans="2:65" s="1" customFormat="1" ht="22.5" customHeight="1">
      <c r="B369" s="37"/>
      <c r="C369" s="180" t="s">
        <v>547</v>
      </c>
      <c r="D369" s="180" t="s">
        <v>259</v>
      </c>
      <c r="E369" s="181" t="s">
        <v>548</v>
      </c>
      <c r="F369" s="182" t="s">
        <v>549</v>
      </c>
      <c r="G369" s="183" t="s">
        <v>133</v>
      </c>
      <c r="H369" s="184">
        <v>592</v>
      </c>
      <c r="I369" s="185"/>
      <c r="J369" s="186">
        <f>ROUND(I369*H369,2)</f>
        <v>0</v>
      </c>
      <c r="K369" s="182" t="s">
        <v>134</v>
      </c>
      <c r="L369" s="187"/>
      <c r="M369" s="188" t="s">
        <v>21</v>
      </c>
      <c r="N369" s="189" t="s">
        <v>43</v>
      </c>
      <c r="P369" s="167">
        <f>O369*H369</f>
        <v>0</v>
      </c>
      <c r="Q369" s="167">
        <v>1.3999999999999999E-4</v>
      </c>
      <c r="R369" s="167">
        <f>Q369*H369</f>
        <v>8.2879999999999995E-2</v>
      </c>
      <c r="S369" s="167">
        <v>0</v>
      </c>
      <c r="T369" s="168">
        <f>S369*H369</f>
        <v>0</v>
      </c>
      <c r="AR369" s="21" t="s">
        <v>262</v>
      </c>
      <c r="AT369" s="21" t="s">
        <v>259</v>
      </c>
      <c r="AU369" s="21" t="s">
        <v>80</v>
      </c>
      <c r="AY369" s="21" t="s">
        <v>127</v>
      </c>
      <c r="BE369" s="169">
        <f>IF(N369="základní",J369,0)</f>
        <v>0</v>
      </c>
      <c r="BF369" s="169">
        <f>IF(N369="snížená",J369,0)</f>
        <v>0</v>
      </c>
      <c r="BG369" s="169">
        <f>IF(N369="zákl. přenesená",J369,0)</f>
        <v>0</v>
      </c>
      <c r="BH369" s="169">
        <f>IF(N369="sníž. přenesená",J369,0)</f>
        <v>0</v>
      </c>
      <c r="BI369" s="169">
        <f>IF(N369="nulová",J369,0)</f>
        <v>0</v>
      </c>
      <c r="BJ369" s="21" t="s">
        <v>78</v>
      </c>
      <c r="BK369" s="169">
        <f>ROUND(I369*H369,2)</f>
        <v>0</v>
      </c>
      <c r="BL369" s="21" t="s">
        <v>191</v>
      </c>
      <c r="BM369" s="21" t="s">
        <v>550</v>
      </c>
    </row>
    <row r="370" spans="2:65" s="1" customFormat="1" ht="27">
      <c r="B370" s="37"/>
      <c r="D370" s="170" t="s">
        <v>136</v>
      </c>
      <c r="F370" s="171" t="s">
        <v>137</v>
      </c>
      <c r="I370" s="99"/>
      <c r="L370" s="37"/>
      <c r="M370" s="172"/>
      <c r="T370" s="62"/>
      <c r="AT370" s="21" t="s">
        <v>136</v>
      </c>
      <c r="AU370" s="21" t="s">
        <v>80</v>
      </c>
    </row>
    <row r="371" spans="2:65" s="12" customFormat="1" ht="13.5">
      <c r="B371" s="173"/>
      <c r="D371" s="170" t="s">
        <v>138</v>
      </c>
      <c r="E371" s="174" t="s">
        <v>21</v>
      </c>
      <c r="F371" s="175" t="s">
        <v>546</v>
      </c>
      <c r="H371" s="176">
        <v>592</v>
      </c>
      <c r="I371" s="177"/>
      <c r="L371" s="173"/>
      <c r="M371" s="178"/>
      <c r="T371" s="179"/>
      <c r="AT371" s="174" t="s">
        <v>138</v>
      </c>
      <c r="AU371" s="174" t="s">
        <v>80</v>
      </c>
      <c r="AV371" s="12" t="s">
        <v>80</v>
      </c>
      <c r="AW371" s="12" t="s">
        <v>35</v>
      </c>
      <c r="AX371" s="12" t="s">
        <v>78</v>
      </c>
      <c r="AY371" s="174" t="s">
        <v>127</v>
      </c>
    </row>
    <row r="372" spans="2:65" s="1" customFormat="1" ht="22.5" customHeight="1">
      <c r="B372" s="37"/>
      <c r="C372" s="158" t="s">
        <v>551</v>
      </c>
      <c r="D372" s="158" t="s">
        <v>130</v>
      </c>
      <c r="E372" s="159" t="s">
        <v>552</v>
      </c>
      <c r="F372" s="160" t="s">
        <v>553</v>
      </c>
      <c r="G372" s="161" t="s">
        <v>554</v>
      </c>
      <c r="H372" s="162">
        <v>171</v>
      </c>
      <c r="I372" s="163"/>
      <c r="J372" s="164">
        <f>ROUND(I372*H372,2)</f>
        <v>0</v>
      </c>
      <c r="K372" s="160" t="s">
        <v>134</v>
      </c>
      <c r="L372" s="37"/>
      <c r="M372" s="165" t="s">
        <v>21</v>
      </c>
      <c r="N372" s="166" t="s">
        <v>43</v>
      </c>
      <c r="P372" s="167">
        <f>O372*H372</f>
        <v>0</v>
      </c>
      <c r="Q372" s="167">
        <v>2.5000000000000001E-4</v>
      </c>
      <c r="R372" s="167">
        <f>Q372*H372</f>
        <v>4.2750000000000003E-2</v>
      </c>
      <c r="S372" s="167">
        <v>0</v>
      </c>
      <c r="T372" s="168">
        <f>S372*H372</f>
        <v>0</v>
      </c>
      <c r="AR372" s="21" t="s">
        <v>191</v>
      </c>
      <c r="AT372" s="21" t="s">
        <v>130</v>
      </c>
      <c r="AU372" s="21" t="s">
        <v>80</v>
      </c>
      <c r="AY372" s="21" t="s">
        <v>127</v>
      </c>
      <c r="BE372" s="169">
        <f>IF(N372="základní",J372,0)</f>
        <v>0</v>
      </c>
      <c r="BF372" s="169">
        <f>IF(N372="snížená",J372,0)</f>
        <v>0</v>
      </c>
      <c r="BG372" s="169">
        <f>IF(N372="zákl. přenesená",J372,0)</f>
        <v>0</v>
      </c>
      <c r="BH372" s="169">
        <f>IF(N372="sníž. přenesená",J372,0)</f>
        <v>0</v>
      </c>
      <c r="BI372" s="169">
        <f>IF(N372="nulová",J372,0)</f>
        <v>0</v>
      </c>
      <c r="BJ372" s="21" t="s">
        <v>78</v>
      </c>
      <c r="BK372" s="169">
        <f>ROUND(I372*H372,2)</f>
        <v>0</v>
      </c>
      <c r="BL372" s="21" t="s">
        <v>191</v>
      </c>
      <c r="BM372" s="21" t="s">
        <v>555</v>
      </c>
    </row>
    <row r="373" spans="2:65" s="1" customFormat="1" ht="27">
      <c r="B373" s="37"/>
      <c r="D373" s="170" t="s">
        <v>136</v>
      </c>
      <c r="F373" s="171" t="s">
        <v>137</v>
      </c>
      <c r="I373" s="99"/>
      <c r="L373" s="37"/>
      <c r="M373" s="172"/>
      <c r="T373" s="62"/>
      <c r="AT373" s="21" t="s">
        <v>136</v>
      </c>
      <c r="AU373" s="21" t="s">
        <v>80</v>
      </c>
    </row>
    <row r="374" spans="2:65" s="12" customFormat="1" ht="13.5">
      <c r="B374" s="173"/>
      <c r="D374" s="170" t="s">
        <v>138</v>
      </c>
      <c r="E374" s="174" t="s">
        <v>21</v>
      </c>
      <c r="F374" s="175" t="s">
        <v>556</v>
      </c>
      <c r="H374" s="176">
        <v>171</v>
      </c>
      <c r="I374" s="177"/>
      <c r="L374" s="173"/>
      <c r="M374" s="178"/>
      <c r="T374" s="179"/>
      <c r="AT374" s="174" t="s">
        <v>138</v>
      </c>
      <c r="AU374" s="174" t="s">
        <v>80</v>
      </c>
      <c r="AV374" s="12" t="s">
        <v>80</v>
      </c>
      <c r="AW374" s="12" t="s">
        <v>35</v>
      </c>
      <c r="AX374" s="12" t="s">
        <v>78</v>
      </c>
      <c r="AY374" s="174" t="s">
        <v>127</v>
      </c>
    </row>
    <row r="375" spans="2:65" s="1" customFormat="1" ht="31.5" customHeight="1">
      <c r="B375" s="37"/>
      <c r="C375" s="158" t="s">
        <v>332</v>
      </c>
      <c r="D375" s="158" t="s">
        <v>130</v>
      </c>
      <c r="E375" s="159" t="s">
        <v>557</v>
      </c>
      <c r="F375" s="160" t="s">
        <v>558</v>
      </c>
      <c r="G375" s="161" t="s">
        <v>133</v>
      </c>
      <c r="H375" s="162">
        <v>266</v>
      </c>
      <c r="I375" s="163"/>
      <c r="J375" s="164">
        <f>ROUND(I375*H375,2)</f>
        <v>0</v>
      </c>
      <c r="K375" s="160" t="s">
        <v>134</v>
      </c>
      <c r="L375" s="37"/>
      <c r="M375" s="165" t="s">
        <v>21</v>
      </c>
      <c r="N375" s="166" t="s">
        <v>43</v>
      </c>
      <c r="P375" s="167">
        <f>O375*H375</f>
        <v>0</v>
      </c>
      <c r="Q375" s="167">
        <v>2.0000000000000002E-5</v>
      </c>
      <c r="R375" s="167">
        <f>Q375*H375</f>
        <v>5.3200000000000001E-3</v>
      </c>
      <c r="S375" s="167">
        <v>0</v>
      </c>
      <c r="T375" s="168">
        <f>S375*H375</f>
        <v>0</v>
      </c>
      <c r="AR375" s="21" t="s">
        <v>191</v>
      </c>
      <c r="AT375" s="21" t="s">
        <v>130</v>
      </c>
      <c r="AU375" s="21" t="s">
        <v>80</v>
      </c>
      <c r="AY375" s="21" t="s">
        <v>127</v>
      </c>
      <c r="BE375" s="169">
        <f>IF(N375="základní",J375,0)</f>
        <v>0</v>
      </c>
      <c r="BF375" s="169">
        <f>IF(N375="snížená",J375,0)</f>
        <v>0</v>
      </c>
      <c r="BG375" s="169">
        <f>IF(N375="zákl. přenesená",J375,0)</f>
        <v>0</v>
      </c>
      <c r="BH375" s="169">
        <f>IF(N375="sníž. přenesená",J375,0)</f>
        <v>0</v>
      </c>
      <c r="BI375" s="169">
        <f>IF(N375="nulová",J375,0)</f>
        <v>0</v>
      </c>
      <c r="BJ375" s="21" t="s">
        <v>78</v>
      </c>
      <c r="BK375" s="169">
        <f>ROUND(I375*H375,2)</f>
        <v>0</v>
      </c>
      <c r="BL375" s="21" t="s">
        <v>191</v>
      </c>
      <c r="BM375" s="21" t="s">
        <v>559</v>
      </c>
    </row>
    <row r="376" spans="2:65" s="1" customFormat="1" ht="27">
      <c r="B376" s="37"/>
      <c r="D376" s="170" t="s">
        <v>136</v>
      </c>
      <c r="F376" s="171" t="s">
        <v>137</v>
      </c>
      <c r="I376" s="99"/>
      <c r="L376" s="37"/>
      <c r="M376" s="172"/>
      <c r="T376" s="62"/>
      <c r="AT376" s="21" t="s">
        <v>136</v>
      </c>
      <c r="AU376" s="21" t="s">
        <v>80</v>
      </c>
    </row>
    <row r="377" spans="2:65" s="12" customFormat="1" ht="13.5">
      <c r="B377" s="173"/>
      <c r="D377" s="170" t="s">
        <v>138</v>
      </c>
      <c r="E377" s="174" t="s">
        <v>21</v>
      </c>
      <c r="F377" s="175" t="s">
        <v>560</v>
      </c>
      <c r="H377" s="176">
        <v>266</v>
      </c>
      <c r="I377" s="177"/>
      <c r="L377" s="173"/>
      <c r="M377" s="178"/>
      <c r="T377" s="179"/>
      <c r="AT377" s="174" t="s">
        <v>138</v>
      </c>
      <c r="AU377" s="174" t="s">
        <v>80</v>
      </c>
      <c r="AV377" s="12" t="s">
        <v>80</v>
      </c>
      <c r="AW377" s="12" t="s">
        <v>35</v>
      </c>
      <c r="AX377" s="12" t="s">
        <v>78</v>
      </c>
      <c r="AY377" s="174" t="s">
        <v>127</v>
      </c>
    </row>
    <row r="378" spans="2:65" s="1" customFormat="1" ht="22.5" customHeight="1">
      <c r="B378" s="37"/>
      <c r="C378" s="180" t="s">
        <v>561</v>
      </c>
      <c r="D378" s="180" t="s">
        <v>259</v>
      </c>
      <c r="E378" s="181" t="s">
        <v>562</v>
      </c>
      <c r="F378" s="182" t="s">
        <v>563</v>
      </c>
      <c r="G378" s="183" t="s">
        <v>133</v>
      </c>
      <c r="H378" s="184">
        <v>91</v>
      </c>
      <c r="I378" s="185"/>
      <c r="J378" s="186">
        <f>ROUND(I378*H378,2)</f>
        <v>0</v>
      </c>
      <c r="K378" s="182" t="s">
        <v>134</v>
      </c>
      <c r="L378" s="187"/>
      <c r="M378" s="188" t="s">
        <v>21</v>
      </c>
      <c r="N378" s="189" t="s">
        <v>43</v>
      </c>
      <c r="P378" s="167">
        <f>O378*H378</f>
        <v>0</v>
      </c>
      <c r="Q378" s="167">
        <v>2.5000000000000001E-4</v>
      </c>
      <c r="R378" s="167">
        <f>Q378*H378</f>
        <v>2.2749999999999999E-2</v>
      </c>
      <c r="S378" s="167">
        <v>0</v>
      </c>
      <c r="T378" s="168">
        <f>S378*H378</f>
        <v>0</v>
      </c>
      <c r="AR378" s="21" t="s">
        <v>262</v>
      </c>
      <c r="AT378" s="21" t="s">
        <v>259</v>
      </c>
      <c r="AU378" s="21" t="s">
        <v>80</v>
      </c>
      <c r="AY378" s="21" t="s">
        <v>127</v>
      </c>
      <c r="BE378" s="169">
        <f>IF(N378="základní",J378,0)</f>
        <v>0</v>
      </c>
      <c r="BF378" s="169">
        <f>IF(N378="snížená",J378,0)</f>
        <v>0</v>
      </c>
      <c r="BG378" s="169">
        <f>IF(N378="zákl. přenesená",J378,0)</f>
        <v>0</v>
      </c>
      <c r="BH378" s="169">
        <f>IF(N378="sníž. přenesená",J378,0)</f>
        <v>0</v>
      </c>
      <c r="BI378" s="169">
        <f>IF(N378="nulová",J378,0)</f>
        <v>0</v>
      </c>
      <c r="BJ378" s="21" t="s">
        <v>78</v>
      </c>
      <c r="BK378" s="169">
        <f>ROUND(I378*H378,2)</f>
        <v>0</v>
      </c>
      <c r="BL378" s="21" t="s">
        <v>191</v>
      </c>
      <c r="BM378" s="21" t="s">
        <v>564</v>
      </c>
    </row>
    <row r="379" spans="2:65" s="1" customFormat="1" ht="27">
      <c r="B379" s="37"/>
      <c r="D379" s="170" t="s">
        <v>136</v>
      </c>
      <c r="F379" s="171" t="s">
        <v>137</v>
      </c>
      <c r="I379" s="99"/>
      <c r="L379" s="37"/>
      <c r="M379" s="172"/>
      <c r="T379" s="62"/>
      <c r="AT379" s="21" t="s">
        <v>136</v>
      </c>
      <c r="AU379" s="21" t="s">
        <v>80</v>
      </c>
    </row>
    <row r="380" spans="2:65" s="12" customFormat="1" ht="13.5">
      <c r="B380" s="173"/>
      <c r="D380" s="170" t="s">
        <v>138</v>
      </c>
      <c r="E380" s="174" t="s">
        <v>21</v>
      </c>
      <c r="F380" s="175" t="s">
        <v>542</v>
      </c>
      <c r="H380" s="176">
        <v>91</v>
      </c>
      <c r="I380" s="177"/>
      <c r="L380" s="173"/>
      <c r="M380" s="178"/>
      <c r="T380" s="179"/>
      <c r="AT380" s="174" t="s">
        <v>138</v>
      </c>
      <c r="AU380" s="174" t="s">
        <v>80</v>
      </c>
      <c r="AV380" s="12" t="s">
        <v>80</v>
      </c>
      <c r="AW380" s="12" t="s">
        <v>35</v>
      </c>
      <c r="AX380" s="12" t="s">
        <v>78</v>
      </c>
      <c r="AY380" s="174" t="s">
        <v>127</v>
      </c>
    </row>
    <row r="381" spans="2:65" s="1" customFormat="1" ht="22.5" customHeight="1">
      <c r="B381" s="37"/>
      <c r="C381" s="180" t="s">
        <v>221</v>
      </c>
      <c r="D381" s="180" t="s">
        <v>259</v>
      </c>
      <c r="E381" s="181" t="s">
        <v>565</v>
      </c>
      <c r="F381" s="182" t="s">
        <v>566</v>
      </c>
      <c r="G381" s="183" t="s">
        <v>133</v>
      </c>
      <c r="H381" s="184">
        <v>155</v>
      </c>
      <c r="I381" s="185"/>
      <c r="J381" s="186">
        <f>ROUND(I381*H381,2)</f>
        <v>0</v>
      </c>
      <c r="K381" s="182" t="s">
        <v>134</v>
      </c>
      <c r="L381" s="187"/>
      <c r="M381" s="188" t="s">
        <v>21</v>
      </c>
      <c r="N381" s="189" t="s">
        <v>43</v>
      </c>
      <c r="P381" s="167">
        <f>O381*H381</f>
        <v>0</v>
      </c>
      <c r="Q381" s="167">
        <v>3.3E-4</v>
      </c>
      <c r="R381" s="167">
        <f>Q381*H381</f>
        <v>5.1150000000000001E-2</v>
      </c>
      <c r="S381" s="167">
        <v>0</v>
      </c>
      <c r="T381" s="168">
        <f>S381*H381</f>
        <v>0</v>
      </c>
      <c r="AR381" s="21" t="s">
        <v>262</v>
      </c>
      <c r="AT381" s="21" t="s">
        <v>259</v>
      </c>
      <c r="AU381" s="21" t="s">
        <v>80</v>
      </c>
      <c r="AY381" s="21" t="s">
        <v>127</v>
      </c>
      <c r="BE381" s="169">
        <f>IF(N381="základní",J381,0)</f>
        <v>0</v>
      </c>
      <c r="BF381" s="169">
        <f>IF(N381="snížená",J381,0)</f>
        <v>0</v>
      </c>
      <c r="BG381" s="169">
        <f>IF(N381="zákl. přenesená",J381,0)</f>
        <v>0</v>
      </c>
      <c r="BH381" s="169">
        <f>IF(N381="sníž. přenesená",J381,0)</f>
        <v>0</v>
      </c>
      <c r="BI381" s="169">
        <f>IF(N381="nulová",J381,0)</f>
        <v>0</v>
      </c>
      <c r="BJ381" s="21" t="s">
        <v>78</v>
      </c>
      <c r="BK381" s="169">
        <f>ROUND(I381*H381,2)</f>
        <v>0</v>
      </c>
      <c r="BL381" s="21" t="s">
        <v>191</v>
      </c>
      <c r="BM381" s="21" t="s">
        <v>567</v>
      </c>
    </row>
    <row r="382" spans="2:65" s="1" customFormat="1" ht="27">
      <c r="B382" s="37"/>
      <c r="D382" s="170" t="s">
        <v>136</v>
      </c>
      <c r="F382" s="171" t="s">
        <v>137</v>
      </c>
      <c r="I382" s="99"/>
      <c r="L382" s="37"/>
      <c r="M382" s="172"/>
      <c r="T382" s="62"/>
      <c r="AT382" s="21" t="s">
        <v>136</v>
      </c>
      <c r="AU382" s="21" t="s">
        <v>80</v>
      </c>
    </row>
    <row r="383" spans="2:65" s="12" customFormat="1" ht="13.5">
      <c r="B383" s="173"/>
      <c r="D383" s="170" t="s">
        <v>138</v>
      </c>
      <c r="E383" s="174" t="s">
        <v>21</v>
      </c>
      <c r="F383" s="175" t="s">
        <v>568</v>
      </c>
      <c r="H383" s="176">
        <v>155</v>
      </c>
      <c r="I383" s="177"/>
      <c r="L383" s="173"/>
      <c r="M383" s="178"/>
      <c r="T383" s="179"/>
      <c r="AT383" s="174" t="s">
        <v>138</v>
      </c>
      <c r="AU383" s="174" t="s">
        <v>80</v>
      </c>
      <c r="AV383" s="12" t="s">
        <v>80</v>
      </c>
      <c r="AW383" s="12" t="s">
        <v>35</v>
      </c>
      <c r="AX383" s="12" t="s">
        <v>78</v>
      </c>
      <c r="AY383" s="174" t="s">
        <v>127</v>
      </c>
    </row>
    <row r="384" spans="2:65" s="1" customFormat="1" ht="22.5" customHeight="1">
      <c r="B384" s="37"/>
      <c r="C384" s="180" t="s">
        <v>569</v>
      </c>
      <c r="D384" s="180" t="s">
        <v>259</v>
      </c>
      <c r="E384" s="181" t="s">
        <v>570</v>
      </c>
      <c r="F384" s="182" t="s">
        <v>571</v>
      </c>
      <c r="G384" s="183" t="s">
        <v>133</v>
      </c>
      <c r="H384" s="184">
        <v>1</v>
      </c>
      <c r="I384" s="185"/>
      <c r="J384" s="186">
        <f>ROUND(I384*H384,2)</f>
        <v>0</v>
      </c>
      <c r="K384" s="182" t="s">
        <v>134</v>
      </c>
      <c r="L384" s="187"/>
      <c r="M384" s="188" t="s">
        <v>21</v>
      </c>
      <c r="N384" s="189" t="s">
        <v>43</v>
      </c>
      <c r="P384" s="167">
        <f>O384*H384</f>
        <v>0</v>
      </c>
      <c r="Q384" s="167">
        <v>1.8000000000000001E-4</v>
      </c>
      <c r="R384" s="167">
        <f>Q384*H384</f>
        <v>1.8000000000000001E-4</v>
      </c>
      <c r="S384" s="167">
        <v>0</v>
      </c>
      <c r="T384" s="168">
        <f>S384*H384</f>
        <v>0</v>
      </c>
      <c r="AR384" s="21" t="s">
        <v>262</v>
      </c>
      <c r="AT384" s="21" t="s">
        <v>259</v>
      </c>
      <c r="AU384" s="21" t="s">
        <v>80</v>
      </c>
      <c r="AY384" s="21" t="s">
        <v>127</v>
      </c>
      <c r="BE384" s="169">
        <f>IF(N384="základní",J384,0)</f>
        <v>0</v>
      </c>
      <c r="BF384" s="169">
        <f>IF(N384="snížená",J384,0)</f>
        <v>0</v>
      </c>
      <c r="BG384" s="169">
        <f>IF(N384="zákl. přenesená",J384,0)</f>
        <v>0</v>
      </c>
      <c r="BH384" s="169">
        <f>IF(N384="sníž. přenesená",J384,0)</f>
        <v>0</v>
      </c>
      <c r="BI384" s="169">
        <f>IF(N384="nulová",J384,0)</f>
        <v>0</v>
      </c>
      <c r="BJ384" s="21" t="s">
        <v>78</v>
      </c>
      <c r="BK384" s="169">
        <f>ROUND(I384*H384,2)</f>
        <v>0</v>
      </c>
      <c r="BL384" s="21" t="s">
        <v>191</v>
      </c>
      <c r="BM384" s="21" t="s">
        <v>572</v>
      </c>
    </row>
    <row r="385" spans="2:65" s="1" customFormat="1" ht="27">
      <c r="B385" s="37"/>
      <c r="D385" s="170" t="s">
        <v>136</v>
      </c>
      <c r="F385" s="171" t="s">
        <v>137</v>
      </c>
      <c r="I385" s="99"/>
      <c r="L385" s="37"/>
      <c r="M385" s="172"/>
      <c r="T385" s="62"/>
      <c r="AT385" s="21" t="s">
        <v>136</v>
      </c>
      <c r="AU385" s="21" t="s">
        <v>80</v>
      </c>
    </row>
    <row r="386" spans="2:65" s="12" customFormat="1" ht="13.5">
      <c r="B386" s="173"/>
      <c r="D386" s="170" t="s">
        <v>138</v>
      </c>
      <c r="E386" s="174" t="s">
        <v>21</v>
      </c>
      <c r="F386" s="175" t="s">
        <v>78</v>
      </c>
      <c r="H386" s="176">
        <v>1</v>
      </c>
      <c r="I386" s="177"/>
      <c r="L386" s="173"/>
      <c r="M386" s="178"/>
      <c r="T386" s="179"/>
      <c r="AT386" s="174" t="s">
        <v>138</v>
      </c>
      <c r="AU386" s="174" t="s">
        <v>80</v>
      </c>
      <c r="AV386" s="12" t="s">
        <v>80</v>
      </c>
      <c r="AW386" s="12" t="s">
        <v>35</v>
      </c>
      <c r="AX386" s="12" t="s">
        <v>78</v>
      </c>
      <c r="AY386" s="174" t="s">
        <v>127</v>
      </c>
    </row>
    <row r="387" spans="2:65" s="1" customFormat="1" ht="22.5" customHeight="1">
      <c r="B387" s="37"/>
      <c r="C387" s="180" t="s">
        <v>488</v>
      </c>
      <c r="D387" s="180" t="s">
        <v>259</v>
      </c>
      <c r="E387" s="181" t="s">
        <v>573</v>
      </c>
      <c r="F387" s="182" t="s">
        <v>574</v>
      </c>
      <c r="G387" s="183" t="s">
        <v>133</v>
      </c>
      <c r="H387" s="184">
        <v>19</v>
      </c>
      <c r="I387" s="185"/>
      <c r="J387" s="186">
        <f>ROUND(I387*H387,2)</f>
        <v>0</v>
      </c>
      <c r="K387" s="182" t="s">
        <v>134</v>
      </c>
      <c r="L387" s="187"/>
      <c r="M387" s="188" t="s">
        <v>21</v>
      </c>
      <c r="N387" s="189" t="s">
        <v>43</v>
      </c>
      <c r="P387" s="167">
        <f>O387*H387</f>
        <v>0</v>
      </c>
      <c r="Q387" s="167">
        <v>1.9000000000000001E-4</v>
      </c>
      <c r="R387" s="167">
        <f>Q387*H387</f>
        <v>3.6100000000000004E-3</v>
      </c>
      <c r="S387" s="167">
        <v>0</v>
      </c>
      <c r="T387" s="168">
        <f>S387*H387</f>
        <v>0</v>
      </c>
      <c r="AR387" s="21" t="s">
        <v>262</v>
      </c>
      <c r="AT387" s="21" t="s">
        <v>259</v>
      </c>
      <c r="AU387" s="21" t="s">
        <v>80</v>
      </c>
      <c r="AY387" s="21" t="s">
        <v>127</v>
      </c>
      <c r="BE387" s="169">
        <f>IF(N387="základní",J387,0)</f>
        <v>0</v>
      </c>
      <c r="BF387" s="169">
        <f>IF(N387="snížená",J387,0)</f>
        <v>0</v>
      </c>
      <c r="BG387" s="169">
        <f>IF(N387="zákl. přenesená",J387,0)</f>
        <v>0</v>
      </c>
      <c r="BH387" s="169">
        <f>IF(N387="sníž. přenesená",J387,0)</f>
        <v>0</v>
      </c>
      <c r="BI387" s="169">
        <f>IF(N387="nulová",J387,0)</f>
        <v>0</v>
      </c>
      <c r="BJ387" s="21" t="s">
        <v>78</v>
      </c>
      <c r="BK387" s="169">
        <f>ROUND(I387*H387,2)</f>
        <v>0</v>
      </c>
      <c r="BL387" s="21" t="s">
        <v>191</v>
      </c>
      <c r="BM387" s="21" t="s">
        <v>575</v>
      </c>
    </row>
    <row r="388" spans="2:65" s="1" customFormat="1" ht="27">
      <c r="B388" s="37"/>
      <c r="D388" s="170" t="s">
        <v>136</v>
      </c>
      <c r="F388" s="171" t="s">
        <v>137</v>
      </c>
      <c r="I388" s="99"/>
      <c r="L388" s="37"/>
      <c r="M388" s="172"/>
      <c r="T388" s="62"/>
      <c r="AT388" s="21" t="s">
        <v>136</v>
      </c>
      <c r="AU388" s="21" t="s">
        <v>80</v>
      </c>
    </row>
    <row r="389" spans="2:65" s="12" customFormat="1" ht="13.5">
      <c r="B389" s="173"/>
      <c r="D389" s="170" t="s">
        <v>138</v>
      </c>
      <c r="E389" s="174" t="s">
        <v>21</v>
      </c>
      <c r="F389" s="175" t="s">
        <v>222</v>
      </c>
      <c r="H389" s="176">
        <v>19</v>
      </c>
      <c r="I389" s="177"/>
      <c r="L389" s="173"/>
      <c r="M389" s="178"/>
      <c r="T389" s="179"/>
      <c r="AT389" s="174" t="s">
        <v>138</v>
      </c>
      <c r="AU389" s="174" t="s">
        <v>80</v>
      </c>
      <c r="AV389" s="12" t="s">
        <v>80</v>
      </c>
      <c r="AW389" s="12" t="s">
        <v>35</v>
      </c>
      <c r="AX389" s="12" t="s">
        <v>78</v>
      </c>
      <c r="AY389" s="174" t="s">
        <v>127</v>
      </c>
    </row>
    <row r="390" spans="2:65" s="1" customFormat="1" ht="31.5" customHeight="1">
      <c r="B390" s="37"/>
      <c r="C390" s="158" t="s">
        <v>576</v>
      </c>
      <c r="D390" s="158" t="s">
        <v>130</v>
      </c>
      <c r="E390" s="159" t="s">
        <v>577</v>
      </c>
      <c r="F390" s="160" t="s">
        <v>578</v>
      </c>
      <c r="G390" s="161" t="s">
        <v>133</v>
      </c>
      <c r="H390" s="162">
        <v>3</v>
      </c>
      <c r="I390" s="163"/>
      <c r="J390" s="164">
        <f>ROUND(I390*H390,2)</f>
        <v>0</v>
      </c>
      <c r="K390" s="160" t="s">
        <v>134</v>
      </c>
      <c r="L390" s="37"/>
      <c r="M390" s="165" t="s">
        <v>21</v>
      </c>
      <c r="N390" s="166" t="s">
        <v>43</v>
      </c>
      <c r="P390" s="167">
        <f>O390*H390</f>
        <v>0</v>
      </c>
      <c r="Q390" s="167">
        <v>2.0000000000000002E-5</v>
      </c>
      <c r="R390" s="167">
        <f>Q390*H390</f>
        <v>6.0000000000000008E-5</v>
      </c>
      <c r="S390" s="167">
        <v>0</v>
      </c>
      <c r="T390" s="168">
        <f>S390*H390</f>
        <v>0</v>
      </c>
      <c r="AR390" s="21" t="s">
        <v>191</v>
      </c>
      <c r="AT390" s="21" t="s">
        <v>130</v>
      </c>
      <c r="AU390" s="21" t="s">
        <v>80</v>
      </c>
      <c r="AY390" s="21" t="s">
        <v>127</v>
      </c>
      <c r="BE390" s="169">
        <f>IF(N390="základní",J390,0)</f>
        <v>0</v>
      </c>
      <c r="BF390" s="169">
        <f>IF(N390="snížená",J390,0)</f>
        <v>0</v>
      </c>
      <c r="BG390" s="169">
        <f>IF(N390="zákl. přenesená",J390,0)</f>
        <v>0</v>
      </c>
      <c r="BH390" s="169">
        <f>IF(N390="sníž. přenesená",J390,0)</f>
        <v>0</v>
      </c>
      <c r="BI390" s="169">
        <f>IF(N390="nulová",J390,0)</f>
        <v>0</v>
      </c>
      <c r="BJ390" s="21" t="s">
        <v>78</v>
      </c>
      <c r="BK390" s="169">
        <f>ROUND(I390*H390,2)</f>
        <v>0</v>
      </c>
      <c r="BL390" s="21" t="s">
        <v>191</v>
      </c>
      <c r="BM390" s="21" t="s">
        <v>579</v>
      </c>
    </row>
    <row r="391" spans="2:65" s="1" customFormat="1" ht="27">
      <c r="B391" s="37"/>
      <c r="D391" s="170" t="s">
        <v>136</v>
      </c>
      <c r="F391" s="171" t="s">
        <v>137</v>
      </c>
      <c r="I391" s="99"/>
      <c r="L391" s="37"/>
      <c r="M391" s="172"/>
      <c r="T391" s="62"/>
      <c r="AT391" s="21" t="s">
        <v>136</v>
      </c>
      <c r="AU391" s="21" t="s">
        <v>80</v>
      </c>
    </row>
    <row r="392" spans="2:65" s="12" customFormat="1" ht="13.5">
      <c r="B392" s="173"/>
      <c r="D392" s="170" t="s">
        <v>138</v>
      </c>
      <c r="E392" s="174" t="s">
        <v>21</v>
      </c>
      <c r="F392" s="175" t="s">
        <v>149</v>
      </c>
      <c r="H392" s="176">
        <v>3</v>
      </c>
      <c r="I392" s="177"/>
      <c r="L392" s="173"/>
      <c r="M392" s="178"/>
      <c r="T392" s="179"/>
      <c r="AT392" s="174" t="s">
        <v>138</v>
      </c>
      <c r="AU392" s="174" t="s">
        <v>80</v>
      </c>
      <c r="AV392" s="12" t="s">
        <v>80</v>
      </c>
      <c r="AW392" s="12" t="s">
        <v>35</v>
      </c>
      <c r="AX392" s="12" t="s">
        <v>78</v>
      </c>
      <c r="AY392" s="174" t="s">
        <v>127</v>
      </c>
    </row>
    <row r="393" spans="2:65" s="1" customFormat="1" ht="22.5" customHeight="1">
      <c r="B393" s="37"/>
      <c r="C393" s="180" t="s">
        <v>580</v>
      </c>
      <c r="D393" s="180" t="s">
        <v>259</v>
      </c>
      <c r="E393" s="181" t="s">
        <v>581</v>
      </c>
      <c r="F393" s="182" t="s">
        <v>582</v>
      </c>
      <c r="G393" s="183" t="s">
        <v>133</v>
      </c>
      <c r="H393" s="184">
        <v>3</v>
      </c>
      <c r="I393" s="185"/>
      <c r="J393" s="186">
        <f>ROUND(I393*H393,2)</f>
        <v>0</v>
      </c>
      <c r="K393" s="182" t="s">
        <v>134</v>
      </c>
      <c r="L393" s="187"/>
      <c r="M393" s="188" t="s">
        <v>21</v>
      </c>
      <c r="N393" s="189" t="s">
        <v>43</v>
      </c>
      <c r="P393" s="167">
        <f>O393*H393</f>
        <v>0</v>
      </c>
      <c r="Q393" s="167">
        <v>6.9999999999999999E-4</v>
      </c>
      <c r="R393" s="167">
        <f>Q393*H393</f>
        <v>2.0999999999999999E-3</v>
      </c>
      <c r="S393" s="167">
        <v>0</v>
      </c>
      <c r="T393" s="168">
        <f>S393*H393</f>
        <v>0</v>
      </c>
      <c r="AR393" s="21" t="s">
        <v>262</v>
      </c>
      <c r="AT393" s="21" t="s">
        <v>259</v>
      </c>
      <c r="AU393" s="21" t="s">
        <v>80</v>
      </c>
      <c r="AY393" s="21" t="s">
        <v>127</v>
      </c>
      <c r="BE393" s="169">
        <f>IF(N393="základní",J393,0)</f>
        <v>0</v>
      </c>
      <c r="BF393" s="169">
        <f>IF(N393="snížená",J393,0)</f>
        <v>0</v>
      </c>
      <c r="BG393" s="169">
        <f>IF(N393="zákl. přenesená",J393,0)</f>
        <v>0</v>
      </c>
      <c r="BH393" s="169">
        <f>IF(N393="sníž. přenesená",J393,0)</f>
        <v>0</v>
      </c>
      <c r="BI393" s="169">
        <f>IF(N393="nulová",J393,0)</f>
        <v>0</v>
      </c>
      <c r="BJ393" s="21" t="s">
        <v>78</v>
      </c>
      <c r="BK393" s="169">
        <f>ROUND(I393*H393,2)</f>
        <v>0</v>
      </c>
      <c r="BL393" s="21" t="s">
        <v>191</v>
      </c>
      <c r="BM393" s="21" t="s">
        <v>583</v>
      </c>
    </row>
    <row r="394" spans="2:65" s="1" customFormat="1" ht="27">
      <c r="B394" s="37"/>
      <c r="D394" s="170" t="s">
        <v>136</v>
      </c>
      <c r="F394" s="171" t="s">
        <v>137</v>
      </c>
      <c r="I394" s="99"/>
      <c r="L394" s="37"/>
      <c r="M394" s="172"/>
      <c r="T394" s="62"/>
      <c r="AT394" s="21" t="s">
        <v>136</v>
      </c>
      <c r="AU394" s="21" t="s">
        <v>80</v>
      </c>
    </row>
    <row r="395" spans="2:65" s="12" customFormat="1" ht="13.5">
      <c r="B395" s="173"/>
      <c r="D395" s="170" t="s">
        <v>138</v>
      </c>
      <c r="E395" s="174" t="s">
        <v>21</v>
      </c>
      <c r="F395" s="175" t="s">
        <v>149</v>
      </c>
      <c r="H395" s="176">
        <v>3</v>
      </c>
      <c r="I395" s="177"/>
      <c r="L395" s="173"/>
      <c r="M395" s="178"/>
      <c r="T395" s="179"/>
      <c r="AT395" s="174" t="s">
        <v>138</v>
      </c>
      <c r="AU395" s="174" t="s">
        <v>80</v>
      </c>
      <c r="AV395" s="12" t="s">
        <v>80</v>
      </c>
      <c r="AW395" s="12" t="s">
        <v>35</v>
      </c>
      <c r="AX395" s="12" t="s">
        <v>78</v>
      </c>
      <c r="AY395" s="174" t="s">
        <v>127</v>
      </c>
    </row>
    <row r="396" spans="2:65" s="1" customFormat="1" ht="31.5" customHeight="1">
      <c r="B396" s="37"/>
      <c r="C396" s="158" t="s">
        <v>584</v>
      </c>
      <c r="D396" s="158" t="s">
        <v>130</v>
      </c>
      <c r="E396" s="159" t="s">
        <v>585</v>
      </c>
      <c r="F396" s="160" t="s">
        <v>586</v>
      </c>
      <c r="G396" s="161" t="s">
        <v>133</v>
      </c>
      <c r="H396" s="162">
        <v>3</v>
      </c>
      <c r="I396" s="163"/>
      <c r="J396" s="164">
        <f>ROUND(I396*H396,2)</f>
        <v>0</v>
      </c>
      <c r="K396" s="160" t="s">
        <v>134</v>
      </c>
      <c r="L396" s="37"/>
      <c r="M396" s="165" t="s">
        <v>21</v>
      </c>
      <c r="N396" s="166" t="s">
        <v>43</v>
      </c>
      <c r="P396" s="167">
        <f>O396*H396</f>
        <v>0</v>
      </c>
      <c r="Q396" s="167">
        <v>2.0000000000000002E-5</v>
      </c>
      <c r="R396" s="167">
        <f>Q396*H396</f>
        <v>6.0000000000000008E-5</v>
      </c>
      <c r="S396" s="167">
        <v>0</v>
      </c>
      <c r="T396" s="168">
        <f>S396*H396</f>
        <v>0</v>
      </c>
      <c r="AR396" s="21" t="s">
        <v>191</v>
      </c>
      <c r="AT396" s="21" t="s">
        <v>130</v>
      </c>
      <c r="AU396" s="21" t="s">
        <v>80</v>
      </c>
      <c r="AY396" s="21" t="s">
        <v>127</v>
      </c>
      <c r="BE396" s="169">
        <f>IF(N396="základní",J396,0)</f>
        <v>0</v>
      </c>
      <c r="BF396" s="169">
        <f>IF(N396="snížená",J396,0)</f>
        <v>0</v>
      </c>
      <c r="BG396" s="169">
        <f>IF(N396="zákl. přenesená",J396,0)</f>
        <v>0</v>
      </c>
      <c r="BH396" s="169">
        <f>IF(N396="sníž. přenesená",J396,0)</f>
        <v>0</v>
      </c>
      <c r="BI396" s="169">
        <f>IF(N396="nulová",J396,0)</f>
        <v>0</v>
      </c>
      <c r="BJ396" s="21" t="s">
        <v>78</v>
      </c>
      <c r="BK396" s="169">
        <f>ROUND(I396*H396,2)</f>
        <v>0</v>
      </c>
      <c r="BL396" s="21" t="s">
        <v>191</v>
      </c>
      <c r="BM396" s="21" t="s">
        <v>587</v>
      </c>
    </row>
    <row r="397" spans="2:65" s="1" customFormat="1" ht="27">
      <c r="B397" s="37"/>
      <c r="D397" s="170" t="s">
        <v>136</v>
      </c>
      <c r="F397" s="171" t="s">
        <v>137</v>
      </c>
      <c r="I397" s="99"/>
      <c r="L397" s="37"/>
      <c r="M397" s="172"/>
      <c r="T397" s="62"/>
      <c r="AT397" s="21" t="s">
        <v>136</v>
      </c>
      <c r="AU397" s="21" t="s">
        <v>80</v>
      </c>
    </row>
    <row r="398" spans="2:65" s="12" customFormat="1" ht="13.5">
      <c r="B398" s="173"/>
      <c r="D398" s="170" t="s">
        <v>138</v>
      </c>
      <c r="E398" s="174" t="s">
        <v>21</v>
      </c>
      <c r="F398" s="175" t="s">
        <v>149</v>
      </c>
      <c r="H398" s="176">
        <v>3</v>
      </c>
      <c r="I398" s="177"/>
      <c r="L398" s="173"/>
      <c r="M398" s="178"/>
      <c r="T398" s="179"/>
      <c r="AT398" s="174" t="s">
        <v>138</v>
      </c>
      <c r="AU398" s="174" t="s">
        <v>80</v>
      </c>
      <c r="AV398" s="12" t="s">
        <v>80</v>
      </c>
      <c r="AW398" s="12" t="s">
        <v>35</v>
      </c>
      <c r="AX398" s="12" t="s">
        <v>78</v>
      </c>
      <c r="AY398" s="174" t="s">
        <v>127</v>
      </c>
    </row>
    <row r="399" spans="2:65" s="1" customFormat="1" ht="22.5" customHeight="1">
      <c r="B399" s="37"/>
      <c r="C399" s="180" t="s">
        <v>588</v>
      </c>
      <c r="D399" s="180" t="s">
        <v>259</v>
      </c>
      <c r="E399" s="181" t="s">
        <v>589</v>
      </c>
      <c r="F399" s="182" t="s">
        <v>590</v>
      </c>
      <c r="G399" s="183" t="s">
        <v>133</v>
      </c>
      <c r="H399" s="184">
        <v>3</v>
      </c>
      <c r="I399" s="185"/>
      <c r="J399" s="186">
        <f>ROUND(I399*H399,2)</f>
        <v>0</v>
      </c>
      <c r="K399" s="182" t="s">
        <v>134</v>
      </c>
      <c r="L399" s="187"/>
      <c r="M399" s="188" t="s">
        <v>21</v>
      </c>
      <c r="N399" s="189" t="s">
        <v>43</v>
      </c>
      <c r="P399" s="167">
        <f>O399*H399</f>
        <v>0</v>
      </c>
      <c r="Q399" s="167">
        <v>1.2999999999999999E-3</v>
      </c>
      <c r="R399" s="167">
        <f>Q399*H399</f>
        <v>3.8999999999999998E-3</v>
      </c>
      <c r="S399" s="167">
        <v>0</v>
      </c>
      <c r="T399" s="168">
        <f>S399*H399</f>
        <v>0</v>
      </c>
      <c r="AR399" s="21" t="s">
        <v>262</v>
      </c>
      <c r="AT399" s="21" t="s">
        <v>259</v>
      </c>
      <c r="AU399" s="21" t="s">
        <v>80</v>
      </c>
      <c r="AY399" s="21" t="s">
        <v>127</v>
      </c>
      <c r="BE399" s="169">
        <f>IF(N399="základní",J399,0)</f>
        <v>0</v>
      </c>
      <c r="BF399" s="169">
        <f>IF(N399="snížená",J399,0)</f>
        <v>0</v>
      </c>
      <c r="BG399" s="169">
        <f>IF(N399="zákl. přenesená",J399,0)</f>
        <v>0</v>
      </c>
      <c r="BH399" s="169">
        <f>IF(N399="sníž. přenesená",J399,0)</f>
        <v>0</v>
      </c>
      <c r="BI399" s="169">
        <f>IF(N399="nulová",J399,0)</f>
        <v>0</v>
      </c>
      <c r="BJ399" s="21" t="s">
        <v>78</v>
      </c>
      <c r="BK399" s="169">
        <f>ROUND(I399*H399,2)</f>
        <v>0</v>
      </c>
      <c r="BL399" s="21" t="s">
        <v>191</v>
      </c>
      <c r="BM399" s="21" t="s">
        <v>591</v>
      </c>
    </row>
    <row r="400" spans="2:65" s="1" customFormat="1" ht="27">
      <c r="B400" s="37"/>
      <c r="D400" s="170" t="s">
        <v>136</v>
      </c>
      <c r="F400" s="171" t="s">
        <v>137</v>
      </c>
      <c r="I400" s="99"/>
      <c r="L400" s="37"/>
      <c r="M400" s="172"/>
      <c r="T400" s="62"/>
      <c r="AT400" s="21" t="s">
        <v>136</v>
      </c>
      <c r="AU400" s="21" t="s">
        <v>80</v>
      </c>
    </row>
    <row r="401" spans="2:65" s="12" customFormat="1" ht="13.5">
      <c r="B401" s="173"/>
      <c r="D401" s="170" t="s">
        <v>138</v>
      </c>
      <c r="E401" s="174" t="s">
        <v>21</v>
      </c>
      <c r="F401" s="175" t="s">
        <v>149</v>
      </c>
      <c r="H401" s="176">
        <v>3</v>
      </c>
      <c r="I401" s="177"/>
      <c r="L401" s="173"/>
      <c r="M401" s="178"/>
      <c r="T401" s="179"/>
      <c r="AT401" s="174" t="s">
        <v>138</v>
      </c>
      <c r="AU401" s="174" t="s">
        <v>80</v>
      </c>
      <c r="AV401" s="12" t="s">
        <v>80</v>
      </c>
      <c r="AW401" s="12" t="s">
        <v>35</v>
      </c>
      <c r="AX401" s="12" t="s">
        <v>78</v>
      </c>
      <c r="AY401" s="174" t="s">
        <v>127</v>
      </c>
    </row>
    <row r="402" spans="2:65" s="1" customFormat="1" ht="22.5" customHeight="1">
      <c r="B402" s="37"/>
      <c r="C402" s="158" t="s">
        <v>592</v>
      </c>
      <c r="D402" s="158" t="s">
        <v>130</v>
      </c>
      <c r="E402" s="159" t="s">
        <v>593</v>
      </c>
      <c r="F402" s="160" t="s">
        <v>594</v>
      </c>
      <c r="G402" s="161" t="s">
        <v>133</v>
      </c>
      <c r="H402" s="162">
        <v>204</v>
      </c>
      <c r="I402" s="163"/>
      <c r="J402" s="164">
        <f>ROUND(I402*H402,2)</f>
        <v>0</v>
      </c>
      <c r="K402" s="160" t="s">
        <v>134</v>
      </c>
      <c r="L402" s="37"/>
      <c r="M402" s="165" t="s">
        <v>21</v>
      </c>
      <c r="N402" s="166" t="s">
        <v>43</v>
      </c>
      <c r="P402" s="167">
        <f>O402*H402</f>
        <v>0</v>
      </c>
      <c r="Q402" s="167">
        <v>5.6999999999999998E-4</v>
      </c>
      <c r="R402" s="167">
        <f>Q402*H402</f>
        <v>0.11627999999999999</v>
      </c>
      <c r="S402" s="167">
        <v>0</v>
      </c>
      <c r="T402" s="168">
        <f>S402*H402</f>
        <v>0</v>
      </c>
      <c r="AR402" s="21" t="s">
        <v>128</v>
      </c>
      <c r="AT402" s="21" t="s">
        <v>130</v>
      </c>
      <c r="AU402" s="21" t="s">
        <v>80</v>
      </c>
      <c r="AY402" s="21" t="s">
        <v>127</v>
      </c>
      <c r="BE402" s="169">
        <f>IF(N402="základní",J402,0)</f>
        <v>0</v>
      </c>
      <c r="BF402" s="169">
        <f>IF(N402="snížená",J402,0)</f>
        <v>0</v>
      </c>
      <c r="BG402" s="169">
        <f>IF(N402="zákl. přenesená",J402,0)</f>
        <v>0</v>
      </c>
      <c r="BH402" s="169">
        <f>IF(N402="sníž. přenesená",J402,0)</f>
        <v>0</v>
      </c>
      <c r="BI402" s="169">
        <f>IF(N402="nulová",J402,0)</f>
        <v>0</v>
      </c>
      <c r="BJ402" s="21" t="s">
        <v>78</v>
      </c>
      <c r="BK402" s="169">
        <f>ROUND(I402*H402,2)</f>
        <v>0</v>
      </c>
      <c r="BL402" s="21" t="s">
        <v>128</v>
      </c>
      <c r="BM402" s="21" t="s">
        <v>595</v>
      </c>
    </row>
    <row r="403" spans="2:65" s="1" customFormat="1" ht="27">
      <c r="B403" s="37"/>
      <c r="D403" s="170" t="s">
        <v>136</v>
      </c>
      <c r="F403" s="171" t="s">
        <v>137</v>
      </c>
      <c r="I403" s="99"/>
      <c r="L403" s="37"/>
      <c r="M403" s="172"/>
      <c r="T403" s="62"/>
      <c r="AT403" s="21" t="s">
        <v>136</v>
      </c>
      <c r="AU403" s="21" t="s">
        <v>80</v>
      </c>
    </row>
    <row r="404" spans="2:65" s="12" customFormat="1" ht="13.5">
      <c r="B404" s="173"/>
      <c r="D404" s="170" t="s">
        <v>138</v>
      </c>
      <c r="E404" s="174" t="s">
        <v>21</v>
      </c>
      <c r="F404" s="175" t="s">
        <v>596</v>
      </c>
      <c r="H404" s="176">
        <v>204</v>
      </c>
      <c r="I404" s="177"/>
      <c r="L404" s="173"/>
      <c r="M404" s="178"/>
      <c r="T404" s="179"/>
      <c r="AT404" s="174" t="s">
        <v>138</v>
      </c>
      <c r="AU404" s="174" t="s">
        <v>80</v>
      </c>
      <c r="AV404" s="12" t="s">
        <v>80</v>
      </c>
      <c r="AW404" s="12" t="s">
        <v>35</v>
      </c>
      <c r="AX404" s="12" t="s">
        <v>78</v>
      </c>
      <c r="AY404" s="174" t="s">
        <v>127</v>
      </c>
    </row>
    <row r="405" spans="2:65" s="1" customFormat="1" ht="22.5" customHeight="1">
      <c r="B405" s="37"/>
      <c r="C405" s="180" t="s">
        <v>597</v>
      </c>
      <c r="D405" s="180" t="s">
        <v>259</v>
      </c>
      <c r="E405" s="181" t="s">
        <v>598</v>
      </c>
      <c r="F405" s="182" t="s">
        <v>599</v>
      </c>
      <c r="G405" s="183" t="s">
        <v>133</v>
      </c>
      <c r="H405" s="184">
        <v>204</v>
      </c>
      <c r="I405" s="185"/>
      <c r="J405" s="186">
        <f>ROUND(I405*H405,2)</f>
        <v>0</v>
      </c>
      <c r="K405" s="182" t="s">
        <v>134</v>
      </c>
      <c r="L405" s="187"/>
      <c r="M405" s="188" t="s">
        <v>21</v>
      </c>
      <c r="N405" s="189" t="s">
        <v>43</v>
      </c>
      <c r="P405" s="167">
        <f>O405*H405</f>
        <v>0</v>
      </c>
      <c r="Q405" s="167">
        <v>1.0000000000000001E-5</v>
      </c>
      <c r="R405" s="167">
        <f>Q405*H405</f>
        <v>2.0400000000000001E-3</v>
      </c>
      <c r="S405" s="167">
        <v>0</v>
      </c>
      <c r="T405" s="168">
        <f>S405*H405</f>
        <v>0</v>
      </c>
      <c r="AR405" s="21" t="s">
        <v>173</v>
      </c>
      <c r="AT405" s="21" t="s">
        <v>259</v>
      </c>
      <c r="AU405" s="21" t="s">
        <v>80</v>
      </c>
      <c r="AY405" s="21" t="s">
        <v>127</v>
      </c>
      <c r="BE405" s="169">
        <f>IF(N405="základní",J405,0)</f>
        <v>0</v>
      </c>
      <c r="BF405" s="169">
        <f>IF(N405="snížená",J405,0)</f>
        <v>0</v>
      </c>
      <c r="BG405" s="169">
        <f>IF(N405="zákl. přenesená",J405,0)</f>
        <v>0</v>
      </c>
      <c r="BH405" s="169">
        <f>IF(N405="sníž. přenesená",J405,0)</f>
        <v>0</v>
      </c>
      <c r="BI405" s="169">
        <f>IF(N405="nulová",J405,0)</f>
        <v>0</v>
      </c>
      <c r="BJ405" s="21" t="s">
        <v>78</v>
      </c>
      <c r="BK405" s="169">
        <f>ROUND(I405*H405,2)</f>
        <v>0</v>
      </c>
      <c r="BL405" s="21" t="s">
        <v>128</v>
      </c>
      <c r="BM405" s="21" t="s">
        <v>600</v>
      </c>
    </row>
    <row r="406" spans="2:65" s="1" customFormat="1" ht="27">
      <c r="B406" s="37"/>
      <c r="D406" s="170" t="s">
        <v>136</v>
      </c>
      <c r="F406" s="171" t="s">
        <v>137</v>
      </c>
      <c r="I406" s="99"/>
      <c r="L406" s="37"/>
      <c r="M406" s="172"/>
      <c r="T406" s="62"/>
      <c r="AT406" s="21" t="s">
        <v>136</v>
      </c>
      <c r="AU406" s="21" t="s">
        <v>80</v>
      </c>
    </row>
    <row r="407" spans="2:65" s="12" customFormat="1" ht="13.5">
      <c r="B407" s="173"/>
      <c r="D407" s="170" t="s">
        <v>138</v>
      </c>
      <c r="E407" s="174" t="s">
        <v>21</v>
      </c>
      <c r="F407" s="175" t="s">
        <v>596</v>
      </c>
      <c r="H407" s="176">
        <v>204</v>
      </c>
      <c r="I407" s="177"/>
      <c r="L407" s="173"/>
      <c r="M407" s="178"/>
      <c r="T407" s="179"/>
      <c r="AT407" s="174" t="s">
        <v>138</v>
      </c>
      <c r="AU407" s="174" t="s">
        <v>80</v>
      </c>
      <c r="AV407" s="12" t="s">
        <v>80</v>
      </c>
      <c r="AW407" s="12" t="s">
        <v>35</v>
      </c>
      <c r="AX407" s="12" t="s">
        <v>78</v>
      </c>
      <c r="AY407" s="174" t="s">
        <v>127</v>
      </c>
    </row>
    <row r="408" spans="2:65" s="1" customFormat="1" ht="22.5" customHeight="1">
      <c r="B408" s="37"/>
      <c r="C408" s="180" t="s">
        <v>601</v>
      </c>
      <c r="D408" s="180" t="s">
        <v>259</v>
      </c>
      <c r="E408" s="181" t="s">
        <v>602</v>
      </c>
      <c r="F408" s="182" t="s">
        <v>603</v>
      </c>
      <c r="G408" s="183" t="s">
        <v>133</v>
      </c>
      <c r="H408" s="184">
        <v>102</v>
      </c>
      <c r="I408" s="185"/>
      <c r="J408" s="186">
        <f>ROUND(I408*H408,2)</f>
        <v>0</v>
      </c>
      <c r="K408" s="182" t="s">
        <v>134</v>
      </c>
      <c r="L408" s="187"/>
      <c r="M408" s="188" t="s">
        <v>21</v>
      </c>
      <c r="N408" s="189" t="s">
        <v>43</v>
      </c>
      <c r="P408" s="167">
        <f>O408*H408</f>
        <v>0</v>
      </c>
      <c r="Q408" s="167">
        <v>5.2999999999999998E-4</v>
      </c>
      <c r="R408" s="167">
        <f>Q408*H408</f>
        <v>5.4059999999999997E-2</v>
      </c>
      <c r="S408" s="167">
        <v>0</v>
      </c>
      <c r="T408" s="168">
        <f>S408*H408</f>
        <v>0</v>
      </c>
      <c r="AR408" s="21" t="s">
        <v>173</v>
      </c>
      <c r="AT408" s="21" t="s">
        <v>259</v>
      </c>
      <c r="AU408" s="21" t="s">
        <v>80</v>
      </c>
      <c r="AY408" s="21" t="s">
        <v>127</v>
      </c>
      <c r="BE408" s="169">
        <f>IF(N408="základní",J408,0)</f>
        <v>0</v>
      </c>
      <c r="BF408" s="169">
        <f>IF(N408="snížená",J408,0)</f>
        <v>0</v>
      </c>
      <c r="BG408" s="169">
        <f>IF(N408="zákl. přenesená",J408,0)</f>
        <v>0</v>
      </c>
      <c r="BH408" s="169">
        <f>IF(N408="sníž. přenesená",J408,0)</f>
        <v>0</v>
      </c>
      <c r="BI408" s="169">
        <f>IF(N408="nulová",J408,0)</f>
        <v>0</v>
      </c>
      <c r="BJ408" s="21" t="s">
        <v>78</v>
      </c>
      <c r="BK408" s="169">
        <f>ROUND(I408*H408,2)</f>
        <v>0</v>
      </c>
      <c r="BL408" s="21" t="s">
        <v>128</v>
      </c>
      <c r="BM408" s="21" t="s">
        <v>604</v>
      </c>
    </row>
    <row r="409" spans="2:65" s="1" customFormat="1" ht="27">
      <c r="B409" s="37"/>
      <c r="D409" s="170" t="s">
        <v>136</v>
      </c>
      <c r="F409" s="171" t="s">
        <v>137</v>
      </c>
      <c r="I409" s="99"/>
      <c r="L409" s="37"/>
      <c r="M409" s="172"/>
      <c r="T409" s="62"/>
      <c r="AT409" s="21" t="s">
        <v>136</v>
      </c>
      <c r="AU409" s="21" t="s">
        <v>80</v>
      </c>
    </row>
    <row r="410" spans="2:65" s="12" customFormat="1" ht="13.5">
      <c r="B410" s="173"/>
      <c r="D410" s="170" t="s">
        <v>138</v>
      </c>
      <c r="E410" s="174" t="s">
        <v>21</v>
      </c>
      <c r="F410" s="175" t="s">
        <v>588</v>
      </c>
      <c r="H410" s="176">
        <v>102</v>
      </c>
      <c r="I410" s="177"/>
      <c r="L410" s="173"/>
      <c r="M410" s="178"/>
      <c r="T410" s="179"/>
      <c r="AT410" s="174" t="s">
        <v>138</v>
      </c>
      <c r="AU410" s="174" t="s">
        <v>80</v>
      </c>
      <c r="AV410" s="12" t="s">
        <v>80</v>
      </c>
      <c r="AW410" s="12" t="s">
        <v>35</v>
      </c>
      <c r="AX410" s="12" t="s">
        <v>78</v>
      </c>
      <c r="AY410" s="174" t="s">
        <v>127</v>
      </c>
    </row>
    <row r="411" spans="2:65" s="1" customFormat="1" ht="22.5" customHeight="1">
      <c r="B411" s="37"/>
      <c r="C411" s="180" t="s">
        <v>605</v>
      </c>
      <c r="D411" s="180" t="s">
        <v>259</v>
      </c>
      <c r="E411" s="181" t="s">
        <v>606</v>
      </c>
      <c r="F411" s="182" t="s">
        <v>607</v>
      </c>
      <c r="G411" s="183" t="s">
        <v>133</v>
      </c>
      <c r="H411" s="184">
        <v>102</v>
      </c>
      <c r="I411" s="185"/>
      <c r="J411" s="186">
        <f>ROUND(I411*H411,2)</f>
        <v>0</v>
      </c>
      <c r="K411" s="182" t="s">
        <v>134</v>
      </c>
      <c r="L411" s="187"/>
      <c r="M411" s="188" t="s">
        <v>21</v>
      </c>
      <c r="N411" s="189" t="s">
        <v>43</v>
      </c>
      <c r="P411" s="167">
        <f>O411*H411</f>
        <v>0</v>
      </c>
      <c r="Q411" s="167">
        <v>5.1000000000000004E-4</v>
      </c>
      <c r="R411" s="167">
        <f>Q411*H411</f>
        <v>5.2020000000000004E-2</v>
      </c>
      <c r="S411" s="167">
        <v>0</v>
      </c>
      <c r="T411" s="168">
        <f>S411*H411</f>
        <v>0</v>
      </c>
      <c r="AR411" s="21" t="s">
        <v>173</v>
      </c>
      <c r="AT411" s="21" t="s">
        <v>259</v>
      </c>
      <c r="AU411" s="21" t="s">
        <v>80</v>
      </c>
      <c r="AY411" s="21" t="s">
        <v>127</v>
      </c>
      <c r="BE411" s="169">
        <f>IF(N411="základní",J411,0)</f>
        <v>0</v>
      </c>
      <c r="BF411" s="169">
        <f>IF(N411="snížená",J411,0)</f>
        <v>0</v>
      </c>
      <c r="BG411" s="169">
        <f>IF(N411="zákl. přenesená",J411,0)</f>
        <v>0</v>
      </c>
      <c r="BH411" s="169">
        <f>IF(N411="sníž. přenesená",J411,0)</f>
        <v>0</v>
      </c>
      <c r="BI411" s="169">
        <f>IF(N411="nulová",J411,0)</f>
        <v>0</v>
      </c>
      <c r="BJ411" s="21" t="s">
        <v>78</v>
      </c>
      <c r="BK411" s="169">
        <f>ROUND(I411*H411,2)</f>
        <v>0</v>
      </c>
      <c r="BL411" s="21" t="s">
        <v>128</v>
      </c>
      <c r="BM411" s="21" t="s">
        <v>608</v>
      </c>
    </row>
    <row r="412" spans="2:65" s="1" customFormat="1" ht="27">
      <c r="B412" s="37"/>
      <c r="D412" s="170" t="s">
        <v>136</v>
      </c>
      <c r="F412" s="171" t="s">
        <v>137</v>
      </c>
      <c r="I412" s="99"/>
      <c r="L412" s="37"/>
      <c r="M412" s="172"/>
      <c r="T412" s="62"/>
      <c r="AT412" s="21" t="s">
        <v>136</v>
      </c>
      <c r="AU412" s="21" t="s">
        <v>80</v>
      </c>
    </row>
    <row r="413" spans="2:65" s="12" customFormat="1" ht="13.5">
      <c r="B413" s="173"/>
      <c r="D413" s="170" t="s">
        <v>138</v>
      </c>
      <c r="E413" s="174" t="s">
        <v>21</v>
      </c>
      <c r="F413" s="175" t="s">
        <v>588</v>
      </c>
      <c r="H413" s="176">
        <v>102</v>
      </c>
      <c r="I413" s="177"/>
      <c r="L413" s="173"/>
      <c r="M413" s="178"/>
      <c r="T413" s="179"/>
      <c r="AT413" s="174" t="s">
        <v>138</v>
      </c>
      <c r="AU413" s="174" t="s">
        <v>80</v>
      </c>
      <c r="AV413" s="12" t="s">
        <v>80</v>
      </c>
      <c r="AW413" s="12" t="s">
        <v>35</v>
      </c>
      <c r="AX413" s="12" t="s">
        <v>78</v>
      </c>
      <c r="AY413" s="174" t="s">
        <v>127</v>
      </c>
    </row>
    <row r="414" spans="2:65" s="1" customFormat="1" ht="31.5" customHeight="1">
      <c r="B414" s="37"/>
      <c r="C414" s="158" t="s">
        <v>609</v>
      </c>
      <c r="D414" s="158" t="s">
        <v>130</v>
      </c>
      <c r="E414" s="159" t="s">
        <v>610</v>
      </c>
      <c r="F414" s="160" t="s">
        <v>611</v>
      </c>
      <c r="G414" s="161" t="s">
        <v>346</v>
      </c>
      <c r="H414" s="162">
        <v>13</v>
      </c>
      <c r="I414" s="163"/>
      <c r="J414" s="164">
        <f>ROUND(I414*H414,2)</f>
        <v>0</v>
      </c>
      <c r="K414" s="160" t="s">
        <v>134</v>
      </c>
      <c r="L414" s="37"/>
      <c r="M414" s="165" t="s">
        <v>21</v>
      </c>
      <c r="N414" s="166" t="s">
        <v>43</v>
      </c>
      <c r="P414" s="167">
        <f>O414*H414</f>
        <v>0</v>
      </c>
      <c r="Q414" s="167">
        <v>2.9139999999999999E-2</v>
      </c>
      <c r="R414" s="167">
        <f>Q414*H414</f>
        <v>0.37881999999999999</v>
      </c>
      <c r="S414" s="167">
        <v>0</v>
      </c>
      <c r="T414" s="168">
        <f>S414*H414</f>
        <v>0</v>
      </c>
      <c r="AR414" s="21" t="s">
        <v>191</v>
      </c>
      <c r="AT414" s="21" t="s">
        <v>130</v>
      </c>
      <c r="AU414" s="21" t="s">
        <v>80</v>
      </c>
      <c r="AY414" s="21" t="s">
        <v>127</v>
      </c>
      <c r="BE414" s="169">
        <f>IF(N414="základní",J414,0)</f>
        <v>0</v>
      </c>
      <c r="BF414" s="169">
        <f>IF(N414="snížená",J414,0)</f>
        <v>0</v>
      </c>
      <c r="BG414" s="169">
        <f>IF(N414="zákl. přenesená",J414,0)</f>
        <v>0</v>
      </c>
      <c r="BH414" s="169">
        <f>IF(N414="sníž. přenesená",J414,0)</f>
        <v>0</v>
      </c>
      <c r="BI414" s="169">
        <f>IF(N414="nulová",J414,0)</f>
        <v>0</v>
      </c>
      <c r="BJ414" s="21" t="s">
        <v>78</v>
      </c>
      <c r="BK414" s="169">
        <f>ROUND(I414*H414,2)</f>
        <v>0</v>
      </c>
      <c r="BL414" s="21" t="s">
        <v>191</v>
      </c>
      <c r="BM414" s="21" t="s">
        <v>612</v>
      </c>
    </row>
    <row r="415" spans="2:65" s="1" customFormat="1" ht="27">
      <c r="B415" s="37"/>
      <c r="D415" s="170" t="s">
        <v>136</v>
      </c>
      <c r="F415" s="171" t="s">
        <v>137</v>
      </c>
      <c r="I415" s="99"/>
      <c r="L415" s="37"/>
      <c r="M415" s="172"/>
      <c r="T415" s="62"/>
      <c r="AT415" s="21" t="s">
        <v>136</v>
      </c>
      <c r="AU415" s="21" t="s">
        <v>80</v>
      </c>
    </row>
    <row r="416" spans="2:65" s="12" customFormat="1" ht="13.5">
      <c r="B416" s="173"/>
      <c r="D416" s="170" t="s">
        <v>138</v>
      </c>
      <c r="E416" s="174" t="s">
        <v>21</v>
      </c>
      <c r="F416" s="175" t="s">
        <v>199</v>
      </c>
      <c r="H416" s="176">
        <v>13</v>
      </c>
      <c r="I416" s="177"/>
      <c r="L416" s="173"/>
      <c r="M416" s="178"/>
      <c r="T416" s="179"/>
      <c r="AT416" s="174" t="s">
        <v>138</v>
      </c>
      <c r="AU416" s="174" t="s">
        <v>80</v>
      </c>
      <c r="AV416" s="12" t="s">
        <v>80</v>
      </c>
      <c r="AW416" s="12" t="s">
        <v>35</v>
      </c>
      <c r="AX416" s="12" t="s">
        <v>78</v>
      </c>
      <c r="AY416" s="174" t="s">
        <v>127</v>
      </c>
    </row>
    <row r="417" spans="2:65" s="1" customFormat="1" ht="22.5" customHeight="1">
      <c r="B417" s="37"/>
      <c r="C417" s="180" t="s">
        <v>613</v>
      </c>
      <c r="D417" s="180" t="s">
        <v>259</v>
      </c>
      <c r="E417" s="181" t="s">
        <v>614</v>
      </c>
      <c r="F417" s="182" t="s">
        <v>615</v>
      </c>
      <c r="G417" s="183" t="s">
        <v>133</v>
      </c>
      <c r="H417" s="184">
        <v>14</v>
      </c>
      <c r="I417" s="185"/>
      <c r="J417" s="186">
        <f>ROUND(I417*H417,2)</f>
        <v>0</v>
      </c>
      <c r="K417" s="182" t="s">
        <v>134</v>
      </c>
      <c r="L417" s="187"/>
      <c r="M417" s="188" t="s">
        <v>21</v>
      </c>
      <c r="N417" s="189" t="s">
        <v>43</v>
      </c>
      <c r="P417" s="167">
        <f>O417*H417</f>
        <v>0</v>
      </c>
      <c r="Q417" s="167">
        <v>1.6000000000000001E-3</v>
      </c>
      <c r="R417" s="167">
        <f>Q417*H417</f>
        <v>2.24E-2</v>
      </c>
      <c r="S417" s="167">
        <v>0</v>
      </c>
      <c r="T417" s="168">
        <f>S417*H417</f>
        <v>0</v>
      </c>
      <c r="AR417" s="21" t="s">
        <v>262</v>
      </c>
      <c r="AT417" s="21" t="s">
        <v>259</v>
      </c>
      <c r="AU417" s="21" t="s">
        <v>80</v>
      </c>
      <c r="AY417" s="21" t="s">
        <v>127</v>
      </c>
      <c r="BE417" s="169">
        <f>IF(N417="základní",J417,0)</f>
        <v>0</v>
      </c>
      <c r="BF417" s="169">
        <f>IF(N417="snížená",J417,0)</f>
        <v>0</v>
      </c>
      <c r="BG417" s="169">
        <f>IF(N417="zákl. přenesená",J417,0)</f>
        <v>0</v>
      </c>
      <c r="BH417" s="169">
        <f>IF(N417="sníž. přenesená",J417,0)</f>
        <v>0</v>
      </c>
      <c r="BI417" s="169">
        <f>IF(N417="nulová",J417,0)</f>
        <v>0</v>
      </c>
      <c r="BJ417" s="21" t="s">
        <v>78</v>
      </c>
      <c r="BK417" s="169">
        <f>ROUND(I417*H417,2)</f>
        <v>0</v>
      </c>
      <c r="BL417" s="21" t="s">
        <v>191</v>
      </c>
      <c r="BM417" s="21" t="s">
        <v>616</v>
      </c>
    </row>
    <row r="418" spans="2:65" s="1" customFormat="1" ht="27">
      <c r="B418" s="37"/>
      <c r="D418" s="170" t="s">
        <v>136</v>
      </c>
      <c r="F418" s="171" t="s">
        <v>137</v>
      </c>
      <c r="I418" s="99"/>
      <c r="L418" s="37"/>
      <c r="M418" s="172"/>
      <c r="T418" s="62"/>
      <c r="AT418" s="21" t="s">
        <v>136</v>
      </c>
      <c r="AU418" s="21" t="s">
        <v>80</v>
      </c>
    </row>
    <row r="419" spans="2:65" s="12" customFormat="1" ht="13.5">
      <c r="B419" s="173"/>
      <c r="D419" s="170" t="s">
        <v>138</v>
      </c>
      <c r="E419" s="174" t="s">
        <v>21</v>
      </c>
      <c r="F419" s="175" t="s">
        <v>203</v>
      </c>
      <c r="H419" s="176">
        <v>14</v>
      </c>
      <c r="I419" s="177"/>
      <c r="L419" s="173"/>
      <c r="M419" s="178"/>
      <c r="T419" s="179"/>
      <c r="AT419" s="174" t="s">
        <v>138</v>
      </c>
      <c r="AU419" s="174" t="s">
        <v>80</v>
      </c>
      <c r="AV419" s="12" t="s">
        <v>80</v>
      </c>
      <c r="AW419" s="12" t="s">
        <v>35</v>
      </c>
      <c r="AX419" s="12" t="s">
        <v>78</v>
      </c>
      <c r="AY419" s="174" t="s">
        <v>127</v>
      </c>
    </row>
    <row r="420" spans="2:65" s="1" customFormat="1" ht="22.5" customHeight="1">
      <c r="B420" s="37"/>
      <c r="C420" s="180" t="s">
        <v>617</v>
      </c>
      <c r="D420" s="180" t="s">
        <v>259</v>
      </c>
      <c r="E420" s="181" t="s">
        <v>618</v>
      </c>
      <c r="F420" s="182" t="s">
        <v>619</v>
      </c>
      <c r="G420" s="183" t="s">
        <v>133</v>
      </c>
      <c r="H420" s="184">
        <v>13</v>
      </c>
      <c r="I420" s="185"/>
      <c r="J420" s="186">
        <f>ROUND(I420*H420,2)</f>
        <v>0</v>
      </c>
      <c r="K420" s="182" t="s">
        <v>134</v>
      </c>
      <c r="L420" s="187"/>
      <c r="M420" s="188" t="s">
        <v>21</v>
      </c>
      <c r="N420" s="189" t="s">
        <v>43</v>
      </c>
      <c r="P420" s="167">
        <f>O420*H420</f>
        <v>0</v>
      </c>
      <c r="Q420" s="167">
        <v>8.5000000000000006E-3</v>
      </c>
      <c r="R420" s="167">
        <f>Q420*H420</f>
        <v>0.11050000000000001</v>
      </c>
      <c r="S420" s="167">
        <v>0</v>
      </c>
      <c r="T420" s="168">
        <f>S420*H420</f>
        <v>0</v>
      </c>
      <c r="AR420" s="21" t="s">
        <v>262</v>
      </c>
      <c r="AT420" s="21" t="s">
        <v>259</v>
      </c>
      <c r="AU420" s="21" t="s">
        <v>80</v>
      </c>
      <c r="AY420" s="21" t="s">
        <v>127</v>
      </c>
      <c r="BE420" s="169">
        <f>IF(N420="základní",J420,0)</f>
        <v>0</v>
      </c>
      <c r="BF420" s="169">
        <f>IF(N420="snížená",J420,0)</f>
        <v>0</v>
      </c>
      <c r="BG420" s="169">
        <f>IF(N420="zákl. přenesená",J420,0)</f>
        <v>0</v>
      </c>
      <c r="BH420" s="169">
        <f>IF(N420="sníž. přenesená",J420,0)</f>
        <v>0</v>
      </c>
      <c r="BI420" s="169">
        <f>IF(N420="nulová",J420,0)</f>
        <v>0</v>
      </c>
      <c r="BJ420" s="21" t="s">
        <v>78</v>
      </c>
      <c r="BK420" s="169">
        <f>ROUND(I420*H420,2)</f>
        <v>0</v>
      </c>
      <c r="BL420" s="21" t="s">
        <v>191</v>
      </c>
      <c r="BM420" s="21" t="s">
        <v>620</v>
      </c>
    </row>
    <row r="421" spans="2:65" s="1" customFormat="1" ht="27">
      <c r="B421" s="37"/>
      <c r="D421" s="170" t="s">
        <v>136</v>
      </c>
      <c r="F421" s="171" t="s">
        <v>137</v>
      </c>
      <c r="I421" s="99"/>
      <c r="L421" s="37"/>
      <c r="M421" s="172"/>
      <c r="T421" s="62"/>
      <c r="AT421" s="21" t="s">
        <v>136</v>
      </c>
      <c r="AU421" s="21" t="s">
        <v>80</v>
      </c>
    </row>
    <row r="422" spans="2:65" s="12" customFormat="1" ht="13.5">
      <c r="B422" s="173"/>
      <c r="D422" s="170" t="s">
        <v>138</v>
      </c>
      <c r="E422" s="174" t="s">
        <v>21</v>
      </c>
      <c r="F422" s="175" t="s">
        <v>199</v>
      </c>
      <c r="H422" s="176">
        <v>13</v>
      </c>
      <c r="I422" s="177"/>
      <c r="L422" s="173"/>
      <c r="M422" s="178"/>
      <c r="T422" s="179"/>
      <c r="AT422" s="174" t="s">
        <v>138</v>
      </c>
      <c r="AU422" s="174" t="s">
        <v>80</v>
      </c>
      <c r="AV422" s="12" t="s">
        <v>80</v>
      </c>
      <c r="AW422" s="12" t="s">
        <v>35</v>
      </c>
      <c r="AX422" s="12" t="s">
        <v>78</v>
      </c>
      <c r="AY422" s="174" t="s">
        <v>127</v>
      </c>
    </row>
    <row r="423" spans="2:65" s="1" customFormat="1" ht="22.5" customHeight="1">
      <c r="B423" s="37"/>
      <c r="C423" s="180" t="s">
        <v>520</v>
      </c>
      <c r="D423" s="180" t="s">
        <v>259</v>
      </c>
      <c r="E423" s="181" t="s">
        <v>621</v>
      </c>
      <c r="F423" s="182" t="s">
        <v>622</v>
      </c>
      <c r="G423" s="183" t="s">
        <v>133</v>
      </c>
      <c r="H423" s="184">
        <v>13</v>
      </c>
      <c r="I423" s="185"/>
      <c r="J423" s="186">
        <f>ROUND(I423*H423,2)</f>
        <v>0</v>
      </c>
      <c r="K423" s="182" t="s">
        <v>134</v>
      </c>
      <c r="L423" s="187"/>
      <c r="M423" s="188" t="s">
        <v>21</v>
      </c>
      <c r="N423" s="189" t="s">
        <v>43</v>
      </c>
      <c r="P423" s="167">
        <f>O423*H423</f>
        <v>0</v>
      </c>
      <c r="Q423" s="167">
        <v>5.2500000000000003E-3</v>
      </c>
      <c r="R423" s="167">
        <f>Q423*H423</f>
        <v>6.8250000000000005E-2</v>
      </c>
      <c r="S423" s="167">
        <v>0</v>
      </c>
      <c r="T423" s="168">
        <f>S423*H423</f>
        <v>0</v>
      </c>
      <c r="AR423" s="21" t="s">
        <v>262</v>
      </c>
      <c r="AT423" s="21" t="s">
        <v>259</v>
      </c>
      <c r="AU423" s="21" t="s">
        <v>80</v>
      </c>
      <c r="AY423" s="21" t="s">
        <v>127</v>
      </c>
      <c r="BE423" s="169">
        <f>IF(N423="základní",J423,0)</f>
        <v>0</v>
      </c>
      <c r="BF423" s="169">
        <f>IF(N423="snížená",J423,0)</f>
        <v>0</v>
      </c>
      <c r="BG423" s="169">
        <f>IF(N423="zákl. přenesená",J423,0)</f>
        <v>0</v>
      </c>
      <c r="BH423" s="169">
        <f>IF(N423="sníž. přenesená",J423,0)</f>
        <v>0</v>
      </c>
      <c r="BI423" s="169">
        <f>IF(N423="nulová",J423,0)</f>
        <v>0</v>
      </c>
      <c r="BJ423" s="21" t="s">
        <v>78</v>
      </c>
      <c r="BK423" s="169">
        <f>ROUND(I423*H423,2)</f>
        <v>0</v>
      </c>
      <c r="BL423" s="21" t="s">
        <v>191</v>
      </c>
      <c r="BM423" s="21" t="s">
        <v>623</v>
      </c>
    </row>
    <row r="424" spans="2:65" s="1" customFormat="1" ht="27">
      <c r="B424" s="37"/>
      <c r="D424" s="170" t="s">
        <v>136</v>
      </c>
      <c r="F424" s="171" t="s">
        <v>137</v>
      </c>
      <c r="I424" s="99"/>
      <c r="L424" s="37"/>
      <c r="M424" s="172"/>
      <c r="T424" s="62"/>
      <c r="AT424" s="21" t="s">
        <v>136</v>
      </c>
      <c r="AU424" s="21" t="s">
        <v>80</v>
      </c>
    </row>
    <row r="425" spans="2:65" s="12" customFormat="1" ht="13.5">
      <c r="B425" s="173"/>
      <c r="D425" s="170" t="s">
        <v>138</v>
      </c>
      <c r="E425" s="174" t="s">
        <v>21</v>
      </c>
      <c r="F425" s="175" t="s">
        <v>199</v>
      </c>
      <c r="H425" s="176">
        <v>13</v>
      </c>
      <c r="I425" s="177"/>
      <c r="L425" s="173"/>
      <c r="M425" s="178"/>
      <c r="T425" s="179"/>
      <c r="AT425" s="174" t="s">
        <v>138</v>
      </c>
      <c r="AU425" s="174" t="s">
        <v>80</v>
      </c>
      <c r="AV425" s="12" t="s">
        <v>80</v>
      </c>
      <c r="AW425" s="12" t="s">
        <v>35</v>
      </c>
      <c r="AX425" s="12" t="s">
        <v>78</v>
      </c>
      <c r="AY425" s="174" t="s">
        <v>127</v>
      </c>
    </row>
    <row r="426" spans="2:65" s="1" customFormat="1" ht="22.5" customHeight="1">
      <c r="B426" s="37"/>
      <c r="C426" s="180" t="s">
        <v>624</v>
      </c>
      <c r="D426" s="180" t="s">
        <v>259</v>
      </c>
      <c r="E426" s="181" t="s">
        <v>625</v>
      </c>
      <c r="F426" s="182" t="s">
        <v>626</v>
      </c>
      <c r="G426" s="183" t="s">
        <v>133</v>
      </c>
      <c r="H426" s="184">
        <v>21</v>
      </c>
      <c r="I426" s="185"/>
      <c r="J426" s="186">
        <f>ROUND(I426*H426,2)</f>
        <v>0</v>
      </c>
      <c r="K426" s="182" t="s">
        <v>134</v>
      </c>
      <c r="L426" s="187"/>
      <c r="M426" s="188" t="s">
        <v>21</v>
      </c>
      <c r="N426" s="189" t="s">
        <v>43</v>
      </c>
      <c r="P426" s="167">
        <f>O426*H426</f>
        <v>0</v>
      </c>
      <c r="Q426" s="167">
        <v>1.0499999999999999E-3</v>
      </c>
      <c r="R426" s="167">
        <f>Q426*H426</f>
        <v>2.205E-2</v>
      </c>
      <c r="S426" s="167">
        <v>0</v>
      </c>
      <c r="T426" s="168">
        <f>S426*H426</f>
        <v>0</v>
      </c>
      <c r="AR426" s="21" t="s">
        <v>627</v>
      </c>
      <c r="AT426" s="21" t="s">
        <v>259</v>
      </c>
      <c r="AU426" s="21" t="s">
        <v>80</v>
      </c>
      <c r="AY426" s="21" t="s">
        <v>127</v>
      </c>
      <c r="BE426" s="169">
        <f>IF(N426="základní",J426,0)</f>
        <v>0</v>
      </c>
      <c r="BF426" s="169">
        <f>IF(N426="snížená",J426,0)</f>
        <v>0</v>
      </c>
      <c r="BG426" s="169">
        <f>IF(N426="zákl. přenesená",J426,0)</f>
        <v>0</v>
      </c>
      <c r="BH426" s="169">
        <f>IF(N426="sníž. přenesená",J426,0)</f>
        <v>0</v>
      </c>
      <c r="BI426" s="169">
        <f>IF(N426="nulová",J426,0)</f>
        <v>0</v>
      </c>
      <c r="BJ426" s="21" t="s">
        <v>78</v>
      </c>
      <c r="BK426" s="169">
        <f>ROUND(I426*H426,2)</f>
        <v>0</v>
      </c>
      <c r="BL426" s="21" t="s">
        <v>627</v>
      </c>
      <c r="BM426" s="21" t="s">
        <v>628</v>
      </c>
    </row>
    <row r="427" spans="2:65" s="1" customFormat="1" ht="27">
      <c r="B427" s="37"/>
      <c r="D427" s="170" t="s">
        <v>136</v>
      </c>
      <c r="F427" s="171" t="s">
        <v>137</v>
      </c>
      <c r="I427" s="99"/>
      <c r="L427" s="37"/>
      <c r="M427" s="172"/>
      <c r="T427" s="62"/>
      <c r="AT427" s="21" t="s">
        <v>136</v>
      </c>
      <c r="AU427" s="21" t="s">
        <v>80</v>
      </c>
    </row>
    <row r="428" spans="2:65" s="12" customFormat="1" ht="13.5">
      <c r="B428" s="173"/>
      <c r="D428" s="170" t="s">
        <v>138</v>
      </c>
      <c r="E428" s="174" t="s">
        <v>21</v>
      </c>
      <c r="F428" s="175" t="s">
        <v>9</v>
      </c>
      <c r="H428" s="176">
        <v>21</v>
      </c>
      <c r="I428" s="177"/>
      <c r="L428" s="173"/>
      <c r="M428" s="178"/>
      <c r="T428" s="179"/>
      <c r="AT428" s="174" t="s">
        <v>138</v>
      </c>
      <c r="AU428" s="174" t="s">
        <v>80</v>
      </c>
      <c r="AV428" s="12" t="s">
        <v>80</v>
      </c>
      <c r="AW428" s="12" t="s">
        <v>35</v>
      </c>
      <c r="AX428" s="12" t="s">
        <v>78</v>
      </c>
      <c r="AY428" s="174" t="s">
        <v>127</v>
      </c>
    </row>
    <row r="429" spans="2:65" s="1" customFormat="1" ht="22.5" customHeight="1">
      <c r="B429" s="37"/>
      <c r="C429" s="180" t="s">
        <v>629</v>
      </c>
      <c r="D429" s="180" t="s">
        <v>259</v>
      </c>
      <c r="E429" s="181" t="s">
        <v>630</v>
      </c>
      <c r="F429" s="182" t="s">
        <v>631</v>
      </c>
      <c r="G429" s="183" t="s">
        <v>133</v>
      </c>
      <c r="H429" s="184">
        <v>7</v>
      </c>
      <c r="I429" s="185"/>
      <c r="J429" s="186">
        <f>ROUND(I429*H429,2)</f>
        <v>0</v>
      </c>
      <c r="K429" s="182" t="s">
        <v>134</v>
      </c>
      <c r="L429" s="187"/>
      <c r="M429" s="188" t="s">
        <v>21</v>
      </c>
      <c r="N429" s="189" t="s">
        <v>43</v>
      </c>
      <c r="P429" s="167">
        <f>O429*H429</f>
        <v>0</v>
      </c>
      <c r="Q429" s="167">
        <v>1.09E-3</v>
      </c>
      <c r="R429" s="167">
        <f>Q429*H429</f>
        <v>7.6300000000000005E-3</v>
      </c>
      <c r="S429" s="167">
        <v>0</v>
      </c>
      <c r="T429" s="168">
        <f>S429*H429</f>
        <v>0</v>
      </c>
      <c r="AR429" s="21" t="s">
        <v>627</v>
      </c>
      <c r="AT429" s="21" t="s">
        <v>259</v>
      </c>
      <c r="AU429" s="21" t="s">
        <v>80</v>
      </c>
      <c r="AY429" s="21" t="s">
        <v>127</v>
      </c>
      <c r="BE429" s="169">
        <f>IF(N429="základní",J429,0)</f>
        <v>0</v>
      </c>
      <c r="BF429" s="169">
        <f>IF(N429="snížená",J429,0)</f>
        <v>0</v>
      </c>
      <c r="BG429" s="169">
        <f>IF(N429="zákl. přenesená",J429,0)</f>
        <v>0</v>
      </c>
      <c r="BH429" s="169">
        <f>IF(N429="sníž. přenesená",J429,0)</f>
        <v>0</v>
      </c>
      <c r="BI429" s="169">
        <f>IF(N429="nulová",J429,0)</f>
        <v>0</v>
      </c>
      <c r="BJ429" s="21" t="s">
        <v>78</v>
      </c>
      <c r="BK429" s="169">
        <f>ROUND(I429*H429,2)</f>
        <v>0</v>
      </c>
      <c r="BL429" s="21" t="s">
        <v>627</v>
      </c>
      <c r="BM429" s="21" t="s">
        <v>632</v>
      </c>
    </row>
    <row r="430" spans="2:65" s="1" customFormat="1" ht="27">
      <c r="B430" s="37"/>
      <c r="D430" s="170" t="s">
        <v>136</v>
      </c>
      <c r="F430" s="171" t="s">
        <v>137</v>
      </c>
      <c r="I430" s="99"/>
      <c r="L430" s="37"/>
      <c r="M430" s="172"/>
      <c r="T430" s="62"/>
      <c r="AT430" s="21" t="s">
        <v>136</v>
      </c>
      <c r="AU430" s="21" t="s">
        <v>80</v>
      </c>
    </row>
    <row r="431" spans="2:65" s="12" customFormat="1" ht="13.5">
      <c r="B431" s="173"/>
      <c r="D431" s="170" t="s">
        <v>138</v>
      </c>
      <c r="E431" s="174" t="s">
        <v>21</v>
      </c>
      <c r="F431" s="175" t="s">
        <v>168</v>
      </c>
      <c r="H431" s="176">
        <v>7</v>
      </c>
      <c r="I431" s="177"/>
      <c r="L431" s="173"/>
      <c r="M431" s="178"/>
      <c r="T431" s="179"/>
      <c r="AT431" s="174" t="s">
        <v>138</v>
      </c>
      <c r="AU431" s="174" t="s">
        <v>80</v>
      </c>
      <c r="AV431" s="12" t="s">
        <v>80</v>
      </c>
      <c r="AW431" s="12" t="s">
        <v>35</v>
      </c>
      <c r="AX431" s="12" t="s">
        <v>78</v>
      </c>
      <c r="AY431" s="174" t="s">
        <v>127</v>
      </c>
    </row>
    <row r="432" spans="2:65" s="1" customFormat="1" ht="22.5" customHeight="1">
      <c r="B432" s="37"/>
      <c r="C432" s="180" t="s">
        <v>633</v>
      </c>
      <c r="D432" s="180" t="s">
        <v>259</v>
      </c>
      <c r="E432" s="181" t="s">
        <v>634</v>
      </c>
      <c r="F432" s="182" t="s">
        <v>635</v>
      </c>
      <c r="G432" s="183" t="s">
        <v>133</v>
      </c>
      <c r="H432" s="184">
        <v>43</v>
      </c>
      <c r="I432" s="185"/>
      <c r="J432" s="186">
        <f>ROUND(I432*H432,2)</f>
        <v>0</v>
      </c>
      <c r="K432" s="182" t="s">
        <v>134</v>
      </c>
      <c r="L432" s="187"/>
      <c r="M432" s="188" t="s">
        <v>21</v>
      </c>
      <c r="N432" s="189" t="s">
        <v>43</v>
      </c>
      <c r="P432" s="167">
        <f>O432*H432</f>
        <v>0</v>
      </c>
      <c r="Q432" s="167">
        <v>1.15E-3</v>
      </c>
      <c r="R432" s="167">
        <f>Q432*H432</f>
        <v>4.9450000000000001E-2</v>
      </c>
      <c r="S432" s="167">
        <v>0</v>
      </c>
      <c r="T432" s="168">
        <f>S432*H432</f>
        <v>0</v>
      </c>
      <c r="AR432" s="21" t="s">
        <v>627</v>
      </c>
      <c r="AT432" s="21" t="s">
        <v>259</v>
      </c>
      <c r="AU432" s="21" t="s">
        <v>80</v>
      </c>
      <c r="AY432" s="21" t="s">
        <v>127</v>
      </c>
      <c r="BE432" s="169">
        <f>IF(N432="základní",J432,0)</f>
        <v>0</v>
      </c>
      <c r="BF432" s="169">
        <f>IF(N432="snížená",J432,0)</f>
        <v>0</v>
      </c>
      <c r="BG432" s="169">
        <f>IF(N432="zákl. přenesená",J432,0)</f>
        <v>0</v>
      </c>
      <c r="BH432" s="169">
        <f>IF(N432="sníž. přenesená",J432,0)</f>
        <v>0</v>
      </c>
      <c r="BI432" s="169">
        <f>IF(N432="nulová",J432,0)</f>
        <v>0</v>
      </c>
      <c r="BJ432" s="21" t="s">
        <v>78</v>
      </c>
      <c r="BK432" s="169">
        <f>ROUND(I432*H432,2)</f>
        <v>0</v>
      </c>
      <c r="BL432" s="21" t="s">
        <v>627</v>
      </c>
      <c r="BM432" s="21" t="s">
        <v>636</v>
      </c>
    </row>
    <row r="433" spans="2:65" s="1" customFormat="1" ht="27">
      <c r="B433" s="37"/>
      <c r="D433" s="170" t="s">
        <v>136</v>
      </c>
      <c r="F433" s="171" t="s">
        <v>137</v>
      </c>
      <c r="I433" s="99"/>
      <c r="L433" s="37"/>
      <c r="M433" s="172"/>
      <c r="T433" s="62"/>
      <c r="AT433" s="21" t="s">
        <v>136</v>
      </c>
      <c r="AU433" s="21" t="s">
        <v>80</v>
      </c>
    </row>
    <row r="434" spans="2:65" s="12" customFormat="1" ht="13.5">
      <c r="B434" s="173"/>
      <c r="D434" s="170" t="s">
        <v>138</v>
      </c>
      <c r="E434" s="174" t="s">
        <v>21</v>
      </c>
      <c r="F434" s="175" t="s">
        <v>333</v>
      </c>
      <c r="H434" s="176">
        <v>43</v>
      </c>
      <c r="I434" s="177"/>
      <c r="L434" s="173"/>
      <c r="M434" s="178"/>
      <c r="T434" s="179"/>
      <c r="AT434" s="174" t="s">
        <v>138</v>
      </c>
      <c r="AU434" s="174" t="s">
        <v>80</v>
      </c>
      <c r="AV434" s="12" t="s">
        <v>80</v>
      </c>
      <c r="AW434" s="12" t="s">
        <v>35</v>
      </c>
      <c r="AX434" s="12" t="s">
        <v>78</v>
      </c>
      <c r="AY434" s="174" t="s">
        <v>127</v>
      </c>
    </row>
    <row r="435" spans="2:65" s="1" customFormat="1" ht="22.5" customHeight="1">
      <c r="B435" s="37"/>
      <c r="C435" s="180" t="s">
        <v>433</v>
      </c>
      <c r="D435" s="180" t="s">
        <v>259</v>
      </c>
      <c r="E435" s="181" t="s">
        <v>637</v>
      </c>
      <c r="F435" s="182" t="s">
        <v>638</v>
      </c>
      <c r="G435" s="183" t="s">
        <v>133</v>
      </c>
      <c r="H435" s="184">
        <v>7</v>
      </c>
      <c r="I435" s="185"/>
      <c r="J435" s="186">
        <f>ROUND(I435*H435,2)</f>
        <v>0</v>
      </c>
      <c r="K435" s="182" t="s">
        <v>134</v>
      </c>
      <c r="L435" s="187"/>
      <c r="M435" s="188" t="s">
        <v>21</v>
      </c>
      <c r="N435" s="189" t="s">
        <v>43</v>
      </c>
      <c r="P435" s="167">
        <f>O435*H435</f>
        <v>0</v>
      </c>
      <c r="Q435" s="167">
        <v>1.25E-3</v>
      </c>
      <c r="R435" s="167">
        <f>Q435*H435</f>
        <v>8.7500000000000008E-3</v>
      </c>
      <c r="S435" s="167">
        <v>0</v>
      </c>
      <c r="T435" s="168">
        <f>S435*H435</f>
        <v>0</v>
      </c>
      <c r="AR435" s="21" t="s">
        <v>627</v>
      </c>
      <c r="AT435" s="21" t="s">
        <v>259</v>
      </c>
      <c r="AU435" s="21" t="s">
        <v>80</v>
      </c>
      <c r="AY435" s="21" t="s">
        <v>127</v>
      </c>
      <c r="BE435" s="169">
        <f>IF(N435="základní",J435,0)</f>
        <v>0</v>
      </c>
      <c r="BF435" s="169">
        <f>IF(N435="snížená",J435,0)</f>
        <v>0</v>
      </c>
      <c r="BG435" s="169">
        <f>IF(N435="zákl. přenesená",J435,0)</f>
        <v>0</v>
      </c>
      <c r="BH435" s="169">
        <f>IF(N435="sníž. přenesená",J435,0)</f>
        <v>0</v>
      </c>
      <c r="BI435" s="169">
        <f>IF(N435="nulová",J435,0)</f>
        <v>0</v>
      </c>
      <c r="BJ435" s="21" t="s">
        <v>78</v>
      </c>
      <c r="BK435" s="169">
        <f>ROUND(I435*H435,2)</f>
        <v>0</v>
      </c>
      <c r="BL435" s="21" t="s">
        <v>627</v>
      </c>
      <c r="BM435" s="21" t="s">
        <v>639</v>
      </c>
    </row>
    <row r="436" spans="2:65" s="1" customFormat="1" ht="27">
      <c r="B436" s="37"/>
      <c r="D436" s="170" t="s">
        <v>136</v>
      </c>
      <c r="F436" s="171" t="s">
        <v>137</v>
      </c>
      <c r="I436" s="99"/>
      <c r="L436" s="37"/>
      <c r="M436" s="172"/>
      <c r="T436" s="62"/>
      <c r="AT436" s="21" t="s">
        <v>136</v>
      </c>
      <c r="AU436" s="21" t="s">
        <v>80</v>
      </c>
    </row>
    <row r="437" spans="2:65" s="12" customFormat="1" ht="13.5">
      <c r="B437" s="173"/>
      <c r="D437" s="170" t="s">
        <v>138</v>
      </c>
      <c r="E437" s="174" t="s">
        <v>21</v>
      </c>
      <c r="F437" s="175" t="s">
        <v>168</v>
      </c>
      <c r="H437" s="176">
        <v>7</v>
      </c>
      <c r="I437" s="177"/>
      <c r="L437" s="173"/>
      <c r="M437" s="178"/>
      <c r="T437" s="179"/>
      <c r="AT437" s="174" t="s">
        <v>138</v>
      </c>
      <c r="AU437" s="174" t="s">
        <v>80</v>
      </c>
      <c r="AV437" s="12" t="s">
        <v>80</v>
      </c>
      <c r="AW437" s="12" t="s">
        <v>35</v>
      </c>
      <c r="AX437" s="12" t="s">
        <v>78</v>
      </c>
      <c r="AY437" s="174" t="s">
        <v>127</v>
      </c>
    </row>
    <row r="438" spans="2:65" s="1" customFormat="1" ht="22.5" customHeight="1">
      <c r="B438" s="37"/>
      <c r="C438" s="180" t="s">
        <v>640</v>
      </c>
      <c r="D438" s="180" t="s">
        <v>259</v>
      </c>
      <c r="E438" s="181" t="s">
        <v>641</v>
      </c>
      <c r="F438" s="182" t="s">
        <v>642</v>
      </c>
      <c r="G438" s="183" t="s">
        <v>133</v>
      </c>
      <c r="H438" s="184">
        <v>4</v>
      </c>
      <c r="I438" s="185"/>
      <c r="J438" s="186">
        <f>ROUND(I438*H438,2)</f>
        <v>0</v>
      </c>
      <c r="K438" s="182" t="s">
        <v>134</v>
      </c>
      <c r="L438" s="187"/>
      <c r="M438" s="188" t="s">
        <v>21</v>
      </c>
      <c r="N438" s="189" t="s">
        <v>43</v>
      </c>
      <c r="P438" s="167">
        <f>O438*H438</f>
        <v>0</v>
      </c>
      <c r="Q438" s="167">
        <v>1.6900000000000001E-3</v>
      </c>
      <c r="R438" s="167">
        <f>Q438*H438</f>
        <v>6.7600000000000004E-3</v>
      </c>
      <c r="S438" s="167">
        <v>0</v>
      </c>
      <c r="T438" s="168">
        <f>S438*H438</f>
        <v>0</v>
      </c>
      <c r="AR438" s="21" t="s">
        <v>627</v>
      </c>
      <c r="AT438" s="21" t="s">
        <v>259</v>
      </c>
      <c r="AU438" s="21" t="s">
        <v>80</v>
      </c>
      <c r="AY438" s="21" t="s">
        <v>127</v>
      </c>
      <c r="BE438" s="169">
        <f>IF(N438="základní",J438,0)</f>
        <v>0</v>
      </c>
      <c r="BF438" s="169">
        <f>IF(N438="snížená",J438,0)</f>
        <v>0</v>
      </c>
      <c r="BG438" s="169">
        <f>IF(N438="zákl. přenesená",J438,0)</f>
        <v>0</v>
      </c>
      <c r="BH438" s="169">
        <f>IF(N438="sníž. přenesená",J438,0)</f>
        <v>0</v>
      </c>
      <c r="BI438" s="169">
        <f>IF(N438="nulová",J438,0)</f>
        <v>0</v>
      </c>
      <c r="BJ438" s="21" t="s">
        <v>78</v>
      </c>
      <c r="BK438" s="169">
        <f>ROUND(I438*H438,2)</f>
        <v>0</v>
      </c>
      <c r="BL438" s="21" t="s">
        <v>627</v>
      </c>
      <c r="BM438" s="21" t="s">
        <v>643</v>
      </c>
    </row>
    <row r="439" spans="2:65" s="1" customFormat="1" ht="27">
      <c r="B439" s="37"/>
      <c r="D439" s="170" t="s">
        <v>136</v>
      </c>
      <c r="F439" s="171" t="s">
        <v>137</v>
      </c>
      <c r="I439" s="99"/>
      <c r="L439" s="37"/>
      <c r="M439" s="172"/>
      <c r="T439" s="62"/>
      <c r="AT439" s="21" t="s">
        <v>136</v>
      </c>
      <c r="AU439" s="21" t="s">
        <v>80</v>
      </c>
    </row>
    <row r="440" spans="2:65" s="12" customFormat="1" ht="13.5">
      <c r="B440" s="173"/>
      <c r="D440" s="170" t="s">
        <v>138</v>
      </c>
      <c r="E440" s="174" t="s">
        <v>21</v>
      </c>
      <c r="F440" s="175" t="s">
        <v>128</v>
      </c>
      <c r="H440" s="176">
        <v>4</v>
      </c>
      <c r="I440" s="177"/>
      <c r="L440" s="173"/>
      <c r="M440" s="178"/>
      <c r="T440" s="179"/>
      <c r="AT440" s="174" t="s">
        <v>138</v>
      </c>
      <c r="AU440" s="174" t="s">
        <v>80</v>
      </c>
      <c r="AV440" s="12" t="s">
        <v>80</v>
      </c>
      <c r="AW440" s="12" t="s">
        <v>35</v>
      </c>
      <c r="AX440" s="12" t="s">
        <v>78</v>
      </c>
      <c r="AY440" s="174" t="s">
        <v>127</v>
      </c>
    </row>
    <row r="441" spans="2:65" s="1" customFormat="1" ht="22.5" customHeight="1">
      <c r="B441" s="37"/>
      <c r="C441" s="180" t="s">
        <v>644</v>
      </c>
      <c r="D441" s="180" t="s">
        <v>259</v>
      </c>
      <c r="E441" s="181" t="s">
        <v>645</v>
      </c>
      <c r="F441" s="182" t="s">
        <v>646</v>
      </c>
      <c r="G441" s="183" t="s">
        <v>133</v>
      </c>
      <c r="H441" s="184">
        <v>40</v>
      </c>
      <c r="I441" s="185"/>
      <c r="J441" s="186">
        <f>ROUND(I441*H441,2)</f>
        <v>0</v>
      </c>
      <c r="K441" s="182" t="s">
        <v>134</v>
      </c>
      <c r="L441" s="187"/>
      <c r="M441" s="188" t="s">
        <v>21</v>
      </c>
      <c r="N441" s="189" t="s">
        <v>43</v>
      </c>
      <c r="P441" s="167">
        <f>O441*H441</f>
        <v>0</v>
      </c>
      <c r="Q441" s="167">
        <v>2.0899999999999998E-3</v>
      </c>
      <c r="R441" s="167">
        <f>Q441*H441</f>
        <v>8.3599999999999994E-2</v>
      </c>
      <c r="S441" s="167">
        <v>0</v>
      </c>
      <c r="T441" s="168">
        <f>S441*H441</f>
        <v>0</v>
      </c>
      <c r="AR441" s="21" t="s">
        <v>627</v>
      </c>
      <c r="AT441" s="21" t="s">
        <v>259</v>
      </c>
      <c r="AU441" s="21" t="s">
        <v>80</v>
      </c>
      <c r="AY441" s="21" t="s">
        <v>127</v>
      </c>
      <c r="BE441" s="169">
        <f>IF(N441="základní",J441,0)</f>
        <v>0</v>
      </c>
      <c r="BF441" s="169">
        <f>IF(N441="snížená",J441,0)</f>
        <v>0</v>
      </c>
      <c r="BG441" s="169">
        <f>IF(N441="zákl. přenesená",J441,0)</f>
        <v>0</v>
      </c>
      <c r="BH441" s="169">
        <f>IF(N441="sníž. přenesená",J441,0)</f>
        <v>0</v>
      </c>
      <c r="BI441" s="169">
        <f>IF(N441="nulová",J441,0)</f>
        <v>0</v>
      </c>
      <c r="BJ441" s="21" t="s">
        <v>78</v>
      </c>
      <c r="BK441" s="169">
        <f>ROUND(I441*H441,2)</f>
        <v>0</v>
      </c>
      <c r="BL441" s="21" t="s">
        <v>627</v>
      </c>
      <c r="BM441" s="21" t="s">
        <v>647</v>
      </c>
    </row>
    <row r="442" spans="2:65" s="1" customFormat="1" ht="27">
      <c r="B442" s="37"/>
      <c r="D442" s="170" t="s">
        <v>136</v>
      </c>
      <c r="F442" s="171" t="s">
        <v>137</v>
      </c>
      <c r="I442" s="99"/>
      <c r="L442" s="37"/>
      <c r="M442" s="172"/>
      <c r="T442" s="62"/>
      <c r="AT442" s="21" t="s">
        <v>136</v>
      </c>
      <c r="AU442" s="21" t="s">
        <v>80</v>
      </c>
    </row>
    <row r="443" spans="2:65" s="12" customFormat="1" ht="13.5">
      <c r="B443" s="173"/>
      <c r="D443" s="170" t="s">
        <v>138</v>
      </c>
      <c r="E443" s="174" t="s">
        <v>21</v>
      </c>
      <c r="F443" s="175" t="s">
        <v>172</v>
      </c>
      <c r="H443" s="176">
        <v>40</v>
      </c>
      <c r="I443" s="177"/>
      <c r="L443" s="173"/>
      <c r="M443" s="178"/>
      <c r="T443" s="179"/>
      <c r="AT443" s="174" t="s">
        <v>138</v>
      </c>
      <c r="AU443" s="174" t="s">
        <v>80</v>
      </c>
      <c r="AV443" s="12" t="s">
        <v>80</v>
      </c>
      <c r="AW443" s="12" t="s">
        <v>35</v>
      </c>
      <c r="AX443" s="12" t="s">
        <v>78</v>
      </c>
      <c r="AY443" s="174" t="s">
        <v>127</v>
      </c>
    </row>
    <row r="444" spans="2:65" s="1" customFormat="1" ht="22.5" customHeight="1">
      <c r="B444" s="37"/>
      <c r="C444" s="158" t="s">
        <v>648</v>
      </c>
      <c r="D444" s="158" t="s">
        <v>130</v>
      </c>
      <c r="E444" s="159" t="s">
        <v>649</v>
      </c>
      <c r="F444" s="160" t="s">
        <v>650</v>
      </c>
      <c r="G444" s="161" t="s">
        <v>155</v>
      </c>
      <c r="H444" s="162">
        <v>515</v>
      </c>
      <c r="I444" s="163"/>
      <c r="J444" s="164">
        <f>ROUND(I444*H444,2)</f>
        <v>0</v>
      </c>
      <c r="K444" s="160" t="s">
        <v>134</v>
      </c>
      <c r="L444" s="37"/>
      <c r="M444" s="165" t="s">
        <v>21</v>
      </c>
      <c r="N444" s="166" t="s">
        <v>43</v>
      </c>
      <c r="P444" s="167">
        <f>O444*H444</f>
        <v>0</v>
      </c>
      <c r="Q444" s="167">
        <v>1.6000000000000001E-4</v>
      </c>
      <c r="R444" s="167">
        <f>Q444*H444</f>
        <v>8.2400000000000001E-2</v>
      </c>
      <c r="S444" s="167">
        <v>0</v>
      </c>
      <c r="T444" s="168">
        <f>S444*H444</f>
        <v>0</v>
      </c>
      <c r="AR444" s="21" t="s">
        <v>425</v>
      </c>
      <c r="AT444" s="21" t="s">
        <v>130</v>
      </c>
      <c r="AU444" s="21" t="s">
        <v>80</v>
      </c>
      <c r="AY444" s="21" t="s">
        <v>127</v>
      </c>
      <c r="BE444" s="169">
        <f>IF(N444="základní",J444,0)</f>
        <v>0</v>
      </c>
      <c r="BF444" s="169">
        <f>IF(N444="snížená",J444,0)</f>
        <v>0</v>
      </c>
      <c r="BG444" s="169">
        <f>IF(N444="zákl. přenesená",J444,0)</f>
        <v>0</v>
      </c>
      <c r="BH444" s="169">
        <f>IF(N444="sníž. přenesená",J444,0)</f>
        <v>0</v>
      </c>
      <c r="BI444" s="169">
        <f>IF(N444="nulová",J444,0)</f>
        <v>0</v>
      </c>
      <c r="BJ444" s="21" t="s">
        <v>78</v>
      </c>
      <c r="BK444" s="169">
        <f>ROUND(I444*H444,2)</f>
        <v>0</v>
      </c>
      <c r="BL444" s="21" t="s">
        <v>425</v>
      </c>
      <c r="BM444" s="21" t="s">
        <v>651</v>
      </c>
    </row>
    <row r="445" spans="2:65" s="1" customFormat="1" ht="27">
      <c r="B445" s="37"/>
      <c r="D445" s="170" t="s">
        <v>136</v>
      </c>
      <c r="F445" s="171" t="s">
        <v>137</v>
      </c>
      <c r="I445" s="99"/>
      <c r="L445" s="37"/>
      <c r="M445" s="172"/>
      <c r="T445" s="62"/>
      <c r="AT445" s="21" t="s">
        <v>136</v>
      </c>
      <c r="AU445" s="21" t="s">
        <v>80</v>
      </c>
    </row>
    <row r="446" spans="2:65" s="12" customFormat="1" ht="13.5">
      <c r="B446" s="173"/>
      <c r="D446" s="170" t="s">
        <v>138</v>
      </c>
      <c r="E446" s="174" t="s">
        <v>21</v>
      </c>
      <c r="F446" s="175" t="s">
        <v>652</v>
      </c>
      <c r="H446" s="176">
        <v>515</v>
      </c>
      <c r="I446" s="177"/>
      <c r="L446" s="173"/>
      <c r="M446" s="178"/>
      <c r="T446" s="179"/>
      <c r="AT446" s="174" t="s">
        <v>138</v>
      </c>
      <c r="AU446" s="174" t="s">
        <v>80</v>
      </c>
      <c r="AV446" s="12" t="s">
        <v>80</v>
      </c>
      <c r="AW446" s="12" t="s">
        <v>35</v>
      </c>
      <c r="AX446" s="12" t="s">
        <v>78</v>
      </c>
      <c r="AY446" s="174" t="s">
        <v>127</v>
      </c>
    </row>
    <row r="447" spans="2:65" s="1" customFormat="1" ht="31.5" customHeight="1">
      <c r="B447" s="37"/>
      <c r="C447" s="158" t="s">
        <v>653</v>
      </c>
      <c r="D447" s="158" t="s">
        <v>130</v>
      </c>
      <c r="E447" s="159" t="s">
        <v>654</v>
      </c>
      <c r="F447" s="160" t="s">
        <v>655</v>
      </c>
      <c r="G447" s="161" t="s">
        <v>155</v>
      </c>
      <c r="H447" s="162">
        <v>4802</v>
      </c>
      <c r="I447" s="163"/>
      <c r="J447" s="164">
        <f>ROUND(I447*H447,2)</f>
        <v>0</v>
      </c>
      <c r="K447" s="160" t="s">
        <v>134</v>
      </c>
      <c r="L447" s="37"/>
      <c r="M447" s="165" t="s">
        <v>21</v>
      </c>
      <c r="N447" s="166" t="s">
        <v>43</v>
      </c>
      <c r="P447" s="167">
        <f>O447*H447</f>
        <v>0</v>
      </c>
      <c r="Q447" s="167">
        <v>4.0000000000000002E-4</v>
      </c>
      <c r="R447" s="167">
        <f>Q447*H447</f>
        <v>1.9208000000000001</v>
      </c>
      <c r="S447" s="167">
        <v>0</v>
      </c>
      <c r="T447" s="168">
        <f>S447*H447</f>
        <v>0</v>
      </c>
      <c r="AR447" s="21" t="s">
        <v>191</v>
      </c>
      <c r="AT447" s="21" t="s">
        <v>130</v>
      </c>
      <c r="AU447" s="21" t="s">
        <v>80</v>
      </c>
      <c r="AY447" s="21" t="s">
        <v>127</v>
      </c>
      <c r="BE447" s="169">
        <f>IF(N447="základní",J447,0)</f>
        <v>0</v>
      </c>
      <c r="BF447" s="169">
        <f>IF(N447="snížená",J447,0)</f>
        <v>0</v>
      </c>
      <c r="BG447" s="169">
        <f>IF(N447="zákl. přenesená",J447,0)</f>
        <v>0</v>
      </c>
      <c r="BH447" s="169">
        <f>IF(N447="sníž. přenesená",J447,0)</f>
        <v>0</v>
      </c>
      <c r="BI447" s="169">
        <f>IF(N447="nulová",J447,0)</f>
        <v>0</v>
      </c>
      <c r="BJ447" s="21" t="s">
        <v>78</v>
      </c>
      <c r="BK447" s="169">
        <f>ROUND(I447*H447,2)</f>
        <v>0</v>
      </c>
      <c r="BL447" s="21" t="s">
        <v>191</v>
      </c>
      <c r="BM447" s="21" t="s">
        <v>656</v>
      </c>
    </row>
    <row r="448" spans="2:65" s="1" customFormat="1" ht="27">
      <c r="B448" s="37"/>
      <c r="D448" s="170" t="s">
        <v>136</v>
      </c>
      <c r="F448" s="171" t="s">
        <v>137</v>
      </c>
      <c r="I448" s="99"/>
      <c r="L448" s="37"/>
      <c r="M448" s="172"/>
      <c r="T448" s="62"/>
      <c r="AT448" s="21" t="s">
        <v>136</v>
      </c>
      <c r="AU448" s="21" t="s">
        <v>80</v>
      </c>
    </row>
    <row r="449" spans="2:65" s="12" customFormat="1" ht="13.5">
      <c r="B449" s="173"/>
      <c r="D449" s="170" t="s">
        <v>138</v>
      </c>
      <c r="E449" s="174" t="s">
        <v>21</v>
      </c>
      <c r="F449" s="175" t="s">
        <v>657</v>
      </c>
      <c r="H449" s="176">
        <v>4802</v>
      </c>
      <c r="I449" s="177"/>
      <c r="L449" s="173"/>
      <c r="M449" s="178"/>
      <c r="T449" s="179"/>
      <c r="AT449" s="174" t="s">
        <v>138</v>
      </c>
      <c r="AU449" s="174" t="s">
        <v>80</v>
      </c>
      <c r="AV449" s="12" t="s">
        <v>80</v>
      </c>
      <c r="AW449" s="12" t="s">
        <v>35</v>
      </c>
      <c r="AX449" s="12" t="s">
        <v>78</v>
      </c>
      <c r="AY449" s="174" t="s">
        <v>127</v>
      </c>
    </row>
    <row r="450" spans="2:65" s="1" customFormat="1" ht="31.5" customHeight="1">
      <c r="B450" s="37"/>
      <c r="C450" s="158" t="s">
        <v>658</v>
      </c>
      <c r="D450" s="158" t="s">
        <v>130</v>
      </c>
      <c r="E450" s="159" t="s">
        <v>659</v>
      </c>
      <c r="F450" s="160" t="s">
        <v>660</v>
      </c>
      <c r="G450" s="161" t="s">
        <v>155</v>
      </c>
      <c r="H450" s="162">
        <v>4802</v>
      </c>
      <c r="I450" s="163"/>
      <c r="J450" s="164">
        <f>ROUND(I450*H450,2)</f>
        <v>0</v>
      </c>
      <c r="K450" s="160" t="s">
        <v>134</v>
      </c>
      <c r="L450" s="37"/>
      <c r="M450" s="165" t="s">
        <v>21</v>
      </c>
      <c r="N450" s="166" t="s">
        <v>43</v>
      </c>
      <c r="P450" s="167">
        <f>O450*H450</f>
        <v>0</v>
      </c>
      <c r="Q450" s="167">
        <v>1.0000000000000001E-5</v>
      </c>
      <c r="R450" s="167">
        <f>Q450*H450</f>
        <v>4.8020000000000007E-2</v>
      </c>
      <c r="S450" s="167">
        <v>0</v>
      </c>
      <c r="T450" s="168">
        <f>S450*H450</f>
        <v>0</v>
      </c>
      <c r="AR450" s="21" t="s">
        <v>191</v>
      </c>
      <c r="AT450" s="21" t="s">
        <v>130</v>
      </c>
      <c r="AU450" s="21" t="s">
        <v>80</v>
      </c>
      <c r="AY450" s="21" t="s">
        <v>127</v>
      </c>
      <c r="BE450" s="169">
        <f>IF(N450="základní",J450,0)</f>
        <v>0</v>
      </c>
      <c r="BF450" s="169">
        <f>IF(N450="snížená",J450,0)</f>
        <v>0</v>
      </c>
      <c r="BG450" s="169">
        <f>IF(N450="zákl. přenesená",J450,0)</f>
        <v>0</v>
      </c>
      <c r="BH450" s="169">
        <f>IF(N450="sníž. přenesená",J450,0)</f>
        <v>0</v>
      </c>
      <c r="BI450" s="169">
        <f>IF(N450="nulová",J450,0)</f>
        <v>0</v>
      </c>
      <c r="BJ450" s="21" t="s">
        <v>78</v>
      </c>
      <c r="BK450" s="169">
        <f>ROUND(I450*H450,2)</f>
        <v>0</v>
      </c>
      <c r="BL450" s="21" t="s">
        <v>191</v>
      </c>
      <c r="BM450" s="21" t="s">
        <v>661</v>
      </c>
    </row>
    <row r="451" spans="2:65" s="1" customFormat="1" ht="27">
      <c r="B451" s="37"/>
      <c r="D451" s="170" t="s">
        <v>136</v>
      </c>
      <c r="F451" s="171" t="s">
        <v>137</v>
      </c>
      <c r="I451" s="99"/>
      <c r="L451" s="37"/>
      <c r="M451" s="172"/>
      <c r="T451" s="62"/>
      <c r="AT451" s="21" t="s">
        <v>136</v>
      </c>
      <c r="AU451" s="21" t="s">
        <v>80</v>
      </c>
    </row>
    <row r="452" spans="2:65" s="12" customFormat="1" ht="13.5">
      <c r="B452" s="173"/>
      <c r="D452" s="170" t="s">
        <v>138</v>
      </c>
      <c r="E452" s="174" t="s">
        <v>21</v>
      </c>
      <c r="F452" s="175" t="s">
        <v>657</v>
      </c>
      <c r="H452" s="176">
        <v>4802</v>
      </c>
      <c r="I452" s="177"/>
      <c r="L452" s="173"/>
      <c r="M452" s="178"/>
      <c r="T452" s="179"/>
      <c r="AT452" s="174" t="s">
        <v>138</v>
      </c>
      <c r="AU452" s="174" t="s">
        <v>80</v>
      </c>
      <c r="AV452" s="12" t="s">
        <v>80</v>
      </c>
      <c r="AW452" s="12" t="s">
        <v>35</v>
      </c>
      <c r="AX452" s="12" t="s">
        <v>78</v>
      </c>
      <c r="AY452" s="174" t="s">
        <v>127</v>
      </c>
    </row>
    <row r="453" spans="2:65" s="1" customFormat="1" ht="31.5" customHeight="1">
      <c r="B453" s="37"/>
      <c r="C453" s="158" t="s">
        <v>662</v>
      </c>
      <c r="D453" s="158" t="s">
        <v>130</v>
      </c>
      <c r="E453" s="159" t="s">
        <v>663</v>
      </c>
      <c r="F453" s="160" t="s">
        <v>664</v>
      </c>
      <c r="G453" s="161" t="s">
        <v>166</v>
      </c>
      <c r="H453" s="162">
        <v>27.776</v>
      </c>
      <c r="I453" s="163"/>
      <c r="J453" s="164">
        <f>ROUND(I453*H453,2)</f>
        <v>0</v>
      </c>
      <c r="K453" s="160" t="s">
        <v>134</v>
      </c>
      <c r="L453" s="37"/>
      <c r="M453" s="165" t="s">
        <v>21</v>
      </c>
      <c r="N453" s="166" t="s">
        <v>43</v>
      </c>
      <c r="P453" s="167">
        <f>O453*H453</f>
        <v>0</v>
      </c>
      <c r="Q453" s="167">
        <v>0</v>
      </c>
      <c r="R453" s="167">
        <f>Q453*H453</f>
        <v>0</v>
      </c>
      <c r="S453" s="167">
        <v>0</v>
      </c>
      <c r="T453" s="168">
        <f>S453*H453</f>
        <v>0</v>
      </c>
      <c r="AR453" s="21" t="s">
        <v>191</v>
      </c>
      <c r="AT453" s="21" t="s">
        <v>130</v>
      </c>
      <c r="AU453" s="21" t="s">
        <v>80</v>
      </c>
      <c r="AY453" s="21" t="s">
        <v>127</v>
      </c>
      <c r="BE453" s="169">
        <f>IF(N453="základní",J453,0)</f>
        <v>0</v>
      </c>
      <c r="BF453" s="169">
        <f>IF(N453="snížená",J453,0)</f>
        <v>0</v>
      </c>
      <c r="BG453" s="169">
        <f>IF(N453="zákl. přenesená",J453,0)</f>
        <v>0</v>
      </c>
      <c r="BH453" s="169">
        <f>IF(N453="sníž. přenesená",J453,0)</f>
        <v>0</v>
      </c>
      <c r="BI453" s="169">
        <f>IF(N453="nulová",J453,0)</f>
        <v>0</v>
      </c>
      <c r="BJ453" s="21" t="s">
        <v>78</v>
      </c>
      <c r="BK453" s="169">
        <f>ROUND(I453*H453,2)</f>
        <v>0</v>
      </c>
      <c r="BL453" s="21" t="s">
        <v>191</v>
      </c>
      <c r="BM453" s="21" t="s">
        <v>665</v>
      </c>
    </row>
    <row r="454" spans="2:65" s="1" customFormat="1" ht="27">
      <c r="B454" s="37"/>
      <c r="D454" s="170" t="s">
        <v>136</v>
      </c>
      <c r="F454" s="171" t="s">
        <v>137</v>
      </c>
      <c r="I454" s="99"/>
      <c r="L454" s="37"/>
      <c r="M454" s="172"/>
      <c r="T454" s="62"/>
      <c r="AT454" s="21" t="s">
        <v>136</v>
      </c>
      <c r="AU454" s="21" t="s">
        <v>80</v>
      </c>
    </row>
    <row r="455" spans="2:65" s="1" customFormat="1" ht="31.5" customHeight="1">
      <c r="B455" s="37"/>
      <c r="C455" s="158" t="s">
        <v>666</v>
      </c>
      <c r="D455" s="158" t="s">
        <v>130</v>
      </c>
      <c r="E455" s="159" t="s">
        <v>667</v>
      </c>
      <c r="F455" s="160" t="s">
        <v>668</v>
      </c>
      <c r="G455" s="161" t="s">
        <v>166</v>
      </c>
      <c r="H455" s="162">
        <v>8.6669999999999998</v>
      </c>
      <c r="I455" s="163"/>
      <c r="J455" s="164">
        <f>ROUND(I455*H455,2)</f>
        <v>0</v>
      </c>
      <c r="K455" s="160" t="s">
        <v>134</v>
      </c>
      <c r="L455" s="37"/>
      <c r="M455" s="165" t="s">
        <v>21</v>
      </c>
      <c r="N455" s="166" t="s">
        <v>43</v>
      </c>
      <c r="P455" s="167">
        <f>O455*H455</f>
        <v>0</v>
      </c>
      <c r="Q455" s="167">
        <v>0</v>
      </c>
      <c r="R455" s="167">
        <f>Q455*H455</f>
        <v>0</v>
      </c>
      <c r="S455" s="167">
        <v>0</v>
      </c>
      <c r="T455" s="168">
        <f>S455*H455</f>
        <v>0</v>
      </c>
      <c r="AR455" s="21" t="s">
        <v>191</v>
      </c>
      <c r="AT455" s="21" t="s">
        <v>130</v>
      </c>
      <c r="AU455" s="21" t="s">
        <v>80</v>
      </c>
      <c r="AY455" s="21" t="s">
        <v>127</v>
      </c>
      <c r="BE455" s="169">
        <f>IF(N455="základní",J455,0)</f>
        <v>0</v>
      </c>
      <c r="BF455" s="169">
        <f>IF(N455="snížená",J455,0)</f>
        <v>0</v>
      </c>
      <c r="BG455" s="169">
        <f>IF(N455="zákl. přenesená",J455,0)</f>
        <v>0</v>
      </c>
      <c r="BH455" s="169">
        <f>IF(N455="sníž. přenesená",J455,0)</f>
        <v>0</v>
      </c>
      <c r="BI455" s="169">
        <f>IF(N455="nulová",J455,0)</f>
        <v>0</v>
      </c>
      <c r="BJ455" s="21" t="s">
        <v>78</v>
      </c>
      <c r="BK455" s="169">
        <f>ROUND(I455*H455,2)</f>
        <v>0</v>
      </c>
      <c r="BL455" s="21" t="s">
        <v>191</v>
      </c>
      <c r="BM455" s="21" t="s">
        <v>669</v>
      </c>
    </row>
    <row r="456" spans="2:65" s="1" customFormat="1" ht="27">
      <c r="B456" s="37"/>
      <c r="D456" s="170" t="s">
        <v>136</v>
      </c>
      <c r="F456" s="171" t="s">
        <v>137</v>
      </c>
      <c r="I456" s="99"/>
      <c r="L456" s="37"/>
      <c r="M456" s="172"/>
      <c r="T456" s="62"/>
      <c r="AT456" s="21" t="s">
        <v>136</v>
      </c>
      <c r="AU456" s="21" t="s">
        <v>80</v>
      </c>
    </row>
    <row r="457" spans="2:65" s="11" customFormat="1" ht="29.85" customHeight="1">
      <c r="B457" s="146"/>
      <c r="D457" s="147" t="s">
        <v>71</v>
      </c>
      <c r="E457" s="156" t="s">
        <v>670</v>
      </c>
      <c r="F457" s="156" t="s">
        <v>671</v>
      </c>
      <c r="I457" s="149"/>
      <c r="J457" s="157">
        <f>BK457</f>
        <v>0</v>
      </c>
      <c r="L457" s="146"/>
      <c r="M457" s="151"/>
      <c r="P457" s="152">
        <f>SUM(P458:P641)</f>
        <v>0</v>
      </c>
      <c r="R457" s="152">
        <f>SUM(R458:R641)</f>
        <v>11.414930000000004</v>
      </c>
      <c r="T457" s="153">
        <f>SUM(T458:T641)</f>
        <v>22.861019999999996</v>
      </c>
      <c r="AR457" s="147" t="s">
        <v>80</v>
      </c>
      <c r="AT457" s="154" t="s">
        <v>71</v>
      </c>
      <c r="AU457" s="154" t="s">
        <v>78</v>
      </c>
      <c r="AY457" s="147" t="s">
        <v>127</v>
      </c>
      <c r="BK457" s="155">
        <f>SUM(BK458:BK641)</f>
        <v>0</v>
      </c>
    </row>
    <row r="458" spans="2:65" s="1" customFormat="1" ht="22.5" customHeight="1">
      <c r="B458" s="37"/>
      <c r="C458" s="158" t="s">
        <v>672</v>
      </c>
      <c r="D458" s="158" t="s">
        <v>130</v>
      </c>
      <c r="E458" s="159" t="s">
        <v>673</v>
      </c>
      <c r="F458" s="160" t="s">
        <v>674</v>
      </c>
      <c r="G458" s="161" t="s">
        <v>346</v>
      </c>
      <c r="H458" s="162">
        <v>172</v>
      </c>
      <c r="I458" s="163"/>
      <c r="J458" s="164">
        <f>ROUND(I458*H458,2)</f>
        <v>0</v>
      </c>
      <c r="K458" s="160" t="s">
        <v>134</v>
      </c>
      <c r="L458" s="37"/>
      <c r="M458" s="165" t="s">
        <v>21</v>
      </c>
      <c r="N458" s="166" t="s">
        <v>43</v>
      </c>
      <c r="P458" s="167">
        <f>O458*H458</f>
        <v>0</v>
      </c>
      <c r="Q458" s="167">
        <v>0</v>
      </c>
      <c r="R458" s="167">
        <f>Q458*H458</f>
        <v>0</v>
      </c>
      <c r="S458" s="167">
        <v>1.933E-2</v>
      </c>
      <c r="T458" s="168">
        <f>S458*H458</f>
        <v>3.3247599999999999</v>
      </c>
      <c r="AR458" s="21" t="s">
        <v>191</v>
      </c>
      <c r="AT458" s="21" t="s">
        <v>130</v>
      </c>
      <c r="AU458" s="21" t="s">
        <v>80</v>
      </c>
      <c r="AY458" s="21" t="s">
        <v>127</v>
      </c>
      <c r="BE458" s="169">
        <f>IF(N458="základní",J458,0)</f>
        <v>0</v>
      </c>
      <c r="BF458" s="169">
        <f>IF(N458="snížená",J458,0)</f>
        <v>0</v>
      </c>
      <c r="BG458" s="169">
        <f>IF(N458="zákl. přenesená",J458,0)</f>
        <v>0</v>
      </c>
      <c r="BH458" s="169">
        <f>IF(N458="sníž. přenesená",J458,0)</f>
        <v>0</v>
      </c>
      <c r="BI458" s="169">
        <f>IF(N458="nulová",J458,0)</f>
        <v>0</v>
      </c>
      <c r="BJ458" s="21" t="s">
        <v>78</v>
      </c>
      <c r="BK458" s="169">
        <f>ROUND(I458*H458,2)</f>
        <v>0</v>
      </c>
      <c r="BL458" s="21" t="s">
        <v>191</v>
      </c>
      <c r="BM458" s="21" t="s">
        <v>675</v>
      </c>
    </row>
    <row r="459" spans="2:65" s="1" customFormat="1" ht="27">
      <c r="B459" s="37"/>
      <c r="D459" s="170" t="s">
        <v>136</v>
      </c>
      <c r="F459" s="171" t="s">
        <v>137</v>
      </c>
      <c r="I459" s="99"/>
      <c r="L459" s="37"/>
      <c r="M459" s="172"/>
      <c r="T459" s="62"/>
      <c r="AT459" s="21" t="s">
        <v>136</v>
      </c>
      <c r="AU459" s="21" t="s">
        <v>80</v>
      </c>
    </row>
    <row r="460" spans="2:65" s="12" customFormat="1" ht="13.5">
      <c r="B460" s="173"/>
      <c r="D460" s="170" t="s">
        <v>138</v>
      </c>
      <c r="E460" s="174" t="s">
        <v>21</v>
      </c>
      <c r="F460" s="175" t="s">
        <v>676</v>
      </c>
      <c r="H460" s="176">
        <v>172</v>
      </c>
      <c r="I460" s="177"/>
      <c r="L460" s="173"/>
      <c r="M460" s="178"/>
      <c r="T460" s="179"/>
      <c r="AT460" s="174" t="s">
        <v>138</v>
      </c>
      <c r="AU460" s="174" t="s">
        <v>80</v>
      </c>
      <c r="AV460" s="12" t="s">
        <v>80</v>
      </c>
      <c r="AW460" s="12" t="s">
        <v>35</v>
      </c>
      <c r="AX460" s="12" t="s">
        <v>78</v>
      </c>
      <c r="AY460" s="174" t="s">
        <v>127</v>
      </c>
    </row>
    <row r="461" spans="2:65" s="1" customFormat="1" ht="22.5" customHeight="1">
      <c r="B461" s="37"/>
      <c r="C461" s="158" t="s">
        <v>677</v>
      </c>
      <c r="D461" s="158" t="s">
        <v>130</v>
      </c>
      <c r="E461" s="159" t="s">
        <v>678</v>
      </c>
      <c r="F461" s="160" t="s">
        <v>679</v>
      </c>
      <c r="G461" s="161" t="s">
        <v>346</v>
      </c>
      <c r="H461" s="162">
        <v>190</v>
      </c>
      <c r="I461" s="163"/>
      <c r="J461" s="164">
        <f>ROUND(I461*H461,2)</f>
        <v>0</v>
      </c>
      <c r="K461" s="160" t="s">
        <v>134</v>
      </c>
      <c r="L461" s="37"/>
      <c r="M461" s="165" t="s">
        <v>21</v>
      </c>
      <c r="N461" s="166" t="s">
        <v>43</v>
      </c>
      <c r="P461" s="167">
        <f>O461*H461</f>
        <v>0</v>
      </c>
      <c r="Q461" s="167">
        <v>0</v>
      </c>
      <c r="R461" s="167">
        <f>Q461*H461</f>
        <v>0</v>
      </c>
      <c r="S461" s="167">
        <v>1.9460000000000002E-2</v>
      </c>
      <c r="T461" s="168">
        <f>S461*H461</f>
        <v>3.6974000000000005</v>
      </c>
      <c r="AR461" s="21" t="s">
        <v>191</v>
      </c>
      <c r="AT461" s="21" t="s">
        <v>130</v>
      </c>
      <c r="AU461" s="21" t="s">
        <v>80</v>
      </c>
      <c r="AY461" s="21" t="s">
        <v>127</v>
      </c>
      <c r="BE461" s="169">
        <f>IF(N461="základní",J461,0)</f>
        <v>0</v>
      </c>
      <c r="BF461" s="169">
        <f>IF(N461="snížená",J461,0)</f>
        <v>0</v>
      </c>
      <c r="BG461" s="169">
        <f>IF(N461="zákl. přenesená",J461,0)</f>
        <v>0</v>
      </c>
      <c r="BH461" s="169">
        <f>IF(N461="sníž. přenesená",J461,0)</f>
        <v>0</v>
      </c>
      <c r="BI461" s="169">
        <f>IF(N461="nulová",J461,0)</f>
        <v>0</v>
      </c>
      <c r="BJ461" s="21" t="s">
        <v>78</v>
      </c>
      <c r="BK461" s="169">
        <f>ROUND(I461*H461,2)</f>
        <v>0</v>
      </c>
      <c r="BL461" s="21" t="s">
        <v>191</v>
      </c>
      <c r="BM461" s="21" t="s">
        <v>680</v>
      </c>
    </row>
    <row r="462" spans="2:65" s="1" customFormat="1" ht="27">
      <c r="B462" s="37"/>
      <c r="D462" s="170" t="s">
        <v>136</v>
      </c>
      <c r="F462" s="171" t="s">
        <v>137</v>
      </c>
      <c r="I462" s="99"/>
      <c r="L462" s="37"/>
      <c r="M462" s="172"/>
      <c r="T462" s="62"/>
      <c r="AT462" s="21" t="s">
        <v>136</v>
      </c>
      <c r="AU462" s="21" t="s">
        <v>80</v>
      </c>
    </row>
    <row r="463" spans="2:65" s="12" customFormat="1" ht="13.5">
      <c r="B463" s="173"/>
      <c r="D463" s="170" t="s">
        <v>138</v>
      </c>
      <c r="E463" s="174" t="s">
        <v>21</v>
      </c>
      <c r="F463" s="175" t="s">
        <v>525</v>
      </c>
      <c r="H463" s="176">
        <v>190</v>
      </c>
      <c r="I463" s="177"/>
      <c r="L463" s="173"/>
      <c r="M463" s="178"/>
      <c r="T463" s="179"/>
      <c r="AT463" s="174" t="s">
        <v>138</v>
      </c>
      <c r="AU463" s="174" t="s">
        <v>80</v>
      </c>
      <c r="AV463" s="12" t="s">
        <v>80</v>
      </c>
      <c r="AW463" s="12" t="s">
        <v>35</v>
      </c>
      <c r="AX463" s="12" t="s">
        <v>78</v>
      </c>
      <c r="AY463" s="174" t="s">
        <v>127</v>
      </c>
    </row>
    <row r="464" spans="2:65" s="1" customFormat="1" ht="22.5" customHeight="1">
      <c r="B464" s="37"/>
      <c r="C464" s="158" t="s">
        <v>681</v>
      </c>
      <c r="D464" s="158" t="s">
        <v>130</v>
      </c>
      <c r="E464" s="159" t="s">
        <v>682</v>
      </c>
      <c r="F464" s="160" t="s">
        <v>683</v>
      </c>
      <c r="G464" s="161" t="s">
        <v>346</v>
      </c>
      <c r="H464" s="162">
        <v>168</v>
      </c>
      <c r="I464" s="163"/>
      <c r="J464" s="164">
        <f>ROUND(I464*H464,2)</f>
        <v>0</v>
      </c>
      <c r="K464" s="160" t="s">
        <v>134</v>
      </c>
      <c r="L464" s="37"/>
      <c r="M464" s="165" t="s">
        <v>21</v>
      </c>
      <c r="N464" s="166" t="s">
        <v>43</v>
      </c>
      <c r="P464" s="167">
        <f>O464*H464</f>
        <v>0</v>
      </c>
      <c r="Q464" s="167">
        <v>0</v>
      </c>
      <c r="R464" s="167">
        <f>Q464*H464</f>
        <v>0</v>
      </c>
      <c r="S464" s="167">
        <v>8.7999999999999995E-2</v>
      </c>
      <c r="T464" s="168">
        <f>S464*H464</f>
        <v>14.783999999999999</v>
      </c>
      <c r="AR464" s="21" t="s">
        <v>191</v>
      </c>
      <c r="AT464" s="21" t="s">
        <v>130</v>
      </c>
      <c r="AU464" s="21" t="s">
        <v>80</v>
      </c>
      <c r="AY464" s="21" t="s">
        <v>127</v>
      </c>
      <c r="BE464" s="169">
        <f>IF(N464="základní",J464,0)</f>
        <v>0</v>
      </c>
      <c r="BF464" s="169">
        <f>IF(N464="snížená",J464,0)</f>
        <v>0</v>
      </c>
      <c r="BG464" s="169">
        <f>IF(N464="zákl. přenesená",J464,0)</f>
        <v>0</v>
      </c>
      <c r="BH464" s="169">
        <f>IF(N464="sníž. přenesená",J464,0)</f>
        <v>0</v>
      </c>
      <c r="BI464" s="169">
        <f>IF(N464="nulová",J464,0)</f>
        <v>0</v>
      </c>
      <c r="BJ464" s="21" t="s">
        <v>78</v>
      </c>
      <c r="BK464" s="169">
        <f>ROUND(I464*H464,2)</f>
        <v>0</v>
      </c>
      <c r="BL464" s="21" t="s">
        <v>191</v>
      </c>
      <c r="BM464" s="21" t="s">
        <v>684</v>
      </c>
    </row>
    <row r="465" spans="2:65" s="1" customFormat="1" ht="27">
      <c r="B465" s="37"/>
      <c r="D465" s="170" t="s">
        <v>136</v>
      </c>
      <c r="F465" s="171" t="s">
        <v>137</v>
      </c>
      <c r="I465" s="99"/>
      <c r="L465" s="37"/>
      <c r="M465" s="172"/>
      <c r="T465" s="62"/>
      <c r="AT465" s="21" t="s">
        <v>136</v>
      </c>
      <c r="AU465" s="21" t="s">
        <v>80</v>
      </c>
    </row>
    <row r="466" spans="2:65" s="12" customFormat="1" ht="13.5">
      <c r="B466" s="173"/>
      <c r="D466" s="170" t="s">
        <v>138</v>
      </c>
      <c r="E466" s="174" t="s">
        <v>21</v>
      </c>
      <c r="F466" s="175" t="s">
        <v>685</v>
      </c>
      <c r="H466" s="176">
        <v>168</v>
      </c>
      <c r="I466" s="177"/>
      <c r="L466" s="173"/>
      <c r="M466" s="178"/>
      <c r="T466" s="179"/>
      <c r="AT466" s="174" t="s">
        <v>138</v>
      </c>
      <c r="AU466" s="174" t="s">
        <v>80</v>
      </c>
      <c r="AV466" s="12" t="s">
        <v>80</v>
      </c>
      <c r="AW466" s="12" t="s">
        <v>35</v>
      </c>
      <c r="AX466" s="12" t="s">
        <v>78</v>
      </c>
      <c r="AY466" s="174" t="s">
        <v>127</v>
      </c>
    </row>
    <row r="467" spans="2:65" s="1" customFormat="1" ht="31.5" customHeight="1">
      <c r="B467" s="37"/>
      <c r="C467" s="158" t="s">
        <v>686</v>
      </c>
      <c r="D467" s="158" t="s">
        <v>130</v>
      </c>
      <c r="E467" s="159" t="s">
        <v>687</v>
      </c>
      <c r="F467" s="160" t="s">
        <v>688</v>
      </c>
      <c r="G467" s="161" t="s">
        <v>346</v>
      </c>
      <c r="H467" s="162">
        <v>28</v>
      </c>
      <c r="I467" s="163"/>
      <c r="J467" s="164">
        <f>ROUND(I467*H467,2)</f>
        <v>0</v>
      </c>
      <c r="K467" s="160" t="s">
        <v>134</v>
      </c>
      <c r="L467" s="37"/>
      <c r="M467" s="165" t="s">
        <v>21</v>
      </c>
      <c r="N467" s="166" t="s">
        <v>43</v>
      </c>
      <c r="P467" s="167">
        <f>O467*H467</f>
        <v>0</v>
      </c>
      <c r="Q467" s="167">
        <v>0</v>
      </c>
      <c r="R467" s="167">
        <f>Q467*H467</f>
        <v>0</v>
      </c>
      <c r="S467" s="167">
        <v>9.1999999999999998E-3</v>
      </c>
      <c r="T467" s="168">
        <f>S467*H467</f>
        <v>0.2576</v>
      </c>
      <c r="AR467" s="21" t="s">
        <v>191</v>
      </c>
      <c r="AT467" s="21" t="s">
        <v>130</v>
      </c>
      <c r="AU467" s="21" t="s">
        <v>80</v>
      </c>
      <c r="AY467" s="21" t="s">
        <v>127</v>
      </c>
      <c r="BE467" s="169">
        <f>IF(N467="základní",J467,0)</f>
        <v>0</v>
      </c>
      <c r="BF467" s="169">
        <f>IF(N467="snížená",J467,0)</f>
        <v>0</v>
      </c>
      <c r="BG467" s="169">
        <f>IF(N467="zákl. přenesená",J467,0)</f>
        <v>0</v>
      </c>
      <c r="BH467" s="169">
        <f>IF(N467="sníž. přenesená",J467,0)</f>
        <v>0</v>
      </c>
      <c r="BI467" s="169">
        <f>IF(N467="nulová",J467,0)</f>
        <v>0</v>
      </c>
      <c r="BJ467" s="21" t="s">
        <v>78</v>
      </c>
      <c r="BK467" s="169">
        <f>ROUND(I467*H467,2)</f>
        <v>0</v>
      </c>
      <c r="BL467" s="21" t="s">
        <v>191</v>
      </c>
      <c r="BM467" s="21" t="s">
        <v>689</v>
      </c>
    </row>
    <row r="468" spans="2:65" s="1" customFormat="1" ht="27">
      <c r="B468" s="37"/>
      <c r="D468" s="170" t="s">
        <v>136</v>
      </c>
      <c r="F468" s="171" t="s">
        <v>137</v>
      </c>
      <c r="I468" s="99"/>
      <c r="L468" s="37"/>
      <c r="M468" s="172"/>
      <c r="T468" s="62"/>
      <c r="AT468" s="21" t="s">
        <v>136</v>
      </c>
      <c r="AU468" s="21" t="s">
        <v>80</v>
      </c>
    </row>
    <row r="469" spans="2:65" s="12" customFormat="1" ht="13.5">
      <c r="B469" s="173"/>
      <c r="D469" s="170" t="s">
        <v>138</v>
      </c>
      <c r="E469" s="174" t="s">
        <v>21</v>
      </c>
      <c r="F469" s="175" t="s">
        <v>265</v>
      </c>
      <c r="H469" s="176">
        <v>28</v>
      </c>
      <c r="I469" s="177"/>
      <c r="L469" s="173"/>
      <c r="M469" s="178"/>
      <c r="T469" s="179"/>
      <c r="AT469" s="174" t="s">
        <v>138</v>
      </c>
      <c r="AU469" s="174" t="s">
        <v>80</v>
      </c>
      <c r="AV469" s="12" t="s">
        <v>80</v>
      </c>
      <c r="AW469" s="12" t="s">
        <v>35</v>
      </c>
      <c r="AX469" s="12" t="s">
        <v>78</v>
      </c>
      <c r="AY469" s="174" t="s">
        <v>127</v>
      </c>
    </row>
    <row r="470" spans="2:65" s="1" customFormat="1" ht="22.5" customHeight="1">
      <c r="B470" s="37"/>
      <c r="C470" s="158" t="s">
        <v>690</v>
      </c>
      <c r="D470" s="158" t="s">
        <v>130</v>
      </c>
      <c r="E470" s="159" t="s">
        <v>691</v>
      </c>
      <c r="F470" s="160" t="s">
        <v>692</v>
      </c>
      <c r="G470" s="161" t="s">
        <v>346</v>
      </c>
      <c r="H470" s="162">
        <v>196</v>
      </c>
      <c r="I470" s="163"/>
      <c r="J470" s="164">
        <f>ROUND(I470*H470,2)</f>
        <v>0</v>
      </c>
      <c r="K470" s="160" t="s">
        <v>134</v>
      </c>
      <c r="L470" s="37"/>
      <c r="M470" s="165" t="s">
        <v>21</v>
      </c>
      <c r="N470" s="166" t="s">
        <v>43</v>
      </c>
      <c r="P470" s="167">
        <f>O470*H470</f>
        <v>0</v>
      </c>
      <c r="Q470" s="167">
        <v>0</v>
      </c>
      <c r="R470" s="167">
        <f>Q470*H470</f>
        <v>0</v>
      </c>
      <c r="S470" s="167">
        <v>1.56E-3</v>
      </c>
      <c r="T470" s="168">
        <f>S470*H470</f>
        <v>0.30575999999999998</v>
      </c>
      <c r="AR470" s="21" t="s">
        <v>191</v>
      </c>
      <c r="AT470" s="21" t="s">
        <v>130</v>
      </c>
      <c r="AU470" s="21" t="s">
        <v>80</v>
      </c>
      <c r="AY470" s="21" t="s">
        <v>127</v>
      </c>
      <c r="BE470" s="169">
        <f>IF(N470="základní",J470,0)</f>
        <v>0</v>
      </c>
      <c r="BF470" s="169">
        <f>IF(N470="snížená",J470,0)</f>
        <v>0</v>
      </c>
      <c r="BG470" s="169">
        <f>IF(N470="zákl. přenesená",J470,0)</f>
        <v>0</v>
      </c>
      <c r="BH470" s="169">
        <f>IF(N470="sníž. přenesená",J470,0)</f>
        <v>0</v>
      </c>
      <c r="BI470" s="169">
        <f>IF(N470="nulová",J470,0)</f>
        <v>0</v>
      </c>
      <c r="BJ470" s="21" t="s">
        <v>78</v>
      </c>
      <c r="BK470" s="169">
        <f>ROUND(I470*H470,2)</f>
        <v>0</v>
      </c>
      <c r="BL470" s="21" t="s">
        <v>191</v>
      </c>
      <c r="BM470" s="21" t="s">
        <v>693</v>
      </c>
    </row>
    <row r="471" spans="2:65" s="1" customFormat="1" ht="27">
      <c r="B471" s="37"/>
      <c r="D471" s="170" t="s">
        <v>136</v>
      </c>
      <c r="F471" s="171" t="s">
        <v>137</v>
      </c>
      <c r="I471" s="99"/>
      <c r="L471" s="37"/>
      <c r="M471" s="172"/>
      <c r="T471" s="62"/>
      <c r="AT471" s="21" t="s">
        <v>136</v>
      </c>
      <c r="AU471" s="21" t="s">
        <v>80</v>
      </c>
    </row>
    <row r="472" spans="2:65" s="12" customFormat="1" ht="13.5">
      <c r="B472" s="173"/>
      <c r="D472" s="170" t="s">
        <v>138</v>
      </c>
      <c r="E472" s="174" t="s">
        <v>21</v>
      </c>
      <c r="F472" s="175" t="s">
        <v>694</v>
      </c>
      <c r="H472" s="176">
        <v>196</v>
      </c>
      <c r="I472" s="177"/>
      <c r="L472" s="173"/>
      <c r="M472" s="178"/>
      <c r="T472" s="179"/>
      <c r="AT472" s="174" t="s">
        <v>138</v>
      </c>
      <c r="AU472" s="174" t="s">
        <v>80</v>
      </c>
      <c r="AV472" s="12" t="s">
        <v>80</v>
      </c>
      <c r="AW472" s="12" t="s">
        <v>35</v>
      </c>
      <c r="AX472" s="12" t="s">
        <v>78</v>
      </c>
      <c r="AY472" s="174" t="s">
        <v>127</v>
      </c>
    </row>
    <row r="473" spans="2:65" s="1" customFormat="1" ht="22.5" customHeight="1">
      <c r="B473" s="37"/>
      <c r="C473" s="158" t="s">
        <v>695</v>
      </c>
      <c r="D473" s="158" t="s">
        <v>130</v>
      </c>
      <c r="E473" s="159" t="s">
        <v>696</v>
      </c>
      <c r="F473" s="160" t="s">
        <v>697</v>
      </c>
      <c r="G473" s="161" t="s">
        <v>346</v>
      </c>
      <c r="H473" s="162">
        <v>190</v>
      </c>
      <c r="I473" s="163"/>
      <c r="J473" s="164">
        <f>ROUND(I473*H473,2)</f>
        <v>0</v>
      </c>
      <c r="K473" s="160" t="s">
        <v>134</v>
      </c>
      <c r="L473" s="37"/>
      <c r="M473" s="165" t="s">
        <v>21</v>
      </c>
      <c r="N473" s="166" t="s">
        <v>43</v>
      </c>
      <c r="P473" s="167">
        <f>O473*H473</f>
        <v>0</v>
      </c>
      <c r="Q473" s="167">
        <v>0</v>
      </c>
      <c r="R473" s="167">
        <f>Q473*H473</f>
        <v>0</v>
      </c>
      <c r="S473" s="167">
        <v>8.5999999999999998E-4</v>
      </c>
      <c r="T473" s="168">
        <f>S473*H473</f>
        <v>0.16339999999999999</v>
      </c>
      <c r="AR473" s="21" t="s">
        <v>191</v>
      </c>
      <c r="AT473" s="21" t="s">
        <v>130</v>
      </c>
      <c r="AU473" s="21" t="s">
        <v>80</v>
      </c>
      <c r="AY473" s="21" t="s">
        <v>127</v>
      </c>
      <c r="BE473" s="169">
        <f>IF(N473="základní",J473,0)</f>
        <v>0</v>
      </c>
      <c r="BF473" s="169">
        <f>IF(N473="snížená",J473,0)</f>
        <v>0</v>
      </c>
      <c r="BG473" s="169">
        <f>IF(N473="zákl. přenesená",J473,0)</f>
        <v>0</v>
      </c>
      <c r="BH473" s="169">
        <f>IF(N473="sníž. přenesená",J473,0)</f>
        <v>0</v>
      </c>
      <c r="BI473" s="169">
        <f>IF(N473="nulová",J473,0)</f>
        <v>0</v>
      </c>
      <c r="BJ473" s="21" t="s">
        <v>78</v>
      </c>
      <c r="BK473" s="169">
        <f>ROUND(I473*H473,2)</f>
        <v>0</v>
      </c>
      <c r="BL473" s="21" t="s">
        <v>191</v>
      </c>
      <c r="BM473" s="21" t="s">
        <v>698</v>
      </c>
    </row>
    <row r="474" spans="2:65" s="1" customFormat="1" ht="27">
      <c r="B474" s="37"/>
      <c r="D474" s="170" t="s">
        <v>136</v>
      </c>
      <c r="F474" s="171" t="s">
        <v>137</v>
      </c>
      <c r="I474" s="99"/>
      <c r="L474" s="37"/>
      <c r="M474" s="172"/>
      <c r="T474" s="62"/>
      <c r="AT474" s="21" t="s">
        <v>136</v>
      </c>
      <c r="AU474" s="21" t="s">
        <v>80</v>
      </c>
    </row>
    <row r="475" spans="2:65" s="12" customFormat="1" ht="13.5">
      <c r="B475" s="173"/>
      <c r="D475" s="170" t="s">
        <v>138</v>
      </c>
      <c r="E475" s="174" t="s">
        <v>21</v>
      </c>
      <c r="F475" s="175" t="s">
        <v>525</v>
      </c>
      <c r="H475" s="176">
        <v>190</v>
      </c>
      <c r="I475" s="177"/>
      <c r="L475" s="173"/>
      <c r="M475" s="178"/>
      <c r="T475" s="179"/>
      <c r="AT475" s="174" t="s">
        <v>138</v>
      </c>
      <c r="AU475" s="174" t="s">
        <v>80</v>
      </c>
      <c r="AV475" s="12" t="s">
        <v>80</v>
      </c>
      <c r="AW475" s="12" t="s">
        <v>35</v>
      </c>
      <c r="AX475" s="12" t="s">
        <v>78</v>
      </c>
      <c r="AY475" s="174" t="s">
        <v>127</v>
      </c>
    </row>
    <row r="476" spans="2:65" s="1" customFormat="1" ht="22.5" customHeight="1">
      <c r="B476" s="37"/>
      <c r="C476" s="158" t="s">
        <v>627</v>
      </c>
      <c r="D476" s="158" t="s">
        <v>130</v>
      </c>
      <c r="E476" s="159" t="s">
        <v>699</v>
      </c>
      <c r="F476" s="160" t="s">
        <v>700</v>
      </c>
      <c r="G476" s="161" t="s">
        <v>133</v>
      </c>
      <c r="H476" s="162">
        <v>386</v>
      </c>
      <c r="I476" s="163"/>
      <c r="J476" s="164">
        <f>ROUND(I476*H476,2)</f>
        <v>0</v>
      </c>
      <c r="K476" s="160" t="s">
        <v>134</v>
      </c>
      <c r="L476" s="37"/>
      <c r="M476" s="165" t="s">
        <v>21</v>
      </c>
      <c r="N476" s="166" t="s">
        <v>43</v>
      </c>
      <c r="P476" s="167">
        <f>O476*H476</f>
        <v>0</v>
      </c>
      <c r="Q476" s="167">
        <v>0</v>
      </c>
      <c r="R476" s="167">
        <f>Q476*H476</f>
        <v>0</v>
      </c>
      <c r="S476" s="167">
        <v>8.4999999999999995E-4</v>
      </c>
      <c r="T476" s="168">
        <f>S476*H476</f>
        <v>0.3281</v>
      </c>
      <c r="AR476" s="21" t="s">
        <v>191</v>
      </c>
      <c r="AT476" s="21" t="s">
        <v>130</v>
      </c>
      <c r="AU476" s="21" t="s">
        <v>80</v>
      </c>
      <c r="AY476" s="21" t="s">
        <v>127</v>
      </c>
      <c r="BE476" s="169">
        <f>IF(N476="základní",J476,0)</f>
        <v>0</v>
      </c>
      <c r="BF476" s="169">
        <f>IF(N476="snížená",J476,0)</f>
        <v>0</v>
      </c>
      <c r="BG476" s="169">
        <f>IF(N476="zákl. přenesená",J476,0)</f>
        <v>0</v>
      </c>
      <c r="BH476" s="169">
        <f>IF(N476="sníž. přenesená",J476,0)</f>
        <v>0</v>
      </c>
      <c r="BI476" s="169">
        <f>IF(N476="nulová",J476,0)</f>
        <v>0</v>
      </c>
      <c r="BJ476" s="21" t="s">
        <v>78</v>
      </c>
      <c r="BK476" s="169">
        <f>ROUND(I476*H476,2)</f>
        <v>0</v>
      </c>
      <c r="BL476" s="21" t="s">
        <v>191</v>
      </c>
      <c r="BM476" s="21" t="s">
        <v>701</v>
      </c>
    </row>
    <row r="477" spans="2:65" s="1" customFormat="1" ht="27">
      <c r="B477" s="37"/>
      <c r="D477" s="170" t="s">
        <v>136</v>
      </c>
      <c r="F477" s="171" t="s">
        <v>137</v>
      </c>
      <c r="I477" s="99"/>
      <c r="L477" s="37"/>
      <c r="M477" s="172"/>
      <c r="T477" s="62"/>
      <c r="AT477" s="21" t="s">
        <v>136</v>
      </c>
      <c r="AU477" s="21" t="s">
        <v>80</v>
      </c>
    </row>
    <row r="478" spans="2:65" s="12" customFormat="1" ht="13.5">
      <c r="B478" s="173"/>
      <c r="D478" s="170" t="s">
        <v>138</v>
      </c>
      <c r="E478" s="174" t="s">
        <v>21</v>
      </c>
      <c r="F478" s="175" t="s">
        <v>702</v>
      </c>
      <c r="H478" s="176">
        <v>386</v>
      </c>
      <c r="I478" s="177"/>
      <c r="L478" s="173"/>
      <c r="M478" s="178"/>
      <c r="T478" s="179"/>
      <c r="AT478" s="174" t="s">
        <v>138</v>
      </c>
      <c r="AU478" s="174" t="s">
        <v>80</v>
      </c>
      <c r="AV478" s="12" t="s">
        <v>80</v>
      </c>
      <c r="AW478" s="12" t="s">
        <v>35</v>
      </c>
      <c r="AX478" s="12" t="s">
        <v>78</v>
      </c>
      <c r="AY478" s="174" t="s">
        <v>127</v>
      </c>
    </row>
    <row r="479" spans="2:65" s="1" customFormat="1" ht="31.5" customHeight="1">
      <c r="B479" s="37"/>
      <c r="C479" s="158" t="s">
        <v>703</v>
      </c>
      <c r="D479" s="158" t="s">
        <v>130</v>
      </c>
      <c r="E479" s="159" t="s">
        <v>704</v>
      </c>
      <c r="F479" s="160" t="s">
        <v>705</v>
      </c>
      <c r="G479" s="161" t="s">
        <v>166</v>
      </c>
      <c r="H479" s="162">
        <v>22.861000000000001</v>
      </c>
      <c r="I479" s="163"/>
      <c r="J479" s="164">
        <f>ROUND(I479*H479,2)</f>
        <v>0</v>
      </c>
      <c r="K479" s="160" t="s">
        <v>134</v>
      </c>
      <c r="L479" s="37"/>
      <c r="M479" s="165" t="s">
        <v>21</v>
      </c>
      <c r="N479" s="166" t="s">
        <v>43</v>
      </c>
      <c r="P479" s="167">
        <f>O479*H479</f>
        <v>0</v>
      </c>
      <c r="Q479" s="167">
        <v>0</v>
      </c>
      <c r="R479" s="167">
        <f>Q479*H479</f>
        <v>0</v>
      </c>
      <c r="S479" s="167">
        <v>0</v>
      </c>
      <c r="T479" s="168">
        <f>S479*H479</f>
        <v>0</v>
      </c>
      <c r="AR479" s="21" t="s">
        <v>191</v>
      </c>
      <c r="AT479" s="21" t="s">
        <v>130</v>
      </c>
      <c r="AU479" s="21" t="s">
        <v>80</v>
      </c>
      <c r="AY479" s="21" t="s">
        <v>127</v>
      </c>
      <c r="BE479" s="169">
        <f>IF(N479="základní",J479,0)</f>
        <v>0</v>
      </c>
      <c r="BF479" s="169">
        <f>IF(N479="snížená",J479,0)</f>
        <v>0</v>
      </c>
      <c r="BG479" s="169">
        <f>IF(N479="zákl. přenesená",J479,0)</f>
        <v>0</v>
      </c>
      <c r="BH479" s="169">
        <f>IF(N479="sníž. přenesená",J479,0)</f>
        <v>0</v>
      </c>
      <c r="BI479" s="169">
        <f>IF(N479="nulová",J479,0)</f>
        <v>0</v>
      </c>
      <c r="BJ479" s="21" t="s">
        <v>78</v>
      </c>
      <c r="BK479" s="169">
        <f>ROUND(I479*H479,2)</f>
        <v>0</v>
      </c>
      <c r="BL479" s="21" t="s">
        <v>191</v>
      </c>
      <c r="BM479" s="21" t="s">
        <v>706</v>
      </c>
    </row>
    <row r="480" spans="2:65" s="1" customFormat="1" ht="27">
      <c r="B480" s="37"/>
      <c r="D480" s="170" t="s">
        <v>136</v>
      </c>
      <c r="F480" s="171" t="s">
        <v>137</v>
      </c>
      <c r="I480" s="99"/>
      <c r="L480" s="37"/>
      <c r="M480" s="172"/>
      <c r="T480" s="62"/>
      <c r="AT480" s="21" t="s">
        <v>136</v>
      </c>
      <c r="AU480" s="21" t="s">
        <v>80</v>
      </c>
    </row>
    <row r="481" spans="2:65" s="1" customFormat="1" ht="22.5" customHeight="1">
      <c r="B481" s="37"/>
      <c r="C481" s="158" t="s">
        <v>707</v>
      </c>
      <c r="D481" s="158" t="s">
        <v>130</v>
      </c>
      <c r="E481" s="159" t="s">
        <v>708</v>
      </c>
      <c r="F481" s="160" t="s">
        <v>709</v>
      </c>
      <c r="G481" s="161" t="s">
        <v>133</v>
      </c>
      <c r="H481" s="162">
        <v>170</v>
      </c>
      <c r="I481" s="163"/>
      <c r="J481" s="164">
        <f>ROUND(I481*H481,2)</f>
        <v>0</v>
      </c>
      <c r="K481" s="160" t="s">
        <v>134</v>
      </c>
      <c r="L481" s="37"/>
      <c r="M481" s="165" t="s">
        <v>21</v>
      </c>
      <c r="N481" s="166" t="s">
        <v>43</v>
      </c>
      <c r="P481" s="167">
        <f>O481*H481</f>
        <v>0</v>
      </c>
      <c r="Q481" s="167">
        <v>2.4199999999999998E-3</v>
      </c>
      <c r="R481" s="167">
        <f>Q481*H481</f>
        <v>0.41139999999999999</v>
      </c>
      <c r="S481" s="167">
        <v>0</v>
      </c>
      <c r="T481" s="168">
        <f>S481*H481</f>
        <v>0</v>
      </c>
      <c r="AR481" s="21" t="s">
        <v>191</v>
      </c>
      <c r="AT481" s="21" t="s">
        <v>130</v>
      </c>
      <c r="AU481" s="21" t="s">
        <v>80</v>
      </c>
      <c r="AY481" s="21" t="s">
        <v>127</v>
      </c>
      <c r="BE481" s="169">
        <f>IF(N481="základní",J481,0)</f>
        <v>0</v>
      </c>
      <c r="BF481" s="169">
        <f>IF(N481="snížená",J481,0)</f>
        <v>0</v>
      </c>
      <c r="BG481" s="169">
        <f>IF(N481="zákl. přenesená",J481,0)</f>
        <v>0</v>
      </c>
      <c r="BH481" s="169">
        <f>IF(N481="sníž. přenesená",J481,0)</f>
        <v>0</v>
      </c>
      <c r="BI481" s="169">
        <f>IF(N481="nulová",J481,0)</f>
        <v>0</v>
      </c>
      <c r="BJ481" s="21" t="s">
        <v>78</v>
      </c>
      <c r="BK481" s="169">
        <f>ROUND(I481*H481,2)</f>
        <v>0</v>
      </c>
      <c r="BL481" s="21" t="s">
        <v>191</v>
      </c>
      <c r="BM481" s="21" t="s">
        <v>710</v>
      </c>
    </row>
    <row r="482" spans="2:65" s="1" customFormat="1" ht="27">
      <c r="B482" s="37"/>
      <c r="D482" s="170" t="s">
        <v>136</v>
      </c>
      <c r="F482" s="171" t="s">
        <v>137</v>
      </c>
      <c r="I482" s="99"/>
      <c r="L482" s="37"/>
      <c r="M482" s="172"/>
      <c r="T482" s="62"/>
      <c r="AT482" s="21" t="s">
        <v>136</v>
      </c>
      <c r="AU482" s="21" t="s">
        <v>80</v>
      </c>
    </row>
    <row r="483" spans="2:65" s="12" customFormat="1" ht="13.5">
      <c r="B483" s="173"/>
      <c r="D483" s="170" t="s">
        <v>138</v>
      </c>
      <c r="E483" s="174" t="s">
        <v>21</v>
      </c>
      <c r="F483" s="175" t="s">
        <v>249</v>
      </c>
      <c r="H483" s="176">
        <v>170</v>
      </c>
      <c r="I483" s="177"/>
      <c r="L483" s="173"/>
      <c r="M483" s="178"/>
      <c r="T483" s="179"/>
      <c r="AT483" s="174" t="s">
        <v>138</v>
      </c>
      <c r="AU483" s="174" t="s">
        <v>80</v>
      </c>
      <c r="AV483" s="12" t="s">
        <v>80</v>
      </c>
      <c r="AW483" s="12" t="s">
        <v>35</v>
      </c>
      <c r="AX483" s="12" t="s">
        <v>78</v>
      </c>
      <c r="AY483" s="174" t="s">
        <v>127</v>
      </c>
    </row>
    <row r="484" spans="2:65" s="1" customFormat="1" ht="22.5" customHeight="1">
      <c r="B484" s="37"/>
      <c r="C484" s="180" t="s">
        <v>711</v>
      </c>
      <c r="D484" s="180" t="s">
        <v>259</v>
      </c>
      <c r="E484" s="181" t="s">
        <v>712</v>
      </c>
      <c r="F484" s="182" t="s">
        <v>713</v>
      </c>
      <c r="G484" s="183" t="s">
        <v>133</v>
      </c>
      <c r="H484" s="184">
        <v>8</v>
      </c>
      <c r="I484" s="185"/>
      <c r="J484" s="186">
        <f>ROUND(I484*H484,2)</f>
        <v>0</v>
      </c>
      <c r="K484" s="182" t="s">
        <v>134</v>
      </c>
      <c r="L484" s="187"/>
      <c r="M484" s="188" t="s">
        <v>21</v>
      </c>
      <c r="N484" s="189" t="s">
        <v>43</v>
      </c>
      <c r="P484" s="167">
        <f>O484*H484</f>
        <v>0</v>
      </c>
      <c r="Q484" s="167">
        <v>1.6E-2</v>
      </c>
      <c r="R484" s="167">
        <f>Q484*H484</f>
        <v>0.128</v>
      </c>
      <c r="S484" s="167">
        <v>0</v>
      </c>
      <c r="T484" s="168">
        <f>S484*H484</f>
        <v>0</v>
      </c>
      <c r="AR484" s="21" t="s">
        <v>262</v>
      </c>
      <c r="AT484" s="21" t="s">
        <v>259</v>
      </c>
      <c r="AU484" s="21" t="s">
        <v>80</v>
      </c>
      <c r="AY484" s="21" t="s">
        <v>127</v>
      </c>
      <c r="BE484" s="169">
        <f>IF(N484="základní",J484,0)</f>
        <v>0</v>
      </c>
      <c r="BF484" s="169">
        <f>IF(N484="snížená",J484,0)</f>
        <v>0</v>
      </c>
      <c r="BG484" s="169">
        <f>IF(N484="zákl. přenesená",J484,0)</f>
        <v>0</v>
      </c>
      <c r="BH484" s="169">
        <f>IF(N484="sníž. přenesená",J484,0)</f>
        <v>0</v>
      </c>
      <c r="BI484" s="169">
        <f>IF(N484="nulová",J484,0)</f>
        <v>0</v>
      </c>
      <c r="BJ484" s="21" t="s">
        <v>78</v>
      </c>
      <c r="BK484" s="169">
        <f>ROUND(I484*H484,2)</f>
        <v>0</v>
      </c>
      <c r="BL484" s="21" t="s">
        <v>191</v>
      </c>
      <c r="BM484" s="21" t="s">
        <v>714</v>
      </c>
    </row>
    <row r="485" spans="2:65" s="1" customFormat="1" ht="27">
      <c r="B485" s="37"/>
      <c r="D485" s="170" t="s">
        <v>136</v>
      </c>
      <c r="F485" s="171" t="s">
        <v>137</v>
      </c>
      <c r="I485" s="99"/>
      <c r="L485" s="37"/>
      <c r="M485" s="172"/>
      <c r="T485" s="62"/>
      <c r="AT485" s="21" t="s">
        <v>136</v>
      </c>
      <c r="AU485" s="21" t="s">
        <v>80</v>
      </c>
    </row>
    <row r="486" spans="2:65" s="12" customFormat="1" ht="13.5">
      <c r="B486" s="173"/>
      <c r="D486" s="170" t="s">
        <v>138</v>
      </c>
      <c r="E486" s="174" t="s">
        <v>21</v>
      </c>
      <c r="F486" s="175" t="s">
        <v>173</v>
      </c>
      <c r="H486" s="176">
        <v>8</v>
      </c>
      <c r="I486" s="177"/>
      <c r="L486" s="173"/>
      <c r="M486" s="178"/>
      <c r="T486" s="179"/>
      <c r="AT486" s="174" t="s">
        <v>138</v>
      </c>
      <c r="AU486" s="174" t="s">
        <v>80</v>
      </c>
      <c r="AV486" s="12" t="s">
        <v>80</v>
      </c>
      <c r="AW486" s="12" t="s">
        <v>35</v>
      </c>
      <c r="AX486" s="12" t="s">
        <v>78</v>
      </c>
      <c r="AY486" s="174" t="s">
        <v>127</v>
      </c>
    </row>
    <row r="487" spans="2:65" s="1" customFormat="1" ht="22.5" customHeight="1">
      <c r="B487" s="37"/>
      <c r="C487" s="180" t="s">
        <v>715</v>
      </c>
      <c r="D487" s="180" t="s">
        <v>259</v>
      </c>
      <c r="E487" s="181" t="s">
        <v>716</v>
      </c>
      <c r="F487" s="182" t="s">
        <v>717</v>
      </c>
      <c r="G487" s="183" t="s">
        <v>133</v>
      </c>
      <c r="H487" s="184">
        <v>162</v>
      </c>
      <c r="I487" s="185"/>
      <c r="J487" s="186">
        <f>ROUND(I487*H487,2)</f>
        <v>0</v>
      </c>
      <c r="K487" s="182" t="s">
        <v>134</v>
      </c>
      <c r="L487" s="187"/>
      <c r="M487" s="188" t="s">
        <v>21</v>
      </c>
      <c r="N487" s="189" t="s">
        <v>43</v>
      </c>
      <c r="P487" s="167">
        <f>O487*H487</f>
        <v>0</v>
      </c>
      <c r="Q487" s="167">
        <v>1.4500000000000001E-2</v>
      </c>
      <c r="R487" s="167">
        <f>Q487*H487</f>
        <v>2.3490000000000002</v>
      </c>
      <c r="S487" s="167">
        <v>0</v>
      </c>
      <c r="T487" s="168">
        <f>S487*H487</f>
        <v>0</v>
      </c>
      <c r="AR487" s="21" t="s">
        <v>262</v>
      </c>
      <c r="AT487" s="21" t="s">
        <v>259</v>
      </c>
      <c r="AU487" s="21" t="s">
        <v>80</v>
      </c>
      <c r="AY487" s="21" t="s">
        <v>127</v>
      </c>
      <c r="BE487" s="169">
        <f>IF(N487="základní",J487,0)</f>
        <v>0</v>
      </c>
      <c r="BF487" s="169">
        <f>IF(N487="snížená",J487,0)</f>
        <v>0</v>
      </c>
      <c r="BG487" s="169">
        <f>IF(N487="zákl. přenesená",J487,0)</f>
        <v>0</v>
      </c>
      <c r="BH487" s="169">
        <f>IF(N487="sníž. přenesená",J487,0)</f>
        <v>0</v>
      </c>
      <c r="BI487" s="169">
        <f>IF(N487="nulová",J487,0)</f>
        <v>0</v>
      </c>
      <c r="BJ487" s="21" t="s">
        <v>78</v>
      </c>
      <c r="BK487" s="169">
        <f>ROUND(I487*H487,2)</f>
        <v>0</v>
      </c>
      <c r="BL487" s="21" t="s">
        <v>191</v>
      </c>
      <c r="BM487" s="21" t="s">
        <v>718</v>
      </c>
    </row>
    <row r="488" spans="2:65" s="1" customFormat="1" ht="27">
      <c r="B488" s="37"/>
      <c r="D488" s="170" t="s">
        <v>136</v>
      </c>
      <c r="F488" s="171" t="s">
        <v>137</v>
      </c>
      <c r="I488" s="99"/>
      <c r="L488" s="37"/>
      <c r="M488" s="172"/>
      <c r="T488" s="62"/>
      <c r="AT488" s="21" t="s">
        <v>136</v>
      </c>
      <c r="AU488" s="21" t="s">
        <v>80</v>
      </c>
    </row>
    <row r="489" spans="2:65" s="12" customFormat="1" ht="13.5">
      <c r="B489" s="173"/>
      <c r="D489" s="170" t="s">
        <v>138</v>
      </c>
      <c r="E489" s="174" t="s">
        <v>21</v>
      </c>
      <c r="F489" s="175" t="s">
        <v>719</v>
      </c>
      <c r="H489" s="176">
        <v>162</v>
      </c>
      <c r="I489" s="177"/>
      <c r="L489" s="173"/>
      <c r="M489" s="178"/>
      <c r="T489" s="179"/>
      <c r="AT489" s="174" t="s">
        <v>138</v>
      </c>
      <c r="AU489" s="174" t="s">
        <v>80</v>
      </c>
      <c r="AV489" s="12" t="s">
        <v>80</v>
      </c>
      <c r="AW489" s="12" t="s">
        <v>35</v>
      </c>
      <c r="AX489" s="12" t="s">
        <v>78</v>
      </c>
      <c r="AY489" s="174" t="s">
        <v>127</v>
      </c>
    </row>
    <row r="490" spans="2:65" s="1" customFormat="1" ht="22.5" customHeight="1">
      <c r="B490" s="37"/>
      <c r="C490" s="180" t="s">
        <v>720</v>
      </c>
      <c r="D490" s="180" t="s">
        <v>259</v>
      </c>
      <c r="E490" s="181" t="s">
        <v>721</v>
      </c>
      <c r="F490" s="182" t="s">
        <v>722</v>
      </c>
      <c r="G490" s="183" t="s">
        <v>133</v>
      </c>
      <c r="H490" s="184">
        <v>170</v>
      </c>
      <c r="I490" s="185"/>
      <c r="J490" s="186">
        <f>ROUND(I490*H490,2)</f>
        <v>0</v>
      </c>
      <c r="K490" s="182" t="s">
        <v>134</v>
      </c>
      <c r="L490" s="187"/>
      <c r="M490" s="188" t="s">
        <v>21</v>
      </c>
      <c r="N490" s="189" t="s">
        <v>43</v>
      </c>
      <c r="P490" s="167">
        <f>O490*H490</f>
        <v>0</v>
      </c>
      <c r="Q490" s="167">
        <v>1.2999999999999999E-3</v>
      </c>
      <c r="R490" s="167">
        <f>Q490*H490</f>
        <v>0.221</v>
      </c>
      <c r="S490" s="167">
        <v>0</v>
      </c>
      <c r="T490" s="168">
        <f>S490*H490</f>
        <v>0</v>
      </c>
      <c r="AR490" s="21" t="s">
        <v>262</v>
      </c>
      <c r="AT490" s="21" t="s">
        <v>259</v>
      </c>
      <c r="AU490" s="21" t="s">
        <v>80</v>
      </c>
      <c r="AY490" s="21" t="s">
        <v>127</v>
      </c>
      <c r="BE490" s="169">
        <f>IF(N490="základní",J490,0)</f>
        <v>0</v>
      </c>
      <c r="BF490" s="169">
        <f>IF(N490="snížená",J490,0)</f>
        <v>0</v>
      </c>
      <c r="BG490" s="169">
        <f>IF(N490="zákl. přenesená",J490,0)</f>
        <v>0</v>
      </c>
      <c r="BH490" s="169">
        <f>IF(N490="sníž. přenesená",J490,0)</f>
        <v>0</v>
      </c>
      <c r="BI490" s="169">
        <f>IF(N490="nulová",J490,0)</f>
        <v>0</v>
      </c>
      <c r="BJ490" s="21" t="s">
        <v>78</v>
      </c>
      <c r="BK490" s="169">
        <f>ROUND(I490*H490,2)</f>
        <v>0</v>
      </c>
      <c r="BL490" s="21" t="s">
        <v>191</v>
      </c>
      <c r="BM490" s="21" t="s">
        <v>723</v>
      </c>
    </row>
    <row r="491" spans="2:65" s="1" customFormat="1" ht="27">
      <c r="B491" s="37"/>
      <c r="D491" s="170" t="s">
        <v>136</v>
      </c>
      <c r="F491" s="171" t="s">
        <v>137</v>
      </c>
      <c r="I491" s="99"/>
      <c r="L491" s="37"/>
      <c r="M491" s="172"/>
      <c r="T491" s="62"/>
      <c r="AT491" s="21" t="s">
        <v>136</v>
      </c>
      <c r="AU491" s="21" t="s">
        <v>80</v>
      </c>
    </row>
    <row r="492" spans="2:65" s="12" customFormat="1" ht="13.5">
      <c r="B492" s="173"/>
      <c r="D492" s="170" t="s">
        <v>138</v>
      </c>
      <c r="E492" s="174" t="s">
        <v>21</v>
      </c>
      <c r="F492" s="175" t="s">
        <v>249</v>
      </c>
      <c r="H492" s="176">
        <v>170</v>
      </c>
      <c r="I492" s="177"/>
      <c r="L492" s="173"/>
      <c r="M492" s="178"/>
      <c r="T492" s="179"/>
      <c r="AT492" s="174" t="s">
        <v>138</v>
      </c>
      <c r="AU492" s="174" t="s">
        <v>80</v>
      </c>
      <c r="AV492" s="12" t="s">
        <v>80</v>
      </c>
      <c r="AW492" s="12" t="s">
        <v>35</v>
      </c>
      <c r="AX492" s="12" t="s">
        <v>78</v>
      </c>
      <c r="AY492" s="174" t="s">
        <v>127</v>
      </c>
    </row>
    <row r="493" spans="2:65" s="1" customFormat="1" ht="22.5" customHeight="1">
      <c r="B493" s="37"/>
      <c r="C493" s="180" t="s">
        <v>724</v>
      </c>
      <c r="D493" s="180" t="s">
        <v>259</v>
      </c>
      <c r="E493" s="181" t="s">
        <v>725</v>
      </c>
      <c r="F493" s="182" t="s">
        <v>726</v>
      </c>
      <c r="G493" s="183" t="s">
        <v>133</v>
      </c>
      <c r="H493" s="184">
        <v>170</v>
      </c>
      <c r="I493" s="185"/>
      <c r="J493" s="186">
        <f>ROUND(I493*H493,2)</f>
        <v>0</v>
      </c>
      <c r="K493" s="182" t="s">
        <v>134</v>
      </c>
      <c r="L493" s="187"/>
      <c r="M493" s="188" t="s">
        <v>21</v>
      </c>
      <c r="N493" s="189" t="s">
        <v>43</v>
      </c>
      <c r="P493" s="167">
        <f>O493*H493</f>
        <v>0</v>
      </c>
      <c r="Q493" s="167">
        <v>8.0000000000000004E-4</v>
      </c>
      <c r="R493" s="167">
        <f>Q493*H493</f>
        <v>0.13600000000000001</v>
      </c>
      <c r="S493" s="167">
        <v>0</v>
      </c>
      <c r="T493" s="168">
        <f>S493*H493</f>
        <v>0</v>
      </c>
      <c r="AR493" s="21" t="s">
        <v>262</v>
      </c>
      <c r="AT493" s="21" t="s">
        <v>259</v>
      </c>
      <c r="AU493" s="21" t="s">
        <v>80</v>
      </c>
      <c r="AY493" s="21" t="s">
        <v>127</v>
      </c>
      <c r="BE493" s="169">
        <f>IF(N493="základní",J493,0)</f>
        <v>0</v>
      </c>
      <c r="BF493" s="169">
        <f>IF(N493="snížená",J493,0)</f>
        <v>0</v>
      </c>
      <c r="BG493" s="169">
        <f>IF(N493="zákl. přenesená",J493,0)</f>
        <v>0</v>
      </c>
      <c r="BH493" s="169">
        <f>IF(N493="sníž. přenesená",J493,0)</f>
        <v>0</v>
      </c>
      <c r="BI493" s="169">
        <f>IF(N493="nulová",J493,0)</f>
        <v>0</v>
      </c>
      <c r="BJ493" s="21" t="s">
        <v>78</v>
      </c>
      <c r="BK493" s="169">
        <f>ROUND(I493*H493,2)</f>
        <v>0</v>
      </c>
      <c r="BL493" s="21" t="s">
        <v>191</v>
      </c>
      <c r="BM493" s="21" t="s">
        <v>727</v>
      </c>
    </row>
    <row r="494" spans="2:65" s="1" customFormat="1" ht="27">
      <c r="B494" s="37"/>
      <c r="D494" s="170" t="s">
        <v>136</v>
      </c>
      <c r="F494" s="171" t="s">
        <v>137</v>
      </c>
      <c r="I494" s="99"/>
      <c r="L494" s="37"/>
      <c r="M494" s="172"/>
      <c r="T494" s="62"/>
      <c r="AT494" s="21" t="s">
        <v>136</v>
      </c>
      <c r="AU494" s="21" t="s">
        <v>80</v>
      </c>
    </row>
    <row r="495" spans="2:65" s="12" customFormat="1" ht="13.5">
      <c r="B495" s="173"/>
      <c r="D495" s="170" t="s">
        <v>138</v>
      </c>
      <c r="E495" s="174" t="s">
        <v>21</v>
      </c>
      <c r="F495" s="175" t="s">
        <v>249</v>
      </c>
      <c r="H495" s="176">
        <v>170</v>
      </c>
      <c r="I495" s="177"/>
      <c r="L495" s="173"/>
      <c r="M495" s="178"/>
      <c r="T495" s="179"/>
      <c r="AT495" s="174" t="s">
        <v>138</v>
      </c>
      <c r="AU495" s="174" t="s">
        <v>80</v>
      </c>
      <c r="AV495" s="12" t="s">
        <v>80</v>
      </c>
      <c r="AW495" s="12" t="s">
        <v>35</v>
      </c>
      <c r="AX495" s="12" t="s">
        <v>78</v>
      </c>
      <c r="AY495" s="174" t="s">
        <v>127</v>
      </c>
    </row>
    <row r="496" spans="2:65" s="1" customFormat="1" ht="22.5" customHeight="1">
      <c r="B496" s="37"/>
      <c r="C496" s="158" t="s">
        <v>728</v>
      </c>
      <c r="D496" s="158" t="s">
        <v>130</v>
      </c>
      <c r="E496" s="159" t="s">
        <v>729</v>
      </c>
      <c r="F496" s="160" t="s">
        <v>730</v>
      </c>
      <c r="G496" s="161" t="s">
        <v>346</v>
      </c>
      <c r="H496" s="162">
        <v>187</v>
      </c>
      <c r="I496" s="163"/>
      <c r="J496" s="164">
        <f>ROUND(I496*H496,2)</f>
        <v>0</v>
      </c>
      <c r="K496" s="160" t="s">
        <v>134</v>
      </c>
      <c r="L496" s="37"/>
      <c r="M496" s="165" t="s">
        <v>21</v>
      </c>
      <c r="N496" s="166" t="s">
        <v>43</v>
      </c>
      <c r="P496" s="167">
        <f>O496*H496</f>
        <v>0</v>
      </c>
      <c r="Q496" s="167">
        <v>1.8600000000000001E-3</v>
      </c>
      <c r="R496" s="167">
        <f>Q496*H496</f>
        <v>0.34782000000000002</v>
      </c>
      <c r="S496" s="167">
        <v>0</v>
      </c>
      <c r="T496" s="168">
        <f>S496*H496</f>
        <v>0</v>
      </c>
      <c r="AR496" s="21" t="s">
        <v>191</v>
      </c>
      <c r="AT496" s="21" t="s">
        <v>130</v>
      </c>
      <c r="AU496" s="21" t="s">
        <v>80</v>
      </c>
      <c r="AY496" s="21" t="s">
        <v>127</v>
      </c>
      <c r="BE496" s="169">
        <f>IF(N496="základní",J496,0)</f>
        <v>0</v>
      </c>
      <c r="BF496" s="169">
        <f>IF(N496="snížená",J496,0)</f>
        <v>0</v>
      </c>
      <c r="BG496" s="169">
        <f>IF(N496="zákl. přenesená",J496,0)</f>
        <v>0</v>
      </c>
      <c r="BH496" s="169">
        <f>IF(N496="sníž. přenesená",J496,0)</f>
        <v>0</v>
      </c>
      <c r="BI496" s="169">
        <f>IF(N496="nulová",J496,0)</f>
        <v>0</v>
      </c>
      <c r="BJ496" s="21" t="s">
        <v>78</v>
      </c>
      <c r="BK496" s="169">
        <f>ROUND(I496*H496,2)</f>
        <v>0</v>
      </c>
      <c r="BL496" s="21" t="s">
        <v>191</v>
      </c>
      <c r="BM496" s="21" t="s">
        <v>731</v>
      </c>
    </row>
    <row r="497" spans="2:65" s="1" customFormat="1" ht="27">
      <c r="B497" s="37"/>
      <c r="D497" s="170" t="s">
        <v>136</v>
      </c>
      <c r="F497" s="171" t="s">
        <v>137</v>
      </c>
      <c r="I497" s="99"/>
      <c r="L497" s="37"/>
      <c r="M497" s="172"/>
      <c r="T497" s="62"/>
      <c r="AT497" s="21" t="s">
        <v>136</v>
      </c>
      <c r="AU497" s="21" t="s">
        <v>80</v>
      </c>
    </row>
    <row r="498" spans="2:65" s="12" customFormat="1" ht="13.5">
      <c r="B498" s="173"/>
      <c r="D498" s="170" t="s">
        <v>138</v>
      </c>
      <c r="E498" s="174" t="s">
        <v>21</v>
      </c>
      <c r="F498" s="175" t="s">
        <v>732</v>
      </c>
      <c r="H498" s="176">
        <v>187</v>
      </c>
      <c r="I498" s="177"/>
      <c r="L498" s="173"/>
      <c r="M498" s="178"/>
      <c r="T498" s="179"/>
      <c r="AT498" s="174" t="s">
        <v>138</v>
      </c>
      <c r="AU498" s="174" t="s">
        <v>80</v>
      </c>
      <c r="AV498" s="12" t="s">
        <v>80</v>
      </c>
      <c r="AW498" s="12" t="s">
        <v>35</v>
      </c>
      <c r="AX498" s="12" t="s">
        <v>78</v>
      </c>
      <c r="AY498" s="174" t="s">
        <v>127</v>
      </c>
    </row>
    <row r="499" spans="2:65" s="1" customFormat="1" ht="22.5" customHeight="1">
      <c r="B499" s="37"/>
      <c r="C499" s="180" t="s">
        <v>733</v>
      </c>
      <c r="D499" s="180" t="s">
        <v>259</v>
      </c>
      <c r="E499" s="181" t="s">
        <v>734</v>
      </c>
      <c r="F499" s="182" t="s">
        <v>735</v>
      </c>
      <c r="G499" s="183" t="s">
        <v>133</v>
      </c>
      <c r="H499" s="184">
        <v>8</v>
      </c>
      <c r="I499" s="185"/>
      <c r="J499" s="186">
        <f>ROUND(I499*H499,2)</f>
        <v>0</v>
      </c>
      <c r="K499" s="182" t="s">
        <v>134</v>
      </c>
      <c r="L499" s="187"/>
      <c r="M499" s="188" t="s">
        <v>21</v>
      </c>
      <c r="N499" s="189" t="s">
        <v>43</v>
      </c>
      <c r="P499" s="167">
        <f>O499*H499</f>
        <v>0</v>
      </c>
      <c r="Q499" s="167">
        <v>1.6500000000000001E-2</v>
      </c>
      <c r="R499" s="167">
        <f>Q499*H499</f>
        <v>0.13200000000000001</v>
      </c>
      <c r="S499" s="167">
        <v>0</v>
      </c>
      <c r="T499" s="168">
        <f>S499*H499</f>
        <v>0</v>
      </c>
      <c r="AR499" s="21" t="s">
        <v>262</v>
      </c>
      <c r="AT499" s="21" t="s">
        <v>259</v>
      </c>
      <c r="AU499" s="21" t="s">
        <v>80</v>
      </c>
      <c r="AY499" s="21" t="s">
        <v>127</v>
      </c>
      <c r="BE499" s="169">
        <f>IF(N499="základní",J499,0)</f>
        <v>0</v>
      </c>
      <c r="BF499" s="169">
        <f>IF(N499="snížená",J499,0)</f>
        <v>0</v>
      </c>
      <c r="BG499" s="169">
        <f>IF(N499="zákl. přenesená",J499,0)</f>
        <v>0</v>
      </c>
      <c r="BH499" s="169">
        <f>IF(N499="sníž. přenesená",J499,0)</f>
        <v>0</v>
      </c>
      <c r="BI499" s="169">
        <f>IF(N499="nulová",J499,0)</f>
        <v>0</v>
      </c>
      <c r="BJ499" s="21" t="s">
        <v>78</v>
      </c>
      <c r="BK499" s="169">
        <f>ROUND(I499*H499,2)</f>
        <v>0</v>
      </c>
      <c r="BL499" s="21" t="s">
        <v>191</v>
      </c>
      <c r="BM499" s="21" t="s">
        <v>736</v>
      </c>
    </row>
    <row r="500" spans="2:65" s="1" customFormat="1" ht="27">
      <c r="B500" s="37"/>
      <c r="D500" s="170" t="s">
        <v>136</v>
      </c>
      <c r="F500" s="171" t="s">
        <v>137</v>
      </c>
      <c r="I500" s="99"/>
      <c r="L500" s="37"/>
      <c r="M500" s="172"/>
      <c r="T500" s="62"/>
      <c r="AT500" s="21" t="s">
        <v>136</v>
      </c>
      <c r="AU500" s="21" t="s">
        <v>80</v>
      </c>
    </row>
    <row r="501" spans="2:65" s="12" customFormat="1" ht="13.5">
      <c r="B501" s="173"/>
      <c r="D501" s="170" t="s">
        <v>138</v>
      </c>
      <c r="E501" s="174" t="s">
        <v>21</v>
      </c>
      <c r="F501" s="175" t="s">
        <v>173</v>
      </c>
      <c r="H501" s="176">
        <v>8</v>
      </c>
      <c r="I501" s="177"/>
      <c r="L501" s="173"/>
      <c r="M501" s="178"/>
      <c r="T501" s="179"/>
      <c r="AT501" s="174" t="s">
        <v>138</v>
      </c>
      <c r="AU501" s="174" t="s">
        <v>80</v>
      </c>
      <c r="AV501" s="12" t="s">
        <v>80</v>
      </c>
      <c r="AW501" s="12" t="s">
        <v>35</v>
      </c>
      <c r="AX501" s="12" t="s">
        <v>78</v>
      </c>
      <c r="AY501" s="174" t="s">
        <v>127</v>
      </c>
    </row>
    <row r="502" spans="2:65" s="1" customFormat="1" ht="22.5" customHeight="1">
      <c r="B502" s="37"/>
      <c r="C502" s="180" t="s">
        <v>737</v>
      </c>
      <c r="D502" s="180" t="s">
        <v>259</v>
      </c>
      <c r="E502" s="181" t="s">
        <v>738</v>
      </c>
      <c r="F502" s="182" t="s">
        <v>739</v>
      </c>
      <c r="G502" s="183" t="s">
        <v>133</v>
      </c>
      <c r="H502" s="184">
        <v>21</v>
      </c>
      <c r="I502" s="185"/>
      <c r="J502" s="186">
        <f>ROUND(I502*H502,2)</f>
        <v>0</v>
      </c>
      <c r="K502" s="182" t="s">
        <v>134</v>
      </c>
      <c r="L502" s="187"/>
      <c r="M502" s="188" t="s">
        <v>21</v>
      </c>
      <c r="N502" s="189" t="s">
        <v>43</v>
      </c>
      <c r="P502" s="167">
        <f>O502*H502</f>
        <v>0</v>
      </c>
      <c r="Q502" s="167">
        <v>1.4999999999999999E-2</v>
      </c>
      <c r="R502" s="167">
        <f>Q502*H502</f>
        <v>0.315</v>
      </c>
      <c r="S502" s="167">
        <v>0</v>
      </c>
      <c r="T502" s="168">
        <f>S502*H502</f>
        <v>0</v>
      </c>
      <c r="AR502" s="21" t="s">
        <v>262</v>
      </c>
      <c r="AT502" s="21" t="s">
        <v>259</v>
      </c>
      <c r="AU502" s="21" t="s">
        <v>80</v>
      </c>
      <c r="AY502" s="21" t="s">
        <v>127</v>
      </c>
      <c r="BE502" s="169">
        <f>IF(N502="základní",J502,0)</f>
        <v>0</v>
      </c>
      <c r="BF502" s="169">
        <f>IF(N502="snížená",J502,0)</f>
        <v>0</v>
      </c>
      <c r="BG502" s="169">
        <f>IF(N502="zákl. přenesená",J502,0)</f>
        <v>0</v>
      </c>
      <c r="BH502" s="169">
        <f>IF(N502="sníž. přenesená",J502,0)</f>
        <v>0</v>
      </c>
      <c r="BI502" s="169">
        <f>IF(N502="nulová",J502,0)</f>
        <v>0</v>
      </c>
      <c r="BJ502" s="21" t="s">
        <v>78</v>
      </c>
      <c r="BK502" s="169">
        <f>ROUND(I502*H502,2)</f>
        <v>0</v>
      </c>
      <c r="BL502" s="21" t="s">
        <v>191</v>
      </c>
      <c r="BM502" s="21" t="s">
        <v>740</v>
      </c>
    </row>
    <row r="503" spans="2:65" s="1" customFormat="1" ht="27">
      <c r="B503" s="37"/>
      <c r="D503" s="170" t="s">
        <v>136</v>
      </c>
      <c r="F503" s="171" t="s">
        <v>137</v>
      </c>
      <c r="I503" s="99"/>
      <c r="L503" s="37"/>
      <c r="M503" s="172"/>
      <c r="T503" s="62"/>
      <c r="AT503" s="21" t="s">
        <v>136</v>
      </c>
      <c r="AU503" s="21" t="s">
        <v>80</v>
      </c>
    </row>
    <row r="504" spans="2:65" s="12" customFormat="1" ht="13.5">
      <c r="B504" s="173"/>
      <c r="D504" s="170" t="s">
        <v>138</v>
      </c>
      <c r="E504" s="174" t="s">
        <v>21</v>
      </c>
      <c r="F504" s="175" t="s">
        <v>9</v>
      </c>
      <c r="H504" s="176">
        <v>21</v>
      </c>
      <c r="I504" s="177"/>
      <c r="L504" s="173"/>
      <c r="M504" s="178"/>
      <c r="T504" s="179"/>
      <c r="AT504" s="174" t="s">
        <v>138</v>
      </c>
      <c r="AU504" s="174" t="s">
        <v>80</v>
      </c>
      <c r="AV504" s="12" t="s">
        <v>80</v>
      </c>
      <c r="AW504" s="12" t="s">
        <v>35</v>
      </c>
      <c r="AX504" s="12" t="s">
        <v>78</v>
      </c>
      <c r="AY504" s="174" t="s">
        <v>127</v>
      </c>
    </row>
    <row r="505" spans="2:65" s="1" customFormat="1" ht="22.5" customHeight="1">
      <c r="B505" s="37"/>
      <c r="C505" s="180" t="s">
        <v>741</v>
      </c>
      <c r="D505" s="180" t="s">
        <v>259</v>
      </c>
      <c r="E505" s="181" t="s">
        <v>742</v>
      </c>
      <c r="F505" s="182" t="s">
        <v>743</v>
      </c>
      <c r="G505" s="183" t="s">
        <v>133</v>
      </c>
      <c r="H505" s="184">
        <v>158</v>
      </c>
      <c r="I505" s="185"/>
      <c r="J505" s="186">
        <f>ROUND(I505*H505,2)</f>
        <v>0</v>
      </c>
      <c r="K505" s="182" t="s">
        <v>134</v>
      </c>
      <c r="L505" s="187"/>
      <c r="M505" s="188" t="s">
        <v>21</v>
      </c>
      <c r="N505" s="189" t="s">
        <v>43</v>
      </c>
      <c r="P505" s="167">
        <f>O505*H505</f>
        <v>0</v>
      </c>
      <c r="Q505" s="167">
        <v>8.9999999999999993E-3</v>
      </c>
      <c r="R505" s="167">
        <f>Q505*H505</f>
        <v>1.4219999999999999</v>
      </c>
      <c r="S505" s="167">
        <v>0</v>
      </c>
      <c r="T505" s="168">
        <f>S505*H505</f>
        <v>0</v>
      </c>
      <c r="AR505" s="21" t="s">
        <v>262</v>
      </c>
      <c r="AT505" s="21" t="s">
        <v>259</v>
      </c>
      <c r="AU505" s="21" t="s">
        <v>80</v>
      </c>
      <c r="AY505" s="21" t="s">
        <v>127</v>
      </c>
      <c r="BE505" s="169">
        <f>IF(N505="základní",J505,0)</f>
        <v>0</v>
      </c>
      <c r="BF505" s="169">
        <f>IF(N505="snížená",J505,0)</f>
        <v>0</v>
      </c>
      <c r="BG505" s="169">
        <f>IF(N505="zákl. přenesená",J505,0)</f>
        <v>0</v>
      </c>
      <c r="BH505" s="169">
        <f>IF(N505="sníž. přenesená",J505,0)</f>
        <v>0</v>
      </c>
      <c r="BI505" s="169">
        <f>IF(N505="nulová",J505,0)</f>
        <v>0</v>
      </c>
      <c r="BJ505" s="21" t="s">
        <v>78</v>
      </c>
      <c r="BK505" s="169">
        <f>ROUND(I505*H505,2)</f>
        <v>0</v>
      </c>
      <c r="BL505" s="21" t="s">
        <v>191</v>
      </c>
      <c r="BM505" s="21" t="s">
        <v>744</v>
      </c>
    </row>
    <row r="506" spans="2:65" s="1" customFormat="1" ht="27">
      <c r="B506" s="37"/>
      <c r="D506" s="170" t="s">
        <v>136</v>
      </c>
      <c r="F506" s="171" t="s">
        <v>137</v>
      </c>
      <c r="I506" s="99"/>
      <c r="L506" s="37"/>
      <c r="M506" s="172"/>
      <c r="T506" s="62"/>
      <c r="AT506" s="21" t="s">
        <v>136</v>
      </c>
      <c r="AU506" s="21" t="s">
        <v>80</v>
      </c>
    </row>
    <row r="507" spans="2:65" s="12" customFormat="1" ht="13.5">
      <c r="B507" s="173"/>
      <c r="D507" s="170" t="s">
        <v>138</v>
      </c>
      <c r="E507" s="174" t="s">
        <v>21</v>
      </c>
      <c r="F507" s="175" t="s">
        <v>745</v>
      </c>
      <c r="H507" s="176">
        <v>158</v>
      </c>
      <c r="I507" s="177"/>
      <c r="L507" s="173"/>
      <c r="M507" s="178"/>
      <c r="T507" s="179"/>
      <c r="AT507" s="174" t="s">
        <v>138</v>
      </c>
      <c r="AU507" s="174" t="s">
        <v>80</v>
      </c>
      <c r="AV507" s="12" t="s">
        <v>80</v>
      </c>
      <c r="AW507" s="12" t="s">
        <v>35</v>
      </c>
      <c r="AX507" s="12" t="s">
        <v>78</v>
      </c>
      <c r="AY507" s="174" t="s">
        <v>127</v>
      </c>
    </row>
    <row r="508" spans="2:65" s="1" customFormat="1" ht="22.5" customHeight="1">
      <c r="B508" s="37"/>
      <c r="C508" s="180" t="s">
        <v>746</v>
      </c>
      <c r="D508" s="180" t="s">
        <v>259</v>
      </c>
      <c r="E508" s="181" t="s">
        <v>747</v>
      </c>
      <c r="F508" s="182" t="s">
        <v>748</v>
      </c>
      <c r="G508" s="183" t="s">
        <v>133</v>
      </c>
      <c r="H508" s="184">
        <v>21</v>
      </c>
      <c r="I508" s="185"/>
      <c r="J508" s="186">
        <f>ROUND(I508*H508,2)</f>
        <v>0</v>
      </c>
      <c r="K508" s="182" t="s">
        <v>134</v>
      </c>
      <c r="L508" s="187"/>
      <c r="M508" s="188" t="s">
        <v>21</v>
      </c>
      <c r="N508" s="189" t="s">
        <v>43</v>
      </c>
      <c r="P508" s="167">
        <f>O508*H508</f>
        <v>0</v>
      </c>
      <c r="Q508" s="167">
        <v>6.0000000000000001E-3</v>
      </c>
      <c r="R508" s="167">
        <f>Q508*H508</f>
        <v>0.126</v>
      </c>
      <c r="S508" s="167">
        <v>0</v>
      </c>
      <c r="T508" s="168">
        <f>S508*H508</f>
        <v>0</v>
      </c>
      <c r="AR508" s="21" t="s">
        <v>262</v>
      </c>
      <c r="AT508" s="21" t="s">
        <v>259</v>
      </c>
      <c r="AU508" s="21" t="s">
        <v>80</v>
      </c>
      <c r="AY508" s="21" t="s">
        <v>127</v>
      </c>
      <c r="BE508" s="169">
        <f>IF(N508="základní",J508,0)</f>
        <v>0</v>
      </c>
      <c r="BF508" s="169">
        <f>IF(N508="snížená",J508,0)</f>
        <v>0</v>
      </c>
      <c r="BG508" s="169">
        <f>IF(N508="zákl. přenesená",J508,0)</f>
        <v>0</v>
      </c>
      <c r="BH508" s="169">
        <f>IF(N508="sníž. přenesená",J508,0)</f>
        <v>0</v>
      </c>
      <c r="BI508" s="169">
        <f>IF(N508="nulová",J508,0)</f>
        <v>0</v>
      </c>
      <c r="BJ508" s="21" t="s">
        <v>78</v>
      </c>
      <c r="BK508" s="169">
        <f>ROUND(I508*H508,2)</f>
        <v>0</v>
      </c>
      <c r="BL508" s="21" t="s">
        <v>191</v>
      </c>
      <c r="BM508" s="21" t="s">
        <v>749</v>
      </c>
    </row>
    <row r="509" spans="2:65" s="1" customFormat="1" ht="27">
      <c r="B509" s="37"/>
      <c r="D509" s="170" t="s">
        <v>136</v>
      </c>
      <c r="F509" s="171" t="s">
        <v>137</v>
      </c>
      <c r="I509" s="99"/>
      <c r="L509" s="37"/>
      <c r="M509" s="172"/>
      <c r="T509" s="62"/>
      <c r="AT509" s="21" t="s">
        <v>136</v>
      </c>
      <c r="AU509" s="21" t="s">
        <v>80</v>
      </c>
    </row>
    <row r="510" spans="2:65" s="12" customFormat="1" ht="13.5">
      <c r="B510" s="173"/>
      <c r="D510" s="170" t="s">
        <v>138</v>
      </c>
      <c r="E510" s="174" t="s">
        <v>21</v>
      </c>
      <c r="F510" s="175" t="s">
        <v>9</v>
      </c>
      <c r="H510" s="176">
        <v>21</v>
      </c>
      <c r="I510" s="177"/>
      <c r="L510" s="173"/>
      <c r="M510" s="178"/>
      <c r="T510" s="179"/>
      <c r="AT510" s="174" t="s">
        <v>138</v>
      </c>
      <c r="AU510" s="174" t="s">
        <v>80</v>
      </c>
      <c r="AV510" s="12" t="s">
        <v>80</v>
      </c>
      <c r="AW510" s="12" t="s">
        <v>35</v>
      </c>
      <c r="AX510" s="12" t="s">
        <v>78</v>
      </c>
      <c r="AY510" s="174" t="s">
        <v>127</v>
      </c>
    </row>
    <row r="511" spans="2:65" s="1" customFormat="1" ht="22.5" customHeight="1">
      <c r="B511" s="37"/>
      <c r="C511" s="158" t="s">
        <v>750</v>
      </c>
      <c r="D511" s="158" t="s">
        <v>130</v>
      </c>
      <c r="E511" s="159" t="s">
        <v>751</v>
      </c>
      <c r="F511" s="160" t="s">
        <v>752</v>
      </c>
      <c r="G511" s="161" t="s">
        <v>133</v>
      </c>
      <c r="H511" s="162">
        <v>187</v>
      </c>
      <c r="I511" s="163"/>
      <c r="J511" s="164">
        <f>ROUND(I511*H511,2)</f>
        <v>0</v>
      </c>
      <c r="K511" s="160" t="s">
        <v>134</v>
      </c>
      <c r="L511" s="37"/>
      <c r="M511" s="165" t="s">
        <v>21</v>
      </c>
      <c r="N511" s="166" t="s">
        <v>43</v>
      </c>
      <c r="P511" s="167">
        <f>O511*H511</f>
        <v>0</v>
      </c>
      <c r="Q511" s="167">
        <v>4.0000000000000003E-5</v>
      </c>
      <c r="R511" s="167">
        <f>Q511*H511</f>
        <v>7.4800000000000005E-3</v>
      </c>
      <c r="S511" s="167">
        <v>0</v>
      </c>
      <c r="T511" s="168">
        <f>S511*H511</f>
        <v>0</v>
      </c>
      <c r="AR511" s="21" t="s">
        <v>191</v>
      </c>
      <c r="AT511" s="21" t="s">
        <v>130</v>
      </c>
      <c r="AU511" s="21" t="s">
        <v>80</v>
      </c>
      <c r="AY511" s="21" t="s">
        <v>127</v>
      </c>
      <c r="BE511" s="169">
        <f>IF(N511="základní",J511,0)</f>
        <v>0</v>
      </c>
      <c r="BF511" s="169">
        <f>IF(N511="snížená",J511,0)</f>
        <v>0</v>
      </c>
      <c r="BG511" s="169">
        <f>IF(N511="zákl. přenesená",J511,0)</f>
        <v>0</v>
      </c>
      <c r="BH511" s="169">
        <f>IF(N511="sníž. přenesená",J511,0)</f>
        <v>0</v>
      </c>
      <c r="BI511" s="169">
        <f>IF(N511="nulová",J511,0)</f>
        <v>0</v>
      </c>
      <c r="BJ511" s="21" t="s">
        <v>78</v>
      </c>
      <c r="BK511" s="169">
        <f>ROUND(I511*H511,2)</f>
        <v>0</v>
      </c>
      <c r="BL511" s="21" t="s">
        <v>191</v>
      </c>
      <c r="BM511" s="21" t="s">
        <v>753</v>
      </c>
    </row>
    <row r="512" spans="2:65" s="1" customFormat="1" ht="27">
      <c r="B512" s="37"/>
      <c r="D512" s="170" t="s">
        <v>136</v>
      </c>
      <c r="F512" s="171" t="s">
        <v>137</v>
      </c>
      <c r="I512" s="99"/>
      <c r="L512" s="37"/>
      <c r="M512" s="172"/>
      <c r="T512" s="62"/>
      <c r="AT512" s="21" t="s">
        <v>136</v>
      </c>
      <c r="AU512" s="21" t="s">
        <v>80</v>
      </c>
    </row>
    <row r="513" spans="2:65" s="12" customFormat="1" ht="13.5">
      <c r="B513" s="173"/>
      <c r="D513" s="170" t="s">
        <v>138</v>
      </c>
      <c r="E513" s="174" t="s">
        <v>21</v>
      </c>
      <c r="F513" s="175" t="s">
        <v>732</v>
      </c>
      <c r="H513" s="176">
        <v>187</v>
      </c>
      <c r="I513" s="177"/>
      <c r="L513" s="173"/>
      <c r="M513" s="178"/>
      <c r="T513" s="179"/>
      <c r="AT513" s="174" t="s">
        <v>138</v>
      </c>
      <c r="AU513" s="174" t="s">
        <v>80</v>
      </c>
      <c r="AV513" s="12" t="s">
        <v>80</v>
      </c>
      <c r="AW513" s="12" t="s">
        <v>35</v>
      </c>
      <c r="AX513" s="12" t="s">
        <v>78</v>
      </c>
      <c r="AY513" s="174" t="s">
        <v>127</v>
      </c>
    </row>
    <row r="514" spans="2:65" s="1" customFormat="1" ht="31.5" customHeight="1">
      <c r="B514" s="37"/>
      <c r="C514" s="180" t="s">
        <v>754</v>
      </c>
      <c r="D514" s="180" t="s">
        <v>259</v>
      </c>
      <c r="E514" s="181" t="s">
        <v>755</v>
      </c>
      <c r="F514" s="182" t="s">
        <v>756</v>
      </c>
      <c r="G514" s="183" t="s">
        <v>133</v>
      </c>
      <c r="H514" s="184">
        <v>187</v>
      </c>
      <c r="I514" s="185"/>
      <c r="J514" s="186">
        <f>ROUND(I514*H514,2)</f>
        <v>0</v>
      </c>
      <c r="K514" s="182" t="s">
        <v>134</v>
      </c>
      <c r="L514" s="187"/>
      <c r="M514" s="188" t="s">
        <v>21</v>
      </c>
      <c r="N514" s="189" t="s">
        <v>43</v>
      </c>
      <c r="P514" s="167">
        <f>O514*H514</f>
        <v>0</v>
      </c>
      <c r="Q514" s="167">
        <v>1.8799999999999999E-3</v>
      </c>
      <c r="R514" s="167">
        <f>Q514*H514</f>
        <v>0.35155999999999998</v>
      </c>
      <c r="S514" s="167">
        <v>0</v>
      </c>
      <c r="T514" s="168">
        <f>S514*H514</f>
        <v>0</v>
      </c>
      <c r="AR514" s="21" t="s">
        <v>262</v>
      </c>
      <c r="AT514" s="21" t="s">
        <v>259</v>
      </c>
      <c r="AU514" s="21" t="s">
        <v>80</v>
      </c>
      <c r="AY514" s="21" t="s">
        <v>127</v>
      </c>
      <c r="BE514" s="169">
        <f>IF(N514="základní",J514,0)</f>
        <v>0</v>
      </c>
      <c r="BF514" s="169">
        <f>IF(N514="snížená",J514,0)</f>
        <v>0</v>
      </c>
      <c r="BG514" s="169">
        <f>IF(N514="zákl. přenesená",J514,0)</f>
        <v>0</v>
      </c>
      <c r="BH514" s="169">
        <f>IF(N514="sníž. přenesená",J514,0)</f>
        <v>0</v>
      </c>
      <c r="BI514" s="169">
        <f>IF(N514="nulová",J514,0)</f>
        <v>0</v>
      </c>
      <c r="BJ514" s="21" t="s">
        <v>78</v>
      </c>
      <c r="BK514" s="169">
        <f>ROUND(I514*H514,2)</f>
        <v>0</v>
      </c>
      <c r="BL514" s="21" t="s">
        <v>191</v>
      </c>
      <c r="BM514" s="21" t="s">
        <v>757</v>
      </c>
    </row>
    <row r="515" spans="2:65" s="1" customFormat="1" ht="27">
      <c r="B515" s="37"/>
      <c r="D515" s="170" t="s">
        <v>136</v>
      </c>
      <c r="F515" s="171" t="s">
        <v>137</v>
      </c>
      <c r="I515" s="99"/>
      <c r="L515" s="37"/>
      <c r="M515" s="172"/>
      <c r="T515" s="62"/>
      <c r="AT515" s="21" t="s">
        <v>136</v>
      </c>
      <c r="AU515" s="21" t="s">
        <v>80</v>
      </c>
    </row>
    <row r="516" spans="2:65" s="12" customFormat="1" ht="13.5">
      <c r="B516" s="173"/>
      <c r="D516" s="170" t="s">
        <v>138</v>
      </c>
      <c r="E516" s="174" t="s">
        <v>21</v>
      </c>
      <c r="F516" s="175" t="s">
        <v>732</v>
      </c>
      <c r="H516" s="176">
        <v>187</v>
      </c>
      <c r="I516" s="177"/>
      <c r="L516" s="173"/>
      <c r="M516" s="178"/>
      <c r="T516" s="179"/>
      <c r="AT516" s="174" t="s">
        <v>138</v>
      </c>
      <c r="AU516" s="174" t="s">
        <v>80</v>
      </c>
      <c r="AV516" s="12" t="s">
        <v>80</v>
      </c>
      <c r="AW516" s="12" t="s">
        <v>35</v>
      </c>
      <c r="AX516" s="12" t="s">
        <v>78</v>
      </c>
      <c r="AY516" s="174" t="s">
        <v>127</v>
      </c>
    </row>
    <row r="517" spans="2:65" s="1" customFormat="1" ht="31.5" customHeight="1">
      <c r="B517" s="37"/>
      <c r="C517" s="158" t="s">
        <v>758</v>
      </c>
      <c r="D517" s="158" t="s">
        <v>130</v>
      </c>
      <c r="E517" s="159" t="s">
        <v>759</v>
      </c>
      <c r="F517" s="160" t="s">
        <v>760</v>
      </c>
      <c r="G517" s="161" t="s">
        <v>133</v>
      </c>
      <c r="H517" s="162">
        <v>187</v>
      </c>
      <c r="I517" s="163"/>
      <c r="J517" s="164">
        <f>ROUND(I517*H517,2)</f>
        <v>0</v>
      </c>
      <c r="K517" s="160" t="s">
        <v>134</v>
      </c>
      <c r="L517" s="37"/>
      <c r="M517" s="165" t="s">
        <v>21</v>
      </c>
      <c r="N517" s="166" t="s">
        <v>43</v>
      </c>
      <c r="P517" s="167">
        <f>O517*H517</f>
        <v>0</v>
      </c>
      <c r="Q517" s="167">
        <v>1.3999999999999999E-4</v>
      </c>
      <c r="R517" s="167">
        <f>Q517*H517</f>
        <v>2.6179999999999998E-2</v>
      </c>
      <c r="S517" s="167">
        <v>0</v>
      </c>
      <c r="T517" s="168">
        <f>S517*H517</f>
        <v>0</v>
      </c>
      <c r="AR517" s="21" t="s">
        <v>191</v>
      </c>
      <c r="AT517" s="21" t="s">
        <v>130</v>
      </c>
      <c r="AU517" s="21" t="s">
        <v>80</v>
      </c>
      <c r="AY517" s="21" t="s">
        <v>127</v>
      </c>
      <c r="BE517" s="169">
        <f>IF(N517="základní",J517,0)</f>
        <v>0</v>
      </c>
      <c r="BF517" s="169">
        <f>IF(N517="snížená",J517,0)</f>
        <v>0</v>
      </c>
      <c r="BG517" s="169">
        <f>IF(N517="zákl. přenesená",J517,0)</f>
        <v>0</v>
      </c>
      <c r="BH517" s="169">
        <f>IF(N517="sníž. přenesená",J517,0)</f>
        <v>0</v>
      </c>
      <c r="BI517" s="169">
        <f>IF(N517="nulová",J517,0)</f>
        <v>0</v>
      </c>
      <c r="BJ517" s="21" t="s">
        <v>78</v>
      </c>
      <c r="BK517" s="169">
        <f>ROUND(I517*H517,2)</f>
        <v>0</v>
      </c>
      <c r="BL517" s="21" t="s">
        <v>191</v>
      </c>
      <c r="BM517" s="21" t="s">
        <v>761</v>
      </c>
    </row>
    <row r="518" spans="2:65" s="1" customFormat="1" ht="27">
      <c r="B518" s="37"/>
      <c r="D518" s="170" t="s">
        <v>136</v>
      </c>
      <c r="F518" s="171" t="s">
        <v>137</v>
      </c>
      <c r="I518" s="99"/>
      <c r="L518" s="37"/>
      <c r="M518" s="172"/>
      <c r="T518" s="62"/>
      <c r="AT518" s="21" t="s">
        <v>136</v>
      </c>
      <c r="AU518" s="21" t="s">
        <v>80</v>
      </c>
    </row>
    <row r="519" spans="2:65" s="12" customFormat="1" ht="13.5">
      <c r="B519" s="173"/>
      <c r="D519" s="170" t="s">
        <v>138</v>
      </c>
      <c r="E519" s="174" t="s">
        <v>21</v>
      </c>
      <c r="F519" s="175" t="s">
        <v>732</v>
      </c>
      <c r="H519" s="176">
        <v>187</v>
      </c>
      <c r="I519" s="177"/>
      <c r="L519" s="173"/>
      <c r="M519" s="178"/>
      <c r="T519" s="179"/>
      <c r="AT519" s="174" t="s">
        <v>138</v>
      </c>
      <c r="AU519" s="174" t="s">
        <v>80</v>
      </c>
      <c r="AV519" s="12" t="s">
        <v>80</v>
      </c>
      <c r="AW519" s="12" t="s">
        <v>35</v>
      </c>
      <c r="AX519" s="12" t="s">
        <v>78</v>
      </c>
      <c r="AY519" s="174" t="s">
        <v>127</v>
      </c>
    </row>
    <row r="520" spans="2:65" s="1" customFormat="1" ht="22.5" customHeight="1">
      <c r="B520" s="37"/>
      <c r="C520" s="180" t="s">
        <v>762</v>
      </c>
      <c r="D520" s="180" t="s">
        <v>259</v>
      </c>
      <c r="E520" s="181" t="s">
        <v>763</v>
      </c>
      <c r="F520" s="182" t="s">
        <v>764</v>
      </c>
      <c r="G520" s="183" t="s">
        <v>133</v>
      </c>
      <c r="H520" s="184">
        <v>8</v>
      </c>
      <c r="I520" s="185"/>
      <c r="J520" s="186">
        <f>ROUND(I520*H520,2)</f>
        <v>0</v>
      </c>
      <c r="K520" s="182" t="s">
        <v>134</v>
      </c>
      <c r="L520" s="187"/>
      <c r="M520" s="188" t="s">
        <v>21</v>
      </c>
      <c r="N520" s="189" t="s">
        <v>43</v>
      </c>
      <c r="P520" s="167">
        <f>O520*H520</f>
        <v>0</v>
      </c>
      <c r="Q520" s="167">
        <v>8.0000000000000004E-4</v>
      </c>
      <c r="R520" s="167">
        <f>Q520*H520</f>
        <v>6.4000000000000003E-3</v>
      </c>
      <c r="S520" s="167">
        <v>0</v>
      </c>
      <c r="T520" s="168">
        <f>S520*H520</f>
        <v>0</v>
      </c>
      <c r="AR520" s="21" t="s">
        <v>262</v>
      </c>
      <c r="AT520" s="21" t="s">
        <v>259</v>
      </c>
      <c r="AU520" s="21" t="s">
        <v>80</v>
      </c>
      <c r="AY520" s="21" t="s">
        <v>127</v>
      </c>
      <c r="BE520" s="169">
        <f>IF(N520="základní",J520,0)</f>
        <v>0</v>
      </c>
      <c r="BF520" s="169">
        <f>IF(N520="snížená",J520,0)</f>
        <v>0</v>
      </c>
      <c r="BG520" s="169">
        <f>IF(N520="zákl. přenesená",J520,0)</f>
        <v>0</v>
      </c>
      <c r="BH520" s="169">
        <f>IF(N520="sníž. přenesená",J520,0)</f>
        <v>0</v>
      </c>
      <c r="BI520" s="169">
        <f>IF(N520="nulová",J520,0)</f>
        <v>0</v>
      </c>
      <c r="BJ520" s="21" t="s">
        <v>78</v>
      </c>
      <c r="BK520" s="169">
        <f>ROUND(I520*H520,2)</f>
        <v>0</v>
      </c>
      <c r="BL520" s="21" t="s">
        <v>191</v>
      </c>
      <c r="BM520" s="21" t="s">
        <v>765</v>
      </c>
    </row>
    <row r="521" spans="2:65" s="1" customFormat="1" ht="27">
      <c r="B521" s="37"/>
      <c r="D521" s="170" t="s">
        <v>136</v>
      </c>
      <c r="F521" s="171" t="s">
        <v>137</v>
      </c>
      <c r="I521" s="99"/>
      <c r="L521" s="37"/>
      <c r="M521" s="172"/>
      <c r="T521" s="62"/>
      <c r="AT521" s="21" t="s">
        <v>136</v>
      </c>
      <c r="AU521" s="21" t="s">
        <v>80</v>
      </c>
    </row>
    <row r="522" spans="2:65" s="12" customFormat="1" ht="13.5">
      <c r="B522" s="173"/>
      <c r="D522" s="170" t="s">
        <v>138</v>
      </c>
      <c r="E522" s="174" t="s">
        <v>21</v>
      </c>
      <c r="F522" s="175" t="s">
        <v>173</v>
      </c>
      <c r="H522" s="176">
        <v>8</v>
      </c>
      <c r="I522" s="177"/>
      <c r="L522" s="173"/>
      <c r="M522" s="178"/>
      <c r="T522" s="179"/>
      <c r="AT522" s="174" t="s">
        <v>138</v>
      </c>
      <c r="AU522" s="174" t="s">
        <v>80</v>
      </c>
      <c r="AV522" s="12" t="s">
        <v>80</v>
      </c>
      <c r="AW522" s="12" t="s">
        <v>35</v>
      </c>
      <c r="AX522" s="12" t="s">
        <v>78</v>
      </c>
      <c r="AY522" s="174" t="s">
        <v>127</v>
      </c>
    </row>
    <row r="523" spans="2:65" s="1" customFormat="1" ht="22.5" customHeight="1">
      <c r="B523" s="37"/>
      <c r="C523" s="180" t="s">
        <v>766</v>
      </c>
      <c r="D523" s="180" t="s">
        <v>259</v>
      </c>
      <c r="E523" s="181" t="s">
        <v>767</v>
      </c>
      <c r="F523" s="182" t="s">
        <v>768</v>
      </c>
      <c r="G523" s="183" t="s">
        <v>133</v>
      </c>
      <c r="H523" s="184">
        <v>179</v>
      </c>
      <c r="I523" s="185"/>
      <c r="J523" s="186">
        <f>ROUND(I523*H523,2)</f>
        <v>0</v>
      </c>
      <c r="K523" s="182" t="s">
        <v>134</v>
      </c>
      <c r="L523" s="187"/>
      <c r="M523" s="188" t="s">
        <v>21</v>
      </c>
      <c r="N523" s="189" t="s">
        <v>43</v>
      </c>
      <c r="P523" s="167">
        <f>O523*H523</f>
        <v>0</v>
      </c>
      <c r="Q523" s="167">
        <v>1.9000000000000001E-4</v>
      </c>
      <c r="R523" s="167">
        <f>Q523*H523</f>
        <v>3.4009999999999999E-2</v>
      </c>
      <c r="S523" s="167">
        <v>0</v>
      </c>
      <c r="T523" s="168">
        <f>S523*H523</f>
        <v>0</v>
      </c>
      <c r="AR523" s="21" t="s">
        <v>262</v>
      </c>
      <c r="AT523" s="21" t="s">
        <v>259</v>
      </c>
      <c r="AU523" s="21" t="s">
        <v>80</v>
      </c>
      <c r="AY523" s="21" t="s">
        <v>127</v>
      </c>
      <c r="BE523" s="169">
        <f>IF(N523="základní",J523,0)</f>
        <v>0</v>
      </c>
      <c r="BF523" s="169">
        <f>IF(N523="snížená",J523,0)</f>
        <v>0</v>
      </c>
      <c r="BG523" s="169">
        <f>IF(N523="zákl. přenesená",J523,0)</f>
        <v>0</v>
      </c>
      <c r="BH523" s="169">
        <f>IF(N523="sníž. přenesená",J523,0)</f>
        <v>0</v>
      </c>
      <c r="BI523" s="169">
        <f>IF(N523="nulová",J523,0)</f>
        <v>0</v>
      </c>
      <c r="BJ523" s="21" t="s">
        <v>78</v>
      </c>
      <c r="BK523" s="169">
        <f>ROUND(I523*H523,2)</f>
        <v>0</v>
      </c>
      <c r="BL523" s="21" t="s">
        <v>191</v>
      </c>
      <c r="BM523" s="21" t="s">
        <v>769</v>
      </c>
    </row>
    <row r="524" spans="2:65" s="1" customFormat="1" ht="27">
      <c r="B524" s="37"/>
      <c r="D524" s="170" t="s">
        <v>136</v>
      </c>
      <c r="F524" s="171" t="s">
        <v>137</v>
      </c>
      <c r="I524" s="99"/>
      <c r="L524" s="37"/>
      <c r="M524" s="172"/>
      <c r="T524" s="62"/>
      <c r="AT524" s="21" t="s">
        <v>136</v>
      </c>
      <c r="AU524" s="21" t="s">
        <v>80</v>
      </c>
    </row>
    <row r="525" spans="2:65" s="12" customFormat="1" ht="13.5">
      <c r="B525" s="173"/>
      <c r="D525" s="170" t="s">
        <v>138</v>
      </c>
      <c r="E525" s="174" t="s">
        <v>21</v>
      </c>
      <c r="F525" s="175" t="s">
        <v>770</v>
      </c>
      <c r="H525" s="176">
        <v>179</v>
      </c>
      <c r="I525" s="177"/>
      <c r="L525" s="173"/>
      <c r="M525" s="178"/>
      <c r="T525" s="179"/>
      <c r="AT525" s="174" t="s">
        <v>138</v>
      </c>
      <c r="AU525" s="174" t="s">
        <v>80</v>
      </c>
      <c r="AV525" s="12" t="s">
        <v>80</v>
      </c>
      <c r="AW525" s="12" t="s">
        <v>35</v>
      </c>
      <c r="AX525" s="12" t="s">
        <v>78</v>
      </c>
      <c r="AY525" s="174" t="s">
        <v>127</v>
      </c>
    </row>
    <row r="526" spans="2:65" s="1" customFormat="1" ht="22.5" customHeight="1">
      <c r="B526" s="37"/>
      <c r="C526" s="158" t="s">
        <v>771</v>
      </c>
      <c r="D526" s="158" t="s">
        <v>130</v>
      </c>
      <c r="E526" s="159" t="s">
        <v>772</v>
      </c>
      <c r="F526" s="160" t="s">
        <v>773</v>
      </c>
      <c r="G526" s="161" t="s">
        <v>346</v>
      </c>
      <c r="H526" s="162">
        <v>23</v>
      </c>
      <c r="I526" s="163"/>
      <c r="J526" s="164">
        <f>ROUND(I526*H526,2)</f>
        <v>0</v>
      </c>
      <c r="K526" s="160" t="s">
        <v>134</v>
      </c>
      <c r="L526" s="37"/>
      <c r="M526" s="165" t="s">
        <v>21</v>
      </c>
      <c r="N526" s="166" t="s">
        <v>43</v>
      </c>
      <c r="P526" s="167">
        <f>O526*H526</f>
        <v>0</v>
      </c>
      <c r="Q526" s="167">
        <v>4.4000000000000002E-4</v>
      </c>
      <c r="R526" s="167">
        <f>Q526*H526</f>
        <v>1.0120000000000001E-2</v>
      </c>
      <c r="S526" s="167">
        <v>0</v>
      </c>
      <c r="T526" s="168">
        <f>S526*H526</f>
        <v>0</v>
      </c>
      <c r="AR526" s="21" t="s">
        <v>191</v>
      </c>
      <c r="AT526" s="21" t="s">
        <v>130</v>
      </c>
      <c r="AU526" s="21" t="s">
        <v>80</v>
      </c>
      <c r="AY526" s="21" t="s">
        <v>127</v>
      </c>
      <c r="BE526" s="169">
        <f>IF(N526="základní",J526,0)</f>
        <v>0</v>
      </c>
      <c r="BF526" s="169">
        <f>IF(N526="snížená",J526,0)</f>
        <v>0</v>
      </c>
      <c r="BG526" s="169">
        <f>IF(N526="zákl. přenesená",J526,0)</f>
        <v>0</v>
      </c>
      <c r="BH526" s="169">
        <f>IF(N526="sníž. přenesená",J526,0)</f>
        <v>0</v>
      </c>
      <c r="BI526" s="169">
        <f>IF(N526="nulová",J526,0)</f>
        <v>0</v>
      </c>
      <c r="BJ526" s="21" t="s">
        <v>78</v>
      </c>
      <c r="BK526" s="169">
        <f>ROUND(I526*H526,2)</f>
        <v>0</v>
      </c>
      <c r="BL526" s="21" t="s">
        <v>191</v>
      </c>
      <c r="BM526" s="21" t="s">
        <v>774</v>
      </c>
    </row>
    <row r="527" spans="2:65" s="1" customFormat="1" ht="27">
      <c r="B527" s="37"/>
      <c r="D527" s="170" t="s">
        <v>136</v>
      </c>
      <c r="F527" s="171" t="s">
        <v>137</v>
      </c>
      <c r="I527" s="99"/>
      <c r="L527" s="37"/>
      <c r="M527" s="172"/>
      <c r="T527" s="62"/>
      <c r="AT527" s="21" t="s">
        <v>136</v>
      </c>
      <c r="AU527" s="21" t="s">
        <v>80</v>
      </c>
    </row>
    <row r="528" spans="2:65" s="12" customFormat="1" ht="13.5">
      <c r="B528" s="173"/>
      <c r="D528" s="170" t="s">
        <v>138</v>
      </c>
      <c r="E528" s="174" t="s">
        <v>21</v>
      </c>
      <c r="F528" s="175" t="s">
        <v>240</v>
      </c>
      <c r="H528" s="176">
        <v>23</v>
      </c>
      <c r="I528" s="177"/>
      <c r="L528" s="173"/>
      <c r="M528" s="178"/>
      <c r="T528" s="179"/>
      <c r="AT528" s="174" t="s">
        <v>138</v>
      </c>
      <c r="AU528" s="174" t="s">
        <v>80</v>
      </c>
      <c r="AV528" s="12" t="s">
        <v>80</v>
      </c>
      <c r="AW528" s="12" t="s">
        <v>35</v>
      </c>
      <c r="AX528" s="12" t="s">
        <v>78</v>
      </c>
      <c r="AY528" s="174" t="s">
        <v>127</v>
      </c>
    </row>
    <row r="529" spans="2:65" s="1" customFormat="1" ht="22.5" customHeight="1">
      <c r="B529" s="37"/>
      <c r="C529" s="180" t="s">
        <v>775</v>
      </c>
      <c r="D529" s="180" t="s">
        <v>259</v>
      </c>
      <c r="E529" s="181" t="s">
        <v>776</v>
      </c>
      <c r="F529" s="182" t="s">
        <v>777</v>
      </c>
      <c r="G529" s="183" t="s">
        <v>133</v>
      </c>
      <c r="H529" s="184">
        <v>23</v>
      </c>
      <c r="I529" s="185"/>
      <c r="J529" s="186">
        <f>ROUND(I529*H529,2)</f>
        <v>0</v>
      </c>
      <c r="K529" s="182" t="s">
        <v>134</v>
      </c>
      <c r="L529" s="187"/>
      <c r="M529" s="188" t="s">
        <v>21</v>
      </c>
      <c r="N529" s="189" t="s">
        <v>43</v>
      </c>
      <c r="P529" s="167">
        <f>O529*H529</f>
        <v>0</v>
      </c>
      <c r="Q529" s="167">
        <v>6.4999999999999997E-3</v>
      </c>
      <c r="R529" s="167">
        <f>Q529*H529</f>
        <v>0.14949999999999999</v>
      </c>
      <c r="S529" s="167">
        <v>0</v>
      </c>
      <c r="T529" s="168">
        <f>S529*H529</f>
        <v>0</v>
      </c>
      <c r="AR529" s="21" t="s">
        <v>262</v>
      </c>
      <c r="AT529" s="21" t="s">
        <v>259</v>
      </c>
      <c r="AU529" s="21" t="s">
        <v>80</v>
      </c>
      <c r="AY529" s="21" t="s">
        <v>127</v>
      </c>
      <c r="BE529" s="169">
        <f>IF(N529="základní",J529,0)</f>
        <v>0</v>
      </c>
      <c r="BF529" s="169">
        <f>IF(N529="snížená",J529,0)</f>
        <v>0</v>
      </c>
      <c r="BG529" s="169">
        <f>IF(N529="zákl. přenesená",J529,0)</f>
        <v>0</v>
      </c>
      <c r="BH529" s="169">
        <f>IF(N529="sníž. přenesená",J529,0)</f>
        <v>0</v>
      </c>
      <c r="BI529" s="169">
        <f>IF(N529="nulová",J529,0)</f>
        <v>0</v>
      </c>
      <c r="BJ529" s="21" t="s">
        <v>78</v>
      </c>
      <c r="BK529" s="169">
        <f>ROUND(I529*H529,2)</f>
        <v>0</v>
      </c>
      <c r="BL529" s="21" t="s">
        <v>191</v>
      </c>
      <c r="BM529" s="21" t="s">
        <v>778</v>
      </c>
    </row>
    <row r="530" spans="2:65" s="1" customFormat="1" ht="27">
      <c r="B530" s="37"/>
      <c r="D530" s="170" t="s">
        <v>136</v>
      </c>
      <c r="F530" s="171" t="s">
        <v>137</v>
      </c>
      <c r="I530" s="99"/>
      <c r="L530" s="37"/>
      <c r="M530" s="172"/>
      <c r="T530" s="62"/>
      <c r="AT530" s="21" t="s">
        <v>136</v>
      </c>
      <c r="AU530" s="21" t="s">
        <v>80</v>
      </c>
    </row>
    <row r="531" spans="2:65" s="12" customFormat="1" ht="13.5">
      <c r="B531" s="173"/>
      <c r="D531" s="170" t="s">
        <v>138</v>
      </c>
      <c r="E531" s="174" t="s">
        <v>21</v>
      </c>
      <c r="F531" s="175" t="s">
        <v>240</v>
      </c>
      <c r="H531" s="176">
        <v>23</v>
      </c>
      <c r="I531" s="177"/>
      <c r="L531" s="173"/>
      <c r="M531" s="178"/>
      <c r="T531" s="179"/>
      <c r="AT531" s="174" t="s">
        <v>138</v>
      </c>
      <c r="AU531" s="174" t="s">
        <v>80</v>
      </c>
      <c r="AV531" s="12" t="s">
        <v>80</v>
      </c>
      <c r="AW531" s="12" t="s">
        <v>35</v>
      </c>
      <c r="AX531" s="12" t="s">
        <v>78</v>
      </c>
      <c r="AY531" s="174" t="s">
        <v>127</v>
      </c>
    </row>
    <row r="532" spans="2:65" s="1" customFormat="1" ht="22.5" customHeight="1">
      <c r="B532" s="37"/>
      <c r="C532" s="158" t="s">
        <v>779</v>
      </c>
      <c r="D532" s="158" t="s">
        <v>130</v>
      </c>
      <c r="E532" s="159" t="s">
        <v>780</v>
      </c>
      <c r="F532" s="160" t="s">
        <v>781</v>
      </c>
      <c r="G532" s="161" t="s">
        <v>133</v>
      </c>
      <c r="H532" s="162">
        <v>23</v>
      </c>
      <c r="I532" s="163"/>
      <c r="J532" s="164">
        <f>ROUND(I532*H532,2)</f>
        <v>0</v>
      </c>
      <c r="K532" s="160" t="s">
        <v>134</v>
      </c>
      <c r="L532" s="37"/>
      <c r="M532" s="165" t="s">
        <v>21</v>
      </c>
      <c r="N532" s="166" t="s">
        <v>43</v>
      </c>
      <c r="P532" s="167">
        <f>O532*H532</f>
        <v>0</v>
      </c>
      <c r="Q532" s="167">
        <v>1.6000000000000001E-4</v>
      </c>
      <c r="R532" s="167">
        <f>Q532*H532</f>
        <v>3.6800000000000001E-3</v>
      </c>
      <c r="S532" s="167">
        <v>0</v>
      </c>
      <c r="T532" s="168">
        <f>S532*H532</f>
        <v>0</v>
      </c>
      <c r="AR532" s="21" t="s">
        <v>191</v>
      </c>
      <c r="AT532" s="21" t="s">
        <v>130</v>
      </c>
      <c r="AU532" s="21" t="s">
        <v>80</v>
      </c>
      <c r="AY532" s="21" t="s">
        <v>127</v>
      </c>
      <c r="BE532" s="169">
        <f>IF(N532="základní",J532,0)</f>
        <v>0</v>
      </c>
      <c r="BF532" s="169">
        <f>IF(N532="snížená",J532,0)</f>
        <v>0</v>
      </c>
      <c r="BG532" s="169">
        <f>IF(N532="zákl. přenesená",J532,0)</f>
        <v>0</v>
      </c>
      <c r="BH532" s="169">
        <f>IF(N532="sníž. přenesená",J532,0)</f>
        <v>0</v>
      </c>
      <c r="BI532" s="169">
        <f>IF(N532="nulová",J532,0)</f>
        <v>0</v>
      </c>
      <c r="BJ532" s="21" t="s">
        <v>78</v>
      </c>
      <c r="BK532" s="169">
        <f>ROUND(I532*H532,2)</f>
        <v>0</v>
      </c>
      <c r="BL532" s="21" t="s">
        <v>191</v>
      </c>
      <c r="BM532" s="21" t="s">
        <v>782</v>
      </c>
    </row>
    <row r="533" spans="2:65" s="1" customFormat="1" ht="27">
      <c r="B533" s="37"/>
      <c r="D533" s="170" t="s">
        <v>136</v>
      </c>
      <c r="F533" s="171" t="s">
        <v>137</v>
      </c>
      <c r="I533" s="99"/>
      <c r="L533" s="37"/>
      <c r="M533" s="172"/>
      <c r="T533" s="62"/>
      <c r="AT533" s="21" t="s">
        <v>136</v>
      </c>
      <c r="AU533" s="21" t="s">
        <v>80</v>
      </c>
    </row>
    <row r="534" spans="2:65" s="12" customFormat="1" ht="13.5">
      <c r="B534" s="173"/>
      <c r="D534" s="170" t="s">
        <v>138</v>
      </c>
      <c r="E534" s="174" t="s">
        <v>21</v>
      </c>
      <c r="F534" s="175" t="s">
        <v>240</v>
      </c>
      <c r="H534" s="176">
        <v>23</v>
      </c>
      <c r="I534" s="177"/>
      <c r="L534" s="173"/>
      <c r="M534" s="178"/>
      <c r="T534" s="179"/>
      <c r="AT534" s="174" t="s">
        <v>138</v>
      </c>
      <c r="AU534" s="174" t="s">
        <v>80</v>
      </c>
      <c r="AV534" s="12" t="s">
        <v>80</v>
      </c>
      <c r="AW534" s="12" t="s">
        <v>35</v>
      </c>
      <c r="AX534" s="12" t="s">
        <v>78</v>
      </c>
      <c r="AY534" s="174" t="s">
        <v>127</v>
      </c>
    </row>
    <row r="535" spans="2:65" s="1" customFormat="1" ht="22.5" customHeight="1">
      <c r="B535" s="37"/>
      <c r="C535" s="180" t="s">
        <v>783</v>
      </c>
      <c r="D535" s="180" t="s">
        <v>259</v>
      </c>
      <c r="E535" s="181" t="s">
        <v>784</v>
      </c>
      <c r="F535" s="182" t="s">
        <v>785</v>
      </c>
      <c r="G535" s="183" t="s">
        <v>133</v>
      </c>
      <c r="H535" s="184">
        <v>23</v>
      </c>
      <c r="I535" s="185"/>
      <c r="J535" s="186">
        <f>ROUND(I535*H535,2)</f>
        <v>0</v>
      </c>
      <c r="K535" s="182" t="s">
        <v>134</v>
      </c>
      <c r="L535" s="187"/>
      <c r="M535" s="188" t="s">
        <v>21</v>
      </c>
      <c r="N535" s="189" t="s">
        <v>43</v>
      </c>
      <c r="P535" s="167">
        <f>O535*H535</f>
        <v>0</v>
      </c>
      <c r="Q535" s="167">
        <v>1.8E-3</v>
      </c>
      <c r="R535" s="167">
        <f>Q535*H535</f>
        <v>4.1399999999999999E-2</v>
      </c>
      <c r="S535" s="167">
        <v>0</v>
      </c>
      <c r="T535" s="168">
        <f>S535*H535</f>
        <v>0</v>
      </c>
      <c r="AR535" s="21" t="s">
        <v>262</v>
      </c>
      <c r="AT535" s="21" t="s">
        <v>259</v>
      </c>
      <c r="AU535" s="21" t="s">
        <v>80</v>
      </c>
      <c r="AY535" s="21" t="s">
        <v>127</v>
      </c>
      <c r="BE535" s="169">
        <f>IF(N535="základní",J535,0)</f>
        <v>0</v>
      </c>
      <c r="BF535" s="169">
        <f>IF(N535="snížená",J535,0)</f>
        <v>0</v>
      </c>
      <c r="BG535" s="169">
        <f>IF(N535="zákl. přenesená",J535,0)</f>
        <v>0</v>
      </c>
      <c r="BH535" s="169">
        <f>IF(N535="sníž. přenesená",J535,0)</f>
        <v>0</v>
      </c>
      <c r="BI535" s="169">
        <f>IF(N535="nulová",J535,0)</f>
        <v>0</v>
      </c>
      <c r="BJ535" s="21" t="s">
        <v>78</v>
      </c>
      <c r="BK535" s="169">
        <f>ROUND(I535*H535,2)</f>
        <v>0</v>
      </c>
      <c r="BL535" s="21" t="s">
        <v>191</v>
      </c>
      <c r="BM535" s="21" t="s">
        <v>786</v>
      </c>
    </row>
    <row r="536" spans="2:65" s="1" customFormat="1" ht="27">
      <c r="B536" s="37"/>
      <c r="D536" s="170" t="s">
        <v>136</v>
      </c>
      <c r="F536" s="171" t="s">
        <v>137</v>
      </c>
      <c r="I536" s="99"/>
      <c r="L536" s="37"/>
      <c r="M536" s="172"/>
      <c r="T536" s="62"/>
      <c r="AT536" s="21" t="s">
        <v>136</v>
      </c>
      <c r="AU536" s="21" t="s">
        <v>80</v>
      </c>
    </row>
    <row r="537" spans="2:65" s="12" customFormat="1" ht="13.5">
      <c r="B537" s="173"/>
      <c r="D537" s="170" t="s">
        <v>138</v>
      </c>
      <c r="E537" s="174" t="s">
        <v>21</v>
      </c>
      <c r="F537" s="175" t="s">
        <v>240</v>
      </c>
      <c r="H537" s="176">
        <v>23</v>
      </c>
      <c r="I537" s="177"/>
      <c r="L537" s="173"/>
      <c r="M537" s="178"/>
      <c r="T537" s="179"/>
      <c r="AT537" s="174" t="s">
        <v>138</v>
      </c>
      <c r="AU537" s="174" t="s">
        <v>80</v>
      </c>
      <c r="AV537" s="12" t="s">
        <v>80</v>
      </c>
      <c r="AW537" s="12" t="s">
        <v>35</v>
      </c>
      <c r="AX537" s="12" t="s">
        <v>78</v>
      </c>
      <c r="AY537" s="174" t="s">
        <v>127</v>
      </c>
    </row>
    <row r="538" spans="2:65" s="1" customFormat="1" ht="31.5" customHeight="1">
      <c r="B538" s="37"/>
      <c r="C538" s="158" t="s">
        <v>787</v>
      </c>
      <c r="D538" s="158" t="s">
        <v>130</v>
      </c>
      <c r="E538" s="159" t="s">
        <v>788</v>
      </c>
      <c r="F538" s="160" t="s">
        <v>789</v>
      </c>
      <c r="G538" s="161" t="s">
        <v>133</v>
      </c>
      <c r="H538" s="162">
        <v>23</v>
      </c>
      <c r="I538" s="163"/>
      <c r="J538" s="164">
        <f>ROUND(I538*H538,2)</f>
        <v>0</v>
      </c>
      <c r="K538" s="160" t="s">
        <v>134</v>
      </c>
      <c r="L538" s="37"/>
      <c r="M538" s="165" t="s">
        <v>21</v>
      </c>
      <c r="N538" s="166" t="s">
        <v>43</v>
      </c>
      <c r="P538" s="167">
        <f>O538*H538</f>
        <v>0</v>
      </c>
      <c r="Q538" s="167">
        <v>1.6000000000000001E-4</v>
      </c>
      <c r="R538" s="167">
        <f>Q538*H538</f>
        <v>3.6800000000000001E-3</v>
      </c>
      <c r="S538" s="167">
        <v>0</v>
      </c>
      <c r="T538" s="168">
        <f>S538*H538</f>
        <v>0</v>
      </c>
      <c r="AR538" s="21" t="s">
        <v>191</v>
      </c>
      <c r="AT538" s="21" t="s">
        <v>130</v>
      </c>
      <c r="AU538" s="21" t="s">
        <v>80</v>
      </c>
      <c r="AY538" s="21" t="s">
        <v>127</v>
      </c>
      <c r="BE538" s="169">
        <f>IF(N538="základní",J538,0)</f>
        <v>0</v>
      </c>
      <c r="BF538" s="169">
        <f>IF(N538="snížená",J538,0)</f>
        <v>0</v>
      </c>
      <c r="BG538" s="169">
        <f>IF(N538="zákl. přenesená",J538,0)</f>
        <v>0</v>
      </c>
      <c r="BH538" s="169">
        <f>IF(N538="sníž. přenesená",J538,0)</f>
        <v>0</v>
      </c>
      <c r="BI538" s="169">
        <f>IF(N538="nulová",J538,0)</f>
        <v>0</v>
      </c>
      <c r="BJ538" s="21" t="s">
        <v>78</v>
      </c>
      <c r="BK538" s="169">
        <f>ROUND(I538*H538,2)</f>
        <v>0</v>
      </c>
      <c r="BL538" s="21" t="s">
        <v>191</v>
      </c>
      <c r="BM538" s="21" t="s">
        <v>790</v>
      </c>
    </row>
    <row r="539" spans="2:65" s="1" customFormat="1" ht="27">
      <c r="B539" s="37"/>
      <c r="D539" s="170" t="s">
        <v>136</v>
      </c>
      <c r="F539" s="171" t="s">
        <v>137</v>
      </c>
      <c r="I539" s="99"/>
      <c r="L539" s="37"/>
      <c r="M539" s="172"/>
      <c r="T539" s="62"/>
      <c r="AT539" s="21" t="s">
        <v>136</v>
      </c>
      <c r="AU539" s="21" t="s">
        <v>80</v>
      </c>
    </row>
    <row r="540" spans="2:65" s="12" customFormat="1" ht="13.5">
      <c r="B540" s="173"/>
      <c r="D540" s="170" t="s">
        <v>138</v>
      </c>
      <c r="E540" s="174" t="s">
        <v>21</v>
      </c>
      <c r="F540" s="175" t="s">
        <v>240</v>
      </c>
      <c r="H540" s="176">
        <v>23</v>
      </c>
      <c r="I540" s="177"/>
      <c r="L540" s="173"/>
      <c r="M540" s="178"/>
      <c r="T540" s="179"/>
      <c r="AT540" s="174" t="s">
        <v>138</v>
      </c>
      <c r="AU540" s="174" t="s">
        <v>80</v>
      </c>
      <c r="AV540" s="12" t="s">
        <v>80</v>
      </c>
      <c r="AW540" s="12" t="s">
        <v>35</v>
      </c>
      <c r="AX540" s="12" t="s">
        <v>78</v>
      </c>
      <c r="AY540" s="174" t="s">
        <v>127</v>
      </c>
    </row>
    <row r="541" spans="2:65" s="1" customFormat="1" ht="22.5" customHeight="1">
      <c r="B541" s="37"/>
      <c r="C541" s="180" t="s">
        <v>791</v>
      </c>
      <c r="D541" s="180" t="s">
        <v>259</v>
      </c>
      <c r="E541" s="181" t="s">
        <v>792</v>
      </c>
      <c r="F541" s="182" t="s">
        <v>793</v>
      </c>
      <c r="G541" s="183" t="s">
        <v>133</v>
      </c>
      <c r="H541" s="184">
        <v>23</v>
      </c>
      <c r="I541" s="185"/>
      <c r="J541" s="186">
        <f>ROUND(I541*H541,2)</f>
        <v>0</v>
      </c>
      <c r="K541" s="182" t="s">
        <v>134</v>
      </c>
      <c r="L541" s="187"/>
      <c r="M541" s="188" t="s">
        <v>21</v>
      </c>
      <c r="N541" s="189" t="s">
        <v>43</v>
      </c>
      <c r="P541" s="167">
        <f>O541*H541</f>
        <v>0</v>
      </c>
      <c r="Q541" s="167">
        <v>2.3000000000000001E-4</v>
      </c>
      <c r="R541" s="167">
        <f>Q541*H541</f>
        <v>5.2900000000000004E-3</v>
      </c>
      <c r="S541" s="167">
        <v>0</v>
      </c>
      <c r="T541" s="168">
        <f>S541*H541</f>
        <v>0</v>
      </c>
      <c r="AR541" s="21" t="s">
        <v>262</v>
      </c>
      <c r="AT541" s="21" t="s">
        <v>259</v>
      </c>
      <c r="AU541" s="21" t="s">
        <v>80</v>
      </c>
      <c r="AY541" s="21" t="s">
        <v>127</v>
      </c>
      <c r="BE541" s="169">
        <f>IF(N541="základní",J541,0)</f>
        <v>0</v>
      </c>
      <c r="BF541" s="169">
        <f>IF(N541="snížená",J541,0)</f>
        <v>0</v>
      </c>
      <c r="BG541" s="169">
        <f>IF(N541="zákl. přenesená",J541,0)</f>
        <v>0</v>
      </c>
      <c r="BH541" s="169">
        <f>IF(N541="sníž. přenesená",J541,0)</f>
        <v>0</v>
      </c>
      <c r="BI541" s="169">
        <f>IF(N541="nulová",J541,0)</f>
        <v>0</v>
      </c>
      <c r="BJ541" s="21" t="s">
        <v>78</v>
      </c>
      <c r="BK541" s="169">
        <f>ROUND(I541*H541,2)</f>
        <v>0</v>
      </c>
      <c r="BL541" s="21" t="s">
        <v>191</v>
      </c>
      <c r="BM541" s="21" t="s">
        <v>794</v>
      </c>
    </row>
    <row r="542" spans="2:65" s="1" customFormat="1" ht="27">
      <c r="B542" s="37"/>
      <c r="D542" s="170" t="s">
        <v>136</v>
      </c>
      <c r="F542" s="171" t="s">
        <v>137</v>
      </c>
      <c r="I542" s="99"/>
      <c r="L542" s="37"/>
      <c r="M542" s="172"/>
      <c r="T542" s="62"/>
      <c r="AT542" s="21" t="s">
        <v>136</v>
      </c>
      <c r="AU542" s="21" t="s">
        <v>80</v>
      </c>
    </row>
    <row r="543" spans="2:65" s="12" customFormat="1" ht="13.5">
      <c r="B543" s="173"/>
      <c r="D543" s="170" t="s">
        <v>138</v>
      </c>
      <c r="E543" s="174" t="s">
        <v>21</v>
      </c>
      <c r="F543" s="175" t="s">
        <v>240</v>
      </c>
      <c r="H543" s="176">
        <v>23</v>
      </c>
      <c r="I543" s="177"/>
      <c r="L543" s="173"/>
      <c r="M543" s="178"/>
      <c r="T543" s="179"/>
      <c r="AT543" s="174" t="s">
        <v>138</v>
      </c>
      <c r="AU543" s="174" t="s">
        <v>80</v>
      </c>
      <c r="AV543" s="12" t="s">
        <v>80</v>
      </c>
      <c r="AW543" s="12" t="s">
        <v>35</v>
      </c>
      <c r="AX543" s="12" t="s">
        <v>78</v>
      </c>
      <c r="AY543" s="174" t="s">
        <v>127</v>
      </c>
    </row>
    <row r="544" spans="2:65" s="1" customFormat="1" ht="22.5" customHeight="1">
      <c r="B544" s="37"/>
      <c r="C544" s="158" t="s">
        <v>795</v>
      </c>
      <c r="D544" s="158" t="s">
        <v>130</v>
      </c>
      <c r="E544" s="159" t="s">
        <v>796</v>
      </c>
      <c r="F544" s="160" t="s">
        <v>797</v>
      </c>
      <c r="G544" s="161" t="s">
        <v>346</v>
      </c>
      <c r="H544" s="162">
        <v>1</v>
      </c>
      <c r="I544" s="163"/>
      <c r="J544" s="164">
        <f>ROUND(I544*H544,2)</f>
        <v>0</v>
      </c>
      <c r="K544" s="160" t="s">
        <v>134</v>
      </c>
      <c r="L544" s="37"/>
      <c r="M544" s="165" t="s">
        <v>21</v>
      </c>
      <c r="N544" s="166" t="s">
        <v>43</v>
      </c>
      <c r="P544" s="167">
        <f>O544*H544</f>
        <v>0</v>
      </c>
      <c r="Q544" s="167">
        <v>1.99E-3</v>
      </c>
      <c r="R544" s="167">
        <f>Q544*H544</f>
        <v>1.99E-3</v>
      </c>
      <c r="S544" s="167">
        <v>0</v>
      </c>
      <c r="T544" s="168">
        <f>S544*H544</f>
        <v>0</v>
      </c>
      <c r="AR544" s="21" t="s">
        <v>191</v>
      </c>
      <c r="AT544" s="21" t="s">
        <v>130</v>
      </c>
      <c r="AU544" s="21" t="s">
        <v>80</v>
      </c>
      <c r="AY544" s="21" t="s">
        <v>127</v>
      </c>
      <c r="BE544" s="169">
        <f>IF(N544="základní",J544,0)</f>
        <v>0</v>
      </c>
      <c r="BF544" s="169">
        <f>IF(N544="snížená",J544,0)</f>
        <v>0</v>
      </c>
      <c r="BG544" s="169">
        <f>IF(N544="zákl. přenesená",J544,0)</f>
        <v>0</v>
      </c>
      <c r="BH544" s="169">
        <f>IF(N544="sníž. přenesená",J544,0)</f>
        <v>0</v>
      </c>
      <c r="BI544" s="169">
        <f>IF(N544="nulová",J544,0)</f>
        <v>0</v>
      </c>
      <c r="BJ544" s="21" t="s">
        <v>78</v>
      </c>
      <c r="BK544" s="169">
        <f>ROUND(I544*H544,2)</f>
        <v>0</v>
      </c>
      <c r="BL544" s="21" t="s">
        <v>191</v>
      </c>
      <c r="BM544" s="21" t="s">
        <v>798</v>
      </c>
    </row>
    <row r="545" spans="2:65" s="1" customFormat="1" ht="27">
      <c r="B545" s="37"/>
      <c r="D545" s="170" t="s">
        <v>136</v>
      </c>
      <c r="F545" s="171" t="s">
        <v>137</v>
      </c>
      <c r="I545" s="99"/>
      <c r="L545" s="37"/>
      <c r="M545" s="172"/>
      <c r="T545" s="62"/>
      <c r="AT545" s="21" t="s">
        <v>136</v>
      </c>
      <c r="AU545" s="21" t="s">
        <v>80</v>
      </c>
    </row>
    <row r="546" spans="2:65" s="12" customFormat="1" ht="13.5">
      <c r="B546" s="173"/>
      <c r="D546" s="170" t="s">
        <v>138</v>
      </c>
      <c r="E546" s="174" t="s">
        <v>21</v>
      </c>
      <c r="F546" s="175" t="s">
        <v>78</v>
      </c>
      <c r="H546" s="176">
        <v>1</v>
      </c>
      <c r="I546" s="177"/>
      <c r="L546" s="173"/>
      <c r="M546" s="178"/>
      <c r="T546" s="179"/>
      <c r="AT546" s="174" t="s">
        <v>138</v>
      </c>
      <c r="AU546" s="174" t="s">
        <v>80</v>
      </c>
      <c r="AV546" s="12" t="s">
        <v>80</v>
      </c>
      <c r="AW546" s="12" t="s">
        <v>35</v>
      </c>
      <c r="AX546" s="12" t="s">
        <v>78</v>
      </c>
      <c r="AY546" s="174" t="s">
        <v>127</v>
      </c>
    </row>
    <row r="547" spans="2:65" s="1" customFormat="1" ht="22.5" customHeight="1">
      <c r="B547" s="37"/>
      <c r="C547" s="180" t="s">
        <v>799</v>
      </c>
      <c r="D547" s="180" t="s">
        <v>259</v>
      </c>
      <c r="E547" s="181" t="s">
        <v>800</v>
      </c>
      <c r="F547" s="182" t="s">
        <v>801</v>
      </c>
      <c r="G547" s="183" t="s">
        <v>133</v>
      </c>
      <c r="H547" s="184">
        <v>1</v>
      </c>
      <c r="I547" s="185"/>
      <c r="J547" s="186">
        <f>ROUND(I547*H547,2)</f>
        <v>0</v>
      </c>
      <c r="K547" s="182" t="s">
        <v>134</v>
      </c>
      <c r="L547" s="187"/>
      <c r="M547" s="188" t="s">
        <v>21</v>
      </c>
      <c r="N547" s="189" t="s">
        <v>43</v>
      </c>
      <c r="P547" s="167">
        <f>O547*H547</f>
        <v>0</v>
      </c>
      <c r="Q547" s="167">
        <v>1.5800000000000002E-2</v>
      </c>
      <c r="R547" s="167">
        <f>Q547*H547</f>
        <v>1.5800000000000002E-2</v>
      </c>
      <c r="S547" s="167">
        <v>0</v>
      </c>
      <c r="T547" s="168">
        <f>S547*H547</f>
        <v>0</v>
      </c>
      <c r="AR547" s="21" t="s">
        <v>262</v>
      </c>
      <c r="AT547" s="21" t="s">
        <v>259</v>
      </c>
      <c r="AU547" s="21" t="s">
        <v>80</v>
      </c>
      <c r="AY547" s="21" t="s">
        <v>127</v>
      </c>
      <c r="BE547" s="169">
        <f>IF(N547="základní",J547,0)</f>
        <v>0</v>
      </c>
      <c r="BF547" s="169">
        <f>IF(N547="snížená",J547,0)</f>
        <v>0</v>
      </c>
      <c r="BG547" s="169">
        <f>IF(N547="zákl. přenesená",J547,0)</f>
        <v>0</v>
      </c>
      <c r="BH547" s="169">
        <f>IF(N547="sníž. přenesená",J547,0)</f>
        <v>0</v>
      </c>
      <c r="BI547" s="169">
        <f>IF(N547="nulová",J547,0)</f>
        <v>0</v>
      </c>
      <c r="BJ547" s="21" t="s">
        <v>78</v>
      </c>
      <c r="BK547" s="169">
        <f>ROUND(I547*H547,2)</f>
        <v>0</v>
      </c>
      <c r="BL547" s="21" t="s">
        <v>191</v>
      </c>
      <c r="BM547" s="21" t="s">
        <v>802</v>
      </c>
    </row>
    <row r="548" spans="2:65" s="1" customFormat="1" ht="27">
      <c r="B548" s="37"/>
      <c r="D548" s="170" t="s">
        <v>136</v>
      </c>
      <c r="F548" s="171" t="s">
        <v>137</v>
      </c>
      <c r="I548" s="99"/>
      <c r="L548" s="37"/>
      <c r="M548" s="172"/>
      <c r="T548" s="62"/>
      <c r="AT548" s="21" t="s">
        <v>136</v>
      </c>
      <c r="AU548" s="21" t="s">
        <v>80</v>
      </c>
    </row>
    <row r="549" spans="2:65" s="12" customFormat="1" ht="13.5">
      <c r="B549" s="173"/>
      <c r="D549" s="170" t="s">
        <v>138</v>
      </c>
      <c r="E549" s="174" t="s">
        <v>21</v>
      </c>
      <c r="F549" s="175" t="s">
        <v>78</v>
      </c>
      <c r="H549" s="176">
        <v>1</v>
      </c>
      <c r="I549" s="177"/>
      <c r="L549" s="173"/>
      <c r="M549" s="178"/>
      <c r="T549" s="179"/>
      <c r="AT549" s="174" t="s">
        <v>138</v>
      </c>
      <c r="AU549" s="174" t="s">
        <v>80</v>
      </c>
      <c r="AV549" s="12" t="s">
        <v>80</v>
      </c>
      <c r="AW549" s="12" t="s">
        <v>35</v>
      </c>
      <c r="AX549" s="12" t="s">
        <v>78</v>
      </c>
      <c r="AY549" s="174" t="s">
        <v>127</v>
      </c>
    </row>
    <row r="550" spans="2:65" s="1" customFormat="1" ht="22.5" customHeight="1">
      <c r="B550" s="37"/>
      <c r="C550" s="158" t="s">
        <v>803</v>
      </c>
      <c r="D550" s="158" t="s">
        <v>130</v>
      </c>
      <c r="E550" s="159" t="s">
        <v>804</v>
      </c>
      <c r="F550" s="160" t="s">
        <v>805</v>
      </c>
      <c r="G550" s="161" t="s">
        <v>346</v>
      </c>
      <c r="H550" s="162">
        <v>1</v>
      </c>
      <c r="I550" s="163"/>
      <c r="J550" s="164">
        <f>ROUND(I550*H550,2)</f>
        <v>0</v>
      </c>
      <c r="K550" s="160" t="s">
        <v>134</v>
      </c>
      <c r="L550" s="37"/>
      <c r="M550" s="165" t="s">
        <v>21</v>
      </c>
      <c r="N550" s="166" t="s">
        <v>43</v>
      </c>
      <c r="P550" s="167">
        <f>O550*H550</f>
        <v>0</v>
      </c>
      <c r="Q550" s="167">
        <v>1.2E-4</v>
      </c>
      <c r="R550" s="167">
        <f>Q550*H550</f>
        <v>1.2E-4</v>
      </c>
      <c r="S550" s="167">
        <v>0</v>
      </c>
      <c r="T550" s="168">
        <f>S550*H550</f>
        <v>0</v>
      </c>
      <c r="AR550" s="21" t="s">
        <v>191</v>
      </c>
      <c r="AT550" s="21" t="s">
        <v>130</v>
      </c>
      <c r="AU550" s="21" t="s">
        <v>80</v>
      </c>
      <c r="AY550" s="21" t="s">
        <v>127</v>
      </c>
      <c r="BE550" s="169">
        <f>IF(N550="základní",J550,0)</f>
        <v>0</v>
      </c>
      <c r="BF550" s="169">
        <f>IF(N550="snížená",J550,0)</f>
        <v>0</v>
      </c>
      <c r="BG550" s="169">
        <f>IF(N550="zákl. přenesená",J550,0)</f>
        <v>0</v>
      </c>
      <c r="BH550" s="169">
        <f>IF(N550="sníž. přenesená",J550,0)</f>
        <v>0</v>
      </c>
      <c r="BI550" s="169">
        <f>IF(N550="nulová",J550,0)</f>
        <v>0</v>
      </c>
      <c r="BJ550" s="21" t="s">
        <v>78</v>
      </c>
      <c r="BK550" s="169">
        <f>ROUND(I550*H550,2)</f>
        <v>0</v>
      </c>
      <c r="BL550" s="21" t="s">
        <v>191</v>
      </c>
      <c r="BM550" s="21" t="s">
        <v>806</v>
      </c>
    </row>
    <row r="551" spans="2:65" s="1" customFormat="1" ht="27">
      <c r="B551" s="37"/>
      <c r="D551" s="170" t="s">
        <v>136</v>
      </c>
      <c r="F551" s="171" t="s">
        <v>137</v>
      </c>
      <c r="I551" s="99"/>
      <c r="L551" s="37"/>
      <c r="M551" s="172"/>
      <c r="T551" s="62"/>
      <c r="AT551" s="21" t="s">
        <v>136</v>
      </c>
      <c r="AU551" s="21" t="s">
        <v>80</v>
      </c>
    </row>
    <row r="552" spans="2:65" s="12" customFormat="1" ht="13.5">
      <c r="B552" s="173"/>
      <c r="D552" s="170" t="s">
        <v>138</v>
      </c>
      <c r="E552" s="174" t="s">
        <v>21</v>
      </c>
      <c r="F552" s="175" t="s">
        <v>78</v>
      </c>
      <c r="H552" s="176">
        <v>1</v>
      </c>
      <c r="I552" s="177"/>
      <c r="L552" s="173"/>
      <c r="M552" s="178"/>
      <c r="T552" s="179"/>
      <c r="AT552" s="174" t="s">
        <v>138</v>
      </c>
      <c r="AU552" s="174" t="s">
        <v>80</v>
      </c>
      <c r="AV552" s="12" t="s">
        <v>80</v>
      </c>
      <c r="AW552" s="12" t="s">
        <v>35</v>
      </c>
      <c r="AX552" s="12" t="s">
        <v>78</v>
      </c>
      <c r="AY552" s="174" t="s">
        <v>127</v>
      </c>
    </row>
    <row r="553" spans="2:65" s="1" customFormat="1" ht="22.5" customHeight="1">
      <c r="B553" s="37"/>
      <c r="C553" s="180" t="s">
        <v>493</v>
      </c>
      <c r="D553" s="180" t="s">
        <v>259</v>
      </c>
      <c r="E553" s="181" t="s">
        <v>807</v>
      </c>
      <c r="F553" s="182" t="s">
        <v>808</v>
      </c>
      <c r="G553" s="183" t="s">
        <v>133</v>
      </c>
      <c r="H553" s="184">
        <v>1</v>
      </c>
      <c r="I553" s="185"/>
      <c r="J553" s="186">
        <f>ROUND(I553*H553,2)</f>
        <v>0</v>
      </c>
      <c r="K553" s="182" t="s">
        <v>134</v>
      </c>
      <c r="L553" s="187"/>
      <c r="M553" s="188" t="s">
        <v>21</v>
      </c>
      <c r="N553" s="189" t="s">
        <v>43</v>
      </c>
      <c r="P553" s="167">
        <f>O553*H553</f>
        <v>0</v>
      </c>
      <c r="Q553" s="167">
        <v>1.8E-3</v>
      </c>
      <c r="R553" s="167">
        <f>Q553*H553</f>
        <v>1.8E-3</v>
      </c>
      <c r="S553" s="167">
        <v>0</v>
      </c>
      <c r="T553" s="168">
        <f>S553*H553</f>
        <v>0</v>
      </c>
      <c r="AR553" s="21" t="s">
        <v>262</v>
      </c>
      <c r="AT553" s="21" t="s">
        <v>259</v>
      </c>
      <c r="AU553" s="21" t="s">
        <v>80</v>
      </c>
      <c r="AY553" s="21" t="s">
        <v>127</v>
      </c>
      <c r="BE553" s="169">
        <f>IF(N553="základní",J553,0)</f>
        <v>0</v>
      </c>
      <c r="BF553" s="169">
        <f>IF(N553="snížená",J553,0)</f>
        <v>0</v>
      </c>
      <c r="BG553" s="169">
        <f>IF(N553="zákl. přenesená",J553,0)</f>
        <v>0</v>
      </c>
      <c r="BH553" s="169">
        <f>IF(N553="sníž. přenesená",J553,0)</f>
        <v>0</v>
      </c>
      <c r="BI553" s="169">
        <f>IF(N553="nulová",J553,0)</f>
        <v>0</v>
      </c>
      <c r="BJ553" s="21" t="s">
        <v>78</v>
      </c>
      <c r="BK553" s="169">
        <f>ROUND(I553*H553,2)</f>
        <v>0</v>
      </c>
      <c r="BL553" s="21" t="s">
        <v>191</v>
      </c>
      <c r="BM553" s="21" t="s">
        <v>809</v>
      </c>
    </row>
    <row r="554" spans="2:65" s="1" customFormat="1" ht="27">
      <c r="B554" s="37"/>
      <c r="D554" s="170" t="s">
        <v>136</v>
      </c>
      <c r="F554" s="171" t="s">
        <v>137</v>
      </c>
      <c r="I554" s="99"/>
      <c r="L554" s="37"/>
      <c r="M554" s="172"/>
      <c r="T554" s="62"/>
      <c r="AT554" s="21" t="s">
        <v>136</v>
      </c>
      <c r="AU554" s="21" t="s">
        <v>80</v>
      </c>
    </row>
    <row r="555" spans="2:65" s="12" customFormat="1" ht="13.5">
      <c r="B555" s="173"/>
      <c r="D555" s="170" t="s">
        <v>138</v>
      </c>
      <c r="E555" s="174" t="s">
        <v>21</v>
      </c>
      <c r="F555" s="175" t="s">
        <v>78</v>
      </c>
      <c r="H555" s="176">
        <v>1</v>
      </c>
      <c r="I555" s="177"/>
      <c r="L555" s="173"/>
      <c r="M555" s="178"/>
      <c r="T555" s="179"/>
      <c r="AT555" s="174" t="s">
        <v>138</v>
      </c>
      <c r="AU555" s="174" t="s">
        <v>80</v>
      </c>
      <c r="AV555" s="12" t="s">
        <v>80</v>
      </c>
      <c r="AW555" s="12" t="s">
        <v>35</v>
      </c>
      <c r="AX555" s="12" t="s">
        <v>78</v>
      </c>
      <c r="AY555" s="174" t="s">
        <v>127</v>
      </c>
    </row>
    <row r="556" spans="2:65" s="1" customFormat="1" ht="31.5" customHeight="1">
      <c r="B556" s="37"/>
      <c r="C556" s="158" t="s">
        <v>568</v>
      </c>
      <c r="D556" s="158" t="s">
        <v>130</v>
      </c>
      <c r="E556" s="159" t="s">
        <v>810</v>
      </c>
      <c r="F556" s="160" t="s">
        <v>811</v>
      </c>
      <c r="G556" s="161" t="s">
        <v>133</v>
      </c>
      <c r="H556" s="162">
        <v>1</v>
      </c>
      <c r="I556" s="163"/>
      <c r="J556" s="164">
        <f>ROUND(I556*H556,2)</f>
        <v>0</v>
      </c>
      <c r="K556" s="160" t="s">
        <v>134</v>
      </c>
      <c r="L556" s="37"/>
      <c r="M556" s="165" t="s">
        <v>21</v>
      </c>
      <c r="N556" s="166" t="s">
        <v>43</v>
      </c>
      <c r="P556" s="167">
        <f>O556*H556</f>
        <v>0</v>
      </c>
      <c r="Q556" s="167">
        <v>1.01E-3</v>
      </c>
      <c r="R556" s="167">
        <f>Q556*H556</f>
        <v>1.01E-3</v>
      </c>
      <c r="S556" s="167">
        <v>0</v>
      </c>
      <c r="T556" s="168">
        <f>S556*H556</f>
        <v>0</v>
      </c>
      <c r="AR556" s="21" t="s">
        <v>191</v>
      </c>
      <c r="AT556" s="21" t="s">
        <v>130</v>
      </c>
      <c r="AU556" s="21" t="s">
        <v>80</v>
      </c>
      <c r="AY556" s="21" t="s">
        <v>127</v>
      </c>
      <c r="BE556" s="169">
        <f>IF(N556="základní",J556,0)</f>
        <v>0</v>
      </c>
      <c r="BF556" s="169">
        <f>IF(N556="snížená",J556,0)</f>
        <v>0</v>
      </c>
      <c r="BG556" s="169">
        <f>IF(N556="zákl. přenesená",J556,0)</f>
        <v>0</v>
      </c>
      <c r="BH556" s="169">
        <f>IF(N556="sníž. přenesená",J556,0)</f>
        <v>0</v>
      </c>
      <c r="BI556" s="169">
        <f>IF(N556="nulová",J556,0)</f>
        <v>0</v>
      </c>
      <c r="BJ556" s="21" t="s">
        <v>78</v>
      </c>
      <c r="BK556" s="169">
        <f>ROUND(I556*H556,2)</f>
        <v>0</v>
      </c>
      <c r="BL556" s="21" t="s">
        <v>191</v>
      </c>
      <c r="BM556" s="21" t="s">
        <v>812</v>
      </c>
    </row>
    <row r="557" spans="2:65" s="1" customFormat="1" ht="27">
      <c r="B557" s="37"/>
      <c r="D557" s="170" t="s">
        <v>136</v>
      </c>
      <c r="F557" s="171" t="s">
        <v>137</v>
      </c>
      <c r="I557" s="99"/>
      <c r="L557" s="37"/>
      <c r="M557" s="172"/>
      <c r="T557" s="62"/>
      <c r="AT557" s="21" t="s">
        <v>136</v>
      </c>
      <c r="AU557" s="21" t="s">
        <v>80</v>
      </c>
    </row>
    <row r="558" spans="2:65" s="12" customFormat="1" ht="13.5">
      <c r="B558" s="173"/>
      <c r="D558" s="170" t="s">
        <v>138</v>
      </c>
      <c r="E558" s="174" t="s">
        <v>21</v>
      </c>
      <c r="F558" s="175" t="s">
        <v>78</v>
      </c>
      <c r="H558" s="176">
        <v>1</v>
      </c>
      <c r="I558" s="177"/>
      <c r="L558" s="173"/>
      <c r="M558" s="178"/>
      <c r="T558" s="179"/>
      <c r="AT558" s="174" t="s">
        <v>138</v>
      </c>
      <c r="AU558" s="174" t="s">
        <v>80</v>
      </c>
      <c r="AV558" s="12" t="s">
        <v>80</v>
      </c>
      <c r="AW558" s="12" t="s">
        <v>35</v>
      </c>
      <c r="AX558" s="12" t="s">
        <v>78</v>
      </c>
      <c r="AY558" s="174" t="s">
        <v>127</v>
      </c>
    </row>
    <row r="559" spans="2:65" s="1" customFormat="1" ht="31.5" customHeight="1">
      <c r="B559" s="37"/>
      <c r="C559" s="158" t="s">
        <v>813</v>
      </c>
      <c r="D559" s="158" t="s">
        <v>130</v>
      </c>
      <c r="E559" s="159" t="s">
        <v>814</v>
      </c>
      <c r="F559" s="160" t="s">
        <v>815</v>
      </c>
      <c r="G559" s="161" t="s">
        <v>346</v>
      </c>
      <c r="H559" s="162">
        <v>159</v>
      </c>
      <c r="I559" s="163"/>
      <c r="J559" s="164">
        <f>ROUND(I559*H559,2)</f>
        <v>0</v>
      </c>
      <c r="K559" s="160" t="s">
        <v>134</v>
      </c>
      <c r="L559" s="37"/>
      <c r="M559" s="165" t="s">
        <v>21</v>
      </c>
      <c r="N559" s="166" t="s">
        <v>43</v>
      </c>
      <c r="P559" s="167">
        <f>O559*H559</f>
        <v>0</v>
      </c>
      <c r="Q559" s="167">
        <v>1.188E-2</v>
      </c>
      <c r="R559" s="167">
        <f>Q559*H559</f>
        <v>1.8889199999999999</v>
      </c>
      <c r="S559" s="167">
        <v>0</v>
      </c>
      <c r="T559" s="168">
        <f>S559*H559</f>
        <v>0</v>
      </c>
      <c r="AR559" s="21" t="s">
        <v>191</v>
      </c>
      <c r="AT559" s="21" t="s">
        <v>130</v>
      </c>
      <c r="AU559" s="21" t="s">
        <v>80</v>
      </c>
      <c r="AY559" s="21" t="s">
        <v>127</v>
      </c>
      <c r="BE559" s="169">
        <f>IF(N559="základní",J559,0)</f>
        <v>0</v>
      </c>
      <c r="BF559" s="169">
        <f>IF(N559="snížená",J559,0)</f>
        <v>0</v>
      </c>
      <c r="BG559" s="169">
        <f>IF(N559="zákl. přenesená",J559,0)</f>
        <v>0</v>
      </c>
      <c r="BH559" s="169">
        <f>IF(N559="sníž. přenesená",J559,0)</f>
        <v>0</v>
      </c>
      <c r="BI559" s="169">
        <f>IF(N559="nulová",J559,0)</f>
        <v>0</v>
      </c>
      <c r="BJ559" s="21" t="s">
        <v>78</v>
      </c>
      <c r="BK559" s="169">
        <f>ROUND(I559*H559,2)</f>
        <v>0</v>
      </c>
      <c r="BL559" s="21" t="s">
        <v>191</v>
      </c>
      <c r="BM559" s="21" t="s">
        <v>816</v>
      </c>
    </row>
    <row r="560" spans="2:65" s="1" customFormat="1" ht="27">
      <c r="B560" s="37"/>
      <c r="D560" s="170" t="s">
        <v>136</v>
      </c>
      <c r="F560" s="171" t="s">
        <v>137</v>
      </c>
      <c r="I560" s="99"/>
      <c r="L560" s="37"/>
      <c r="M560" s="172"/>
      <c r="T560" s="62"/>
      <c r="AT560" s="21" t="s">
        <v>136</v>
      </c>
      <c r="AU560" s="21" t="s">
        <v>80</v>
      </c>
    </row>
    <row r="561" spans="2:65" s="12" customFormat="1" ht="13.5">
      <c r="B561" s="173"/>
      <c r="D561" s="170" t="s">
        <v>138</v>
      </c>
      <c r="E561" s="174" t="s">
        <v>21</v>
      </c>
      <c r="F561" s="175" t="s">
        <v>817</v>
      </c>
      <c r="H561" s="176">
        <v>159</v>
      </c>
      <c r="I561" s="177"/>
      <c r="L561" s="173"/>
      <c r="M561" s="178"/>
      <c r="T561" s="179"/>
      <c r="AT561" s="174" t="s">
        <v>138</v>
      </c>
      <c r="AU561" s="174" t="s">
        <v>80</v>
      </c>
      <c r="AV561" s="12" t="s">
        <v>80</v>
      </c>
      <c r="AW561" s="12" t="s">
        <v>35</v>
      </c>
      <c r="AX561" s="12" t="s">
        <v>78</v>
      </c>
      <c r="AY561" s="174" t="s">
        <v>127</v>
      </c>
    </row>
    <row r="562" spans="2:65" s="1" customFormat="1" ht="31.5" customHeight="1">
      <c r="B562" s="37"/>
      <c r="C562" s="158" t="s">
        <v>818</v>
      </c>
      <c r="D562" s="158" t="s">
        <v>130</v>
      </c>
      <c r="E562" s="159" t="s">
        <v>819</v>
      </c>
      <c r="F562" s="160" t="s">
        <v>820</v>
      </c>
      <c r="G562" s="161" t="s">
        <v>346</v>
      </c>
      <c r="H562" s="162">
        <v>159</v>
      </c>
      <c r="I562" s="163"/>
      <c r="J562" s="164">
        <f>ROUND(I562*H562,2)</f>
        <v>0</v>
      </c>
      <c r="K562" s="160" t="s">
        <v>134</v>
      </c>
      <c r="L562" s="37"/>
      <c r="M562" s="165" t="s">
        <v>21</v>
      </c>
      <c r="N562" s="166" t="s">
        <v>43</v>
      </c>
      <c r="P562" s="167">
        <f>O562*H562</f>
        <v>0</v>
      </c>
      <c r="Q562" s="167">
        <v>1.034E-2</v>
      </c>
      <c r="R562" s="167">
        <f>Q562*H562</f>
        <v>1.6440600000000001</v>
      </c>
      <c r="S562" s="167">
        <v>0</v>
      </c>
      <c r="T562" s="168">
        <f>S562*H562</f>
        <v>0</v>
      </c>
      <c r="AR562" s="21" t="s">
        <v>191</v>
      </c>
      <c r="AT562" s="21" t="s">
        <v>130</v>
      </c>
      <c r="AU562" s="21" t="s">
        <v>80</v>
      </c>
      <c r="AY562" s="21" t="s">
        <v>127</v>
      </c>
      <c r="BE562" s="169">
        <f>IF(N562="základní",J562,0)</f>
        <v>0</v>
      </c>
      <c r="BF562" s="169">
        <f>IF(N562="snížená",J562,0)</f>
        <v>0</v>
      </c>
      <c r="BG562" s="169">
        <f>IF(N562="zákl. přenesená",J562,0)</f>
        <v>0</v>
      </c>
      <c r="BH562" s="169">
        <f>IF(N562="sníž. přenesená",J562,0)</f>
        <v>0</v>
      </c>
      <c r="BI562" s="169">
        <f>IF(N562="nulová",J562,0)</f>
        <v>0</v>
      </c>
      <c r="BJ562" s="21" t="s">
        <v>78</v>
      </c>
      <c r="BK562" s="169">
        <f>ROUND(I562*H562,2)</f>
        <v>0</v>
      </c>
      <c r="BL562" s="21" t="s">
        <v>191</v>
      </c>
      <c r="BM562" s="21" t="s">
        <v>821</v>
      </c>
    </row>
    <row r="563" spans="2:65" s="1" customFormat="1" ht="27">
      <c r="B563" s="37"/>
      <c r="D563" s="170" t="s">
        <v>136</v>
      </c>
      <c r="F563" s="171" t="s">
        <v>137</v>
      </c>
      <c r="I563" s="99"/>
      <c r="L563" s="37"/>
      <c r="M563" s="172"/>
      <c r="T563" s="62"/>
      <c r="AT563" s="21" t="s">
        <v>136</v>
      </c>
      <c r="AU563" s="21" t="s">
        <v>80</v>
      </c>
    </row>
    <row r="564" spans="2:65" s="12" customFormat="1" ht="13.5">
      <c r="B564" s="173"/>
      <c r="D564" s="170" t="s">
        <v>138</v>
      </c>
      <c r="E564" s="174" t="s">
        <v>21</v>
      </c>
      <c r="F564" s="175" t="s">
        <v>817</v>
      </c>
      <c r="H564" s="176">
        <v>159</v>
      </c>
      <c r="I564" s="177"/>
      <c r="L564" s="173"/>
      <c r="M564" s="178"/>
      <c r="T564" s="179"/>
      <c r="AT564" s="174" t="s">
        <v>138</v>
      </c>
      <c r="AU564" s="174" t="s">
        <v>80</v>
      </c>
      <c r="AV564" s="12" t="s">
        <v>80</v>
      </c>
      <c r="AW564" s="12" t="s">
        <v>35</v>
      </c>
      <c r="AX564" s="12" t="s">
        <v>78</v>
      </c>
      <c r="AY564" s="174" t="s">
        <v>127</v>
      </c>
    </row>
    <row r="565" spans="2:65" s="1" customFormat="1" ht="31.5" customHeight="1">
      <c r="B565" s="37"/>
      <c r="C565" s="158" t="s">
        <v>745</v>
      </c>
      <c r="D565" s="158" t="s">
        <v>130</v>
      </c>
      <c r="E565" s="159" t="s">
        <v>822</v>
      </c>
      <c r="F565" s="160" t="s">
        <v>823</v>
      </c>
      <c r="G565" s="161" t="s">
        <v>133</v>
      </c>
      <c r="H565" s="162">
        <v>159</v>
      </c>
      <c r="I565" s="163"/>
      <c r="J565" s="164">
        <f>ROUND(I565*H565,2)</f>
        <v>0</v>
      </c>
      <c r="K565" s="160" t="s">
        <v>134</v>
      </c>
      <c r="L565" s="37"/>
      <c r="M565" s="165" t="s">
        <v>21</v>
      </c>
      <c r="N565" s="166" t="s">
        <v>43</v>
      </c>
      <c r="P565" s="167">
        <f>O565*H565</f>
        <v>0</v>
      </c>
      <c r="Q565" s="167">
        <v>7.5000000000000002E-4</v>
      </c>
      <c r="R565" s="167">
        <f>Q565*H565</f>
        <v>0.11925000000000001</v>
      </c>
      <c r="S565" s="167">
        <v>0</v>
      </c>
      <c r="T565" s="168">
        <f>S565*H565</f>
        <v>0</v>
      </c>
      <c r="AR565" s="21" t="s">
        <v>191</v>
      </c>
      <c r="AT565" s="21" t="s">
        <v>130</v>
      </c>
      <c r="AU565" s="21" t="s">
        <v>80</v>
      </c>
      <c r="AY565" s="21" t="s">
        <v>127</v>
      </c>
      <c r="BE565" s="169">
        <f>IF(N565="základní",J565,0)</f>
        <v>0</v>
      </c>
      <c r="BF565" s="169">
        <f>IF(N565="snížená",J565,0)</f>
        <v>0</v>
      </c>
      <c r="BG565" s="169">
        <f>IF(N565="zákl. přenesená",J565,0)</f>
        <v>0</v>
      </c>
      <c r="BH565" s="169">
        <f>IF(N565="sníž. přenesená",J565,0)</f>
        <v>0</v>
      </c>
      <c r="BI565" s="169">
        <f>IF(N565="nulová",J565,0)</f>
        <v>0</v>
      </c>
      <c r="BJ565" s="21" t="s">
        <v>78</v>
      </c>
      <c r="BK565" s="169">
        <f>ROUND(I565*H565,2)</f>
        <v>0</v>
      </c>
      <c r="BL565" s="21" t="s">
        <v>191</v>
      </c>
      <c r="BM565" s="21" t="s">
        <v>824</v>
      </c>
    </row>
    <row r="566" spans="2:65" s="1" customFormat="1" ht="27">
      <c r="B566" s="37"/>
      <c r="D566" s="170" t="s">
        <v>136</v>
      </c>
      <c r="F566" s="171" t="s">
        <v>137</v>
      </c>
      <c r="I566" s="99"/>
      <c r="L566" s="37"/>
      <c r="M566" s="172"/>
      <c r="T566" s="62"/>
      <c r="AT566" s="21" t="s">
        <v>136</v>
      </c>
      <c r="AU566" s="21" t="s">
        <v>80</v>
      </c>
    </row>
    <row r="567" spans="2:65" s="12" customFormat="1" ht="13.5">
      <c r="B567" s="173"/>
      <c r="D567" s="170" t="s">
        <v>138</v>
      </c>
      <c r="E567" s="174" t="s">
        <v>21</v>
      </c>
      <c r="F567" s="175" t="s">
        <v>817</v>
      </c>
      <c r="H567" s="176">
        <v>159</v>
      </c>
      <c r="I567" s="177"/>
      <c r="L567" s="173"/>
      <c r="M567" s="178"/>
      <c r="T567" s="179"/>
      <c r="AT567" s="174" t="s">
        <v>138</v>
      </c>
      <c r="AU567" s="174" t="s">
        <v>80</v>
      </c>
      <c r="AV567" s="12" t="s">
        <v>80</v>
      </c>
      <c r="AW567" s="12" t="s">
        <v>35</v>
      </c>
      <c r="AX567" s="12" t="s">
        <v>78</v>
      </c>
      <c r="AY567" s="174" t="s">
        <v>127</v>
      </c>
    </row>
    <row r="568" spans="2:65" s="1" customFormat="1" ht="31.5" customHeight="1">
      <c r="B568" s="37"/>
      <c r="C568" s="158" t="s">
        <v>817</v>
      </c>
      <c r="D568" s="158" t="s">
        <v>130</v>
      </c>
      <c r="E568" s="159" t="s">
        <v>825</v>
      </c>
      <c r="F568" s="160" t="s">
        <v>826</v>
      </c>
      <c r="G568" s="161" t="s">
        <v>133</v>
      </c>
      <c r="H568" s="162">
        <v>7</v>
      </c>
      <c r="I568" s="163"/>
      <c r="J568" s="164">
        <f>ROUND(I568*H568,2)</f>
        <v>0</v>
      </c>
      <c r="K568" s="160" t="s">
        <v>134</v>
      </c>
      <c r="L568" s="37"/>
      <c r="M568" s="165" t="s">
        <v>21</v>
      </c>
      <c r="N568" s="166" t="s">
        <v>43</v>
      </c>
      <c r="P568" s="167">
        <f>O568*H568</f>
        <v>0</v>
      </c>
      <c r="Q568" s="167">
        <v>6.2E-4</v>
      </c>
      <c r="R568" s="167">
        <f>Q568*H568</f>
        <v>4.3400000000000001E-3</v>
      </c>
      <c r="S568" s="167">
        <v>0</v>
      </c>
      <c r="T568" s="168">
        <f>S568*H568</f>
        <v>0</v>
      </c>
      <c r="AR568" s="21" t="s">
        <v>191</v>
      </c>
      <c r="AT568" s="21" t="s">
        <v>130</v>
      </c>
      <c r="AU568" s="21" t="s">
        <v>80</v>
      </c>
      <c r="AY568" s="21" t="s">
        <v>127</v>
      </c>
      <c r="BE568" s="169">
        <f>IF(N568="základní",J568,0)</f>
        <v>0</v>
      </c>
      <c r="BF568" s="169">
        <f>IF(N568="snížená",J568,0)</f>
        <v>0</v>
      </c>
      <c r="BG568" s="169">
        <f>IF(N568="zákl. přenesená",J568,0)</f>
        <v>0</v>
      </c>
      <c r="BH568" s="169">
        <f>IF(N568="sníž. přenesená",J568,0)</f>
        <v>0</v>
      </c>
      <c r="BI568" s="169">
        <f>IF(N568="nulová",J568,0)</f>
        <v>0</v>
      </c>
      <c r="BJ568" s="21" t="s">
        <v>78</v>
      </c>
      <c r="BK568" s="169">
        <f>ROUND(I568*H568,2)</f>
        <v>0</v>
      </c>
      <c r="BL568" s="21" t="s">
        <v>191</v>
      </c>
      <c r="BM568" s="21" t="s">
        <v>827</v>
      </c>
    </row>
    <row r="569" spans="2:65" s="1" customFormat="1" ht="27">
      <c r="B569" s="37"/>
      <c r="D569" s="170" t="s">
        <v>136</v>
      </c>
      <c r="F569" s="171" t="s">
        <v>137</v>
      </c>
      <c r="I569" s="99"/>
      <c r="L569" s="37"/>
      <c r="M569" s="172"/>
      <c r="T569" s="62"/>
      <c r="AT569" s="21" t="s">
        <v>136</v>
      </c>
      <c r="AU569" s="21" t="s">
        <v>80</v>
      </c>
    </row>
    <row r="570" spans="2:65" s="12" customFormat="1" ht="13.5">
      <c r="B570" s="173"/>
      <c r="D570" s="170" t="s">
        <v>138</v>
      </c>
      <c r="E570" s="174" t="s">
        <v>21</v>
      </c>
      <c r="F570" s="175" t="s">
        <v>828</v>
      </c>
      <c r="H570" s="176">
        <v>7</v>
      </c>
      <c r="I570" s="177"/>
      <c r="L570" s="173"/>
      <c r="M570" s="178"/>
      <c r="T570" s="179"/>
      <c r="AT570" s="174" t="s">
        <v>138</v>
      </c>
      <c r="AU570" s="174" t="s">
        <v>80</v>
      </c>
      <c r="AV570" s="12" t="s">
        <v>80</v>
      </c>
      <c r="AW570" s="12" t="s">
        <v>35</v>
      </c>
      <c r="AX570" s="12" t="s">
        <v>78</v>
      </c>
      <c r="AY570" s="174" t="s">
        <v>127</v>
      </c>
    </row>
    <row r="571" spans="2:65" s="1" customFormat="1" ht="22.5" customHeight="1">
      <c r="B571" s="37"/>
      <c r="C571" s="180" t="s">
        <v>829</v>
      </c>
      <c r="D571" s="180" t="s">
        <v>259</v>
      </c>
      <c r="E571" s="181" t="s">
        <v>830</v>
      </c>
      <c r="F571" s="182" t="s">
        <v>831</v>
      </c>
      <c r="G571" s="183" t="s">
        <v>133</v>
      </c>
      <c r="H571" s="184">
        <v>5</v>
      </c>
      <c r="I571" s="185"/>
      <c r="J571" s="186">
        <f>ROUND(I571*H571,2)</f>
        <v>0</v>
      </c>
      <c r="K571" s="182" t="s">
        <v>134</v>
      </c>
      <c r="L571" s="187"/>
      <c r="M571" s="188" t="s">
        <v>21</v>
      </c>
      <c r="N571" s="189" t="s">
        <v>43</v>
      </c>
      <c r="P571" s="167">
        <f>O571*H571</f>
        <v>0</v>
      </c>
      <c r="Q571" s="167">
        <v>4.1000000000000003E-3</v>
      </c>
      <c r="R571" s="167">
        <f>Q571*H571</f>
        <v>2.0500000000000001E-2</v>
      </c>
      <c r="S571" s="167">
        <v>0</v>
      </c>
      <c r="T571" s="168">
        <f>S571*H571</f>
        <v>0</v>
      </c>
      <c r="AR571" s="21" t="s">
        <v>262</v>
      </c>
      <c r="AT571" s="21" t="s">
        <v>259</v>
      </c>
      <c r="AU571" s="21" t="s">
        <v>80</v>
      </c>
      <c r="AY571" s="21" t="s">
        <v>127</v>
      </c>
      <c r="BE571" s="169">
        <f>IF(N571="základní",J571,0)</f>
        <v>0</v>
      </c>
      <c r="BF571" s="169">
        <f>IF(N571="snížená",J571,0)</f>
        <v>0</v>
      </c>
      <c r="BG571" s="169">
        <f>IF(N571="zákl. přenesená",J571,0)</f>
        <v>0</v>
      </c>
      <c r="BH571" s="169">
        <f>IF(N571="sníž. přenesená",J571,0)</f>
        <v>0</v>
      </c>
      <c r="BI571" s="169">
        <f>IF(N571="nulová",J571,0)</f>
        <v>0</v>
      </c>
      <c r="BJ571" s="21" t="s">
        <v>78</v>
      </c>
      <c r="BK571" s="169">
        <f>ROUND(I571*H571,2)</f>
        <v>0</v>
      </c>
      <c r="BL571" s="21" t="s">
        <v>191</v>
      </c>
      <c r="BM571" s="21" t="s">
        <v>832</v>
      </c>
    </row>
    <row r="572" spans="2:65" s="1" customFormat="1" ht="27">
      <c r="B572" s="37"/>
      <c r="D572" s="170" t="s">
        <v>136</v>
      </c>
      <c r="F572" s="171" t="s">
        <v>137</v>
      </c>
      <c r="I572" s="99"/>
      <c r="L572" s="37"/>
      <c r="M572" s="172"/>
      <c r="T572" s="62"/>
      <c r="AT572" s="21" t="s">
        <v>136</v>
      </c>
      <c r="AU572" s="21" t="s">
        <v>80</v>
      </c>
    </row>
    <row r="573" spans="2:65" s="12" customFormat="1" ht="13.5">
      <c r="B573" s="173"/>
      <c r="D573" s="170" t="s">
        <v>138</v>
      </c>
      <c r="E573" s="174" t="s">
        <v>21</v>
      </c>
      <c r="F573" s="175" t="s">
        <v>833</v>
      </c>
      <c r="H573" s="176">
        <v>5</v>
      </c>
      <c r="I573" s="177"/>
      <c r="L573" s="173"/>
      <c r="M573" s="178"/>
      <c r="T573" s="179"/>
      <c r="AT573" s="174" t="s">
        <v>138</v>
      </c>
      <c r="AU573" s="174" t="s">
        <v>80</v>
      </c>
      <c r="AV573" s="12" t="s">
        <v>80</v>
      </c>
      <c r="AW573" s="12" t="s">
        <v>35</v>
      </c>
      <c r="AX573" s="12" t="s">
        <v>78</v>
      </c>
      <c r="AY573" s="174" t="s">
        <v>127</v>
      </c>
    </row>
    <row r="574" spans="2:65" s="1" customFormat="1" ht="22.5" customHeight="1">
      <c r="B574" s="37"/>
      <c r="C574" s="180" t="s">
        <v>834</v>
      </c>
      <c r="D574" s="180" t="s">
        <v>259</v>
      </c>
      <c r="E574" s="181" t="s">
        <v>835</v>
      </c>
      <c r="F574" s="182" t="s">
        <v>836</v>
      </c>
      <c r="G574" s="183" t="s">
        <v>133</v>
      </c>
      <c r="H574" s="184">
        <v>2</v>
      </c>
      <c r="I574" s="185"/>
      <c r="J574" s="186">
        <f>ROUND(I574*H574,2)</f>
        <v>0</v>
      </c>
      <c r="K574" s="182" t="s">
        <v>134</v>
      </c>
      <c r="L574" s="187"/>
      <c r="M574" s="188" t="s">
        <v>21</v>
      </c>
      <c r="N574" s="189" t="s">
        <v>43</v>
      </c>
      <c r="P574" s="167">
        <f>O574*H574</f>
        <v>0</v>
      </c>
      <c r="Q574" s="167">
        <v>3.7000000000000002E-3</v>
      </c>
      <c r="R574" s="167">
        <f>Q574*H574</f>
        <v>7.4000000000000003E-3</v>
      </c>
      <c r="S574" s="167">
        <v>0</v>
      </c>
      <c r="T574" s="168">
        <f>S574*H574</f>
        <v>0</v>
      </c>
      <c r="AR574" s="21" t="s">
        <v>262</v>
      </c>
      <c r="AT574" s="21" t="s">
        <v>259</v>
      </c>
      <c r="AU574" s="21" t="s">
        <v>80</v>
      </c>
      <c r="AY574" s="21" t="s">
        <v>127</v>
      </c>
      <c r="BE574" s="169">
        <f>IF(N574="základní",J574,0)</f>
        <v>0</v>
      </c>
      <c r="BF574" s="169">
        <f>IF(N574="snížená",J574,0)</f>
        <v>0</v>
      </c>
      <c r="BG574" s="169">
        <f>IF(N574="zákl. přenesená",J574,0)</f>
        <v>0</v>
      </c>
      <c r="BH574" s="169">
        <f>IF(N574="sníž. přenesená",J574,0)</f>
        <v>0</v>
      </c>
      <c r="BI574" s="169">
        <f>IF(N574="nulová",J574,0)</f>
        <v>0</v>
      </c>
      <c r="BJ574" s="21" t="s">
        <v>78</v>
      </c>
      <c r="BK574" s="169">
        <f>ROUND(I574*H574,2)</f>
        <v>0</v>
      </c>
      <c r="BL574" s="21" t="s">
        <v>191</v>
      </c>
      <c r="BM574" s="21" t="s">
        <v>837</v>
      </c>
    </row>
    <row r="575" spans="2:65" s="1" customFormat="1" ht="27">
      <c r="B575" s="37"/>
      <c r="D575" s="170" t="s">
        <v>136</v>
      </c>
      <c r="F575" s="171" t="s">
        <v>137</v>
      </c>
      <c r="I575" s="99"/>
      <c r="L575" s="37"/>
      <c r="M575" s="172"/>
      <c r="T575" s="62"/>
      <c r="AT575" s="21" t="s">
        <v>136</v>
      </c>
      <c r="AU575" s="21" t="s">
        <v>80</v>
      </c>
    </row>
    <row r="576" spans="2:65" s="12" customFormat="1" ht="13.5">
      <c r="B576" s="173"/>
      <c r="D576" s="170" t="s">
        <v>138</v>
      </c>
      <c r="E576" s="174" t="s">
        <v>21</v>
      </c>
      <c r="F576" s="175" t="s">
        <v>80</v>
      </c>
      <c r="H576" s="176">
        <v>2</v>
      </c>
      <c r="I576" s="177"/>
      <c r="L576" s="173"/>
      <c r="M576" s="178"/>
      <c r="T576" s="179"/>
      <c r="AT576" s="174" t="s">
        <v>138</v>
      </c>
      <c r="AU576" s="174" t="s">
        <v>80</v>
      </c>
      <c r="AV576" s="12" t="s">
        <v>80</v>
      </c>
      <c r="AW576" s="12" t="s">
        <v>35</v>
      </c>
      <c r="AX576" s="12" t="s">
        <v>78</v>
      </c>
      <c r="AY576" s="174" t="s">
        <v>127</v>
      </c>
    </row>
    <row r="577" spans="2:65" s="1" customFormat="1" ht="22.5" customHeight="1">
      <c r="B577" s="37"/>
      <c r="C577" s="180" t="s">
        <v>719</v>
      </c>
      <c r="D577" s="180" t="s">
        <v>259</v>
      </c>
      <c r="E577" s="181" t="s">
        <v>838</v>
      </c>
      <c r="F577" s="182" t="s">
        <v>839</v>
      </c>
      <c r="G577" s="183" t="s">
        <v>133</v>
      </c>
      <c r="H577" s="184">
        <v>2</v>
      </c>
      <c r="I577" s="185"/>
      <c r="J577" s="186">
        <f>ROUND(I577*H577,2)</f>
        <v>0</v>
      </c>
      <c r="K577" s="182" t="s">
        <v>134</v>
      </c>
      <c r="L577" s="187"/>
      <c r="M577" s="188" t="s">
        <v>21</v>
      </c>
      <c r="N577" s="189" t="s">
        <v>43</v>
      </c>
      <c r="P577" s="167">
        <f>O577*H577</f>
        <v>0</v>
      </c>
      <c r="Q577" s="167">
        <v>1.5E-3</v>
      </c>
      <c r="R577" s="167">
        <f>Q577*H577</f>
        <v>3.0000000000000001E-3</v>
      </c>
      <c r="S577" s="167">
        <v>0</v>
      </c>
      <c r="T577" s="168">
        <f>S577*H577</f>
        <v>0</v>
      </c>
      <c r="AR577" s="21" t="s">
        <v>262</v>
      </c>
      <c r="AT577" s="21" t="s">
        <v>259</v>
      </c>
      <c r="AU577" s="21" t="s">
        <v>80</v>
      </c>
      <c r="AY577" s="21" t="s">
        <v>127</v>
      </c>
      <c r="BE577" s="169">
        <f>IF(N577="základní",J577,0)</f>
        <v>0</v>
      </c>
      <c r="BF577" s="169">
        <f>IF(N577="snížená",J577,0)</f>
        <v>0</v>
      </c>
      <c r="BG577" s="169">
        <f>IF(N577="zákl. přenesená",J577,0)</f>
        <v>0</v>
      </c>
      <c r="BH577" s="169">
        <f>IF(N577="sníž. přenesená",J577,0)</f>
        <v>0</v>
      </c>
      <c r="BI577" s="169">
        <f>IF(N577="nulová",J577,0)</f>
        <v>0</v>
      </c>
      <c r="BJ577" s="21" t="s">
        <v>78</v>
      </c>
      <c r="BK577" s="169">
        <f>ROUND(I577*H577,2)</f>
        <v>0</v>
      </c>
      <c r="BL577" s="21" t="s">
        <v>191</v>
      </c>
      <c r="BM577" s="21" t="s">
        <v>840</v>
      </c>
    </row>
    <row r="578" spans="2:65" s="1" customFormat="1" ht="27">
      <c r="B578" s="37"/>
      <c r="D578" s="170" t="s">
        <v>136</v>
      </c>
      <c r="F578" s="171" t="s">
        <v>137</v>
      </c>
      <c r="I578" s="99"/>
      <c r="L578" s="37"/>
      <c r="M578" s="172"/>
      <c r="T578" s="62"/>
      <c r="AT578" s="21" t="s">
        <v>136</v>
      </c>
      <c r="AU578" s="21" t="s">
        <v>80</v>
      </c>
    </row>
    <row r="579" spans="2:65" s="12" customFormat="1" ht="13.5">
      <c r="B579" s="173"/>
      <c r="D579" s="170" t="s">
        <v>138</v>
      </c>
      <c r="E579" s="174" t="s">
        <v>21</v>
      </c>
      <c r="F579" s="175" t="s">
        <v>80</v>
      </c>
      <c r="H579" s="176">
        <v>2</v>
      </c>
      <c r="I579" s="177"/>
      <c r="L579" s="173"/>
      <c r="M579" s="178"/>
      <c r="T579" s="179"/>
      <c r="AT579" s="174" t="s">
        <v>138</v>
      </c>
      <c r="AU579" s="174" t="s">
        <v>80</v>
      </c>
      <c r="AV579" s="12" t="s">
        <v>80</v>
      </c>
      <c r="AW579" s="12" t="s">
        <v>35</v>
      </c>
      <c r="AX579" s="12" t="s">
        <v>78</v>
      </c>
      <c r="AY579" s="174" t="s">
        <v>127</v>
      </c>
    </row>
    <row r="580" spans="2:65" s="1" customFormat="1" ht="22.5" customHeight="1">
      <c r="B580" s="37"/>
      <c r="C580" s="180" t="s">
        <v>841</v>
      </c>
      <c r="D580" s="180" t="s">
        <v>259</v>
      </c>
      <c r="E580" s="181" t="s">
        <v>842</v>
      </c>
      <c r="F580" s="182" t="s">
        <v>843</v>
      </c>
      <c r="G580" s="183" t="s">
        <v>133</v>
      </c>
      <c r="H580" s="184">
        <v>5</v>
      </c>
      <c r="I580" s="185"/>
      <c r="J580" s="186">
        <f>ROUND(I580*H580,2)</f>
        <v>0</v>
      </c>
      <c r="K580" s="182" t="s">
        <v>134</v>
      </c>
      <c r="L580" s="187"/>
      <c r="M580" s="188" t="s">
        <v>21</v>
      </c>
      <c r="N580" s="189" t="s">
        <v>43</v>
      </c>
      <c r="P580" s="167">
        <f>O580*H580</f>
        <v>0</v>
      </c>
      <c r="Q580" s="167">
        <v>1.6999999999999999E-3</v>
      </c>
      <c r="R580" s="167">
        <f>Q580*H580</f>
        <v>8.4999999999999989E-3</v>
      </c>
      <c r="S580" s="167">
        <v>0</v>
      </c>
      <c r="T580" s="168">
        <f>S580*H580</f>
        <v>0</v>
      </c>
      <c r="AR580" s="21" t="s">
        <v>262</v>
      </c>
      <c r="AT580" s="21" t="s">
        <v>259</v>
      </c>
      <c r="AU580" s="21" t="s">
        <v>80</v>
      </c>
      <c r="AY580" s="21" t="s">
        <v>127</v>
      </c>
      <c r="BE580" s="169">
        <f>IF(N580="základní",J580,0)</f>
        <v>0</v>
      </c>
      <c r="BF580" s="169">
        <f>IF(N580="snížená",J580,0)</f>
        <v>0</v>
      </c>
      <c r="BG580" s="169">
        <f>IF(N580="zákl. přenesená",J580,0)</f>
        <v>0</v>
      </c>
      <c r="BH580" s="169">
        <f>IF(N580="sníž. přenesená",J580,0)</f>
        <v>0</v>
      </c>
      <c r="BI580" s="169">
        <f>IF(N580="nulová",J580,0)</f>
        <v>0</v>
      </c>
      <c r="BJ580" s="21" t="s">
        <v>78</v>
      </c>
      <c r="BK580" s="169">
        <f>ROUND(I580*H580,2)</f>
        <v>0</v>
      </c>
      <c r="BL580" s="21" t="s">
        <v>191</v>
      </c>
      <c r="BM580" s="21" t="s">
        <v>844</v>
      </c>
    </row>
    <row r="581" spans="2:65" s="1" customFormat="1" ht="27">
      <c r="B581" s="37"/>
      <c r="D581" s="170" t="s">
        <v>136</v>
      </c>
      <c r="F581" s="171" t="s">
        <v>137</v>
      </c>
      <c r="I581" s="99"/>
      <c r="L581" s="37"/>
      <c r="M581" s="172"/>
      <c r="T581" s="62"/>
      <c r="AT581" s="21" t="s">
        <v>136</v>
      </c>
      <c r="AU581" s="21" t="s">
        <v>80</v>
      </c>
    </row>
    <row r="582" spans="2:65" s="12" customFormat="1" ht="13.5">
      <c r="B582" s="173"/>
      <c r="D582" s="170" t="s">
        <v>138</v>
      </c>
      <c r="E582" s="174" t="s">
        <v>21</v>
      </c>
      <c r="F582" s="175" t="s">
        <v>833</v>
      </c>
      <c r="H582" s="176">
        <v>5</v>
      </c>
      <c r="I582" s="177"/>
      <c r="L582" s="173"/>
      <c r="M582" s="178"/>
      <c r="T582" s="179"/>
      <c r="AT582" s="174" t="s">
        <v>138</v>
      </c>
      <c r="AU582" s="174" t="s">
        <v>80</v>
      </c>
      <c r="AV582" s="12" t="s">
        <v>80</v>
      </c>
      <c r="AW582" s="12" t="s">
        <v>35</v>
      </c>
      <c r="AX582" s="12" t="s">
        <v>78</v>
      </c>
      <c r="AY582" s="174" t="s">
        <v>127</v>
      </c>
    </row>
    <row r="583" spans="2:65" s="1" customFormat="1" ht="22.5" customHeight="1">
      <c r="B583" s="37"/>
      <c r="C583" s="180" t="s">
        <v>231</v>
      </c>
      <c r="D583" s="180" t="s">
        <v>259</v>
      </c>
      <c r="E583" s="181" t="s">
        <v>845</v>
      </c>
      <c r="F583" s="182" t="s">
        <v>846</v>
      </c>
      <c r="G583" s="183" t="s">
        <v>133</v>
      </c>
      <c r="H583" s="184">
        <v>4</v>
      </c>
      <c r="I583" s="185"/>
      <c r="J583" s="186">
        <f>ROUND(I583*H583,2)</f>
        <v>0</v>
      </c>
      <c r="K583" s="182" t="s">
        <v>134</v>
      </c>
      <c r="L583" s="187"/>
      <c r="M583" s="188" t="s">
        <v>21</v>
      </c>
      <c r="N583" s="189" t="s">
        <v>43</v>
      </c>
      <c r="P583" s="167">
        <f>O583*H583</f>
        <v>0</v>
      </c>
      <c r="Q583" s="167">
        <v>5.9999999999999995E-4</v>
      </c>
      <c r="R583" s="167">
        <f>Q583*H583</f>
        <v>2.3999999999999998E-3</v>
      </c>
      <c r="S583" s="167">
        <v>0</v>
      </c>
      <c r="T583" s="168">
        <f>S583*H583</f>
        <v>0</v>
      </c>
      <c r="AR583" s="21" t="s">
        <v>262</v>
      </c>
      <c r="AT583" s="21" t="s">
        <v>259</v>
      </c>
      <c r="AU583" s="21" t="s">
        <v>80</v>
      </c>
      <c r="AY583" s="21" t="s">
        <v>127</v>
      </c>
      <c r="BE583" s="169">
        <f>IF(N583="základní",J583,0)</f>
        <v>0</v>
      </c>
      <c r="BF583" s="169">
        <f>IF(N583="snížená",J583,0)</f>
        <v>0</v>
      </c>
      <c r="BG583" s="169">
        <f>IF(N583="zákl. přenesená",J583,0)</f>
        <v>0</v>
      </c>
      <c r="BH583" s="169">
        <f>IF(N583="sníž. přenesená",J583,0)</f>
        <v>0</v>
      </c>
      <c r="BI583" s="169">
        <f>IF(N583="nulová",J583,0)</f>
        <v>0</v>
      </c>
      <c r="BJ583" s="21" t="s">
        <v>78</v>
      </c>
      <c r="BK583" s="169">
        <f>ROUND(I583*H583,2)</f>
        <v>0</v>
      </c>
      <c r="BL583" s="21" t="s">
        <v>191</v>
      </c>
      <c r="BM583" s="21" t="s">
        <v>847</v>
      </c>
    </row>
    <row r="584" spans="2:65" s="1" customFormat="1" ht="27">
      <c r="B584" s="37"/>
      <c r="D584" s="170" t="s">
        <v>136</v>
      </c>
      <c r="F584" s="171" t="s">
        <v>137</v>
      </c>
      <c r="I584" s="99"/>
      <c r="L584" s="37"/>
      <c r="M584" s="172"/>
      <c r="T584" s="62"/>
      <c r="AT584" s="21" t="s">
        <v>136</v>
      </c>
      <c r="AU584" s="21" t="s">
        <v>80</v>
      </c>
    </row>
    <row r="585" spans="2:65" s="12" customFormat="1" ht="13.5">
      <c r="B585" s="173"/>
      <c r="D585" s="170" t="s">
        <v>138</v>
      </c>
      <c r="E585" s="174" t="s">
        <v>21</v>
      </c>
      <c r="F585" s="175" t="s">
        <v>128</v>
      </c>
      <c r="H585" s="176">
        <v>4</v>
      </c>
      <c r="I585" s="177"/>
      <c r="L585" s="173"/>
      <c r="M585" s="178"/>
      <c r="T585" s="179"/>
      <c r="AT585" s="174" t="s">
        <v>138</v>
      </c>
      <c r="AU585" s="174" t="s">
        <v>80</v>
      </c>
      <c r="AV585" s="12" t="s">
        <v>80</v>
      </c>
      <c r="AW585" s="12" t="s">
        <v>35</v>
      </c>
      <c r="AX585" s="12" t="s">
        <v>78</v>
      </c>
      <c r="AY585" s="174" t="s">
        <v>127</v>
      </c>
    </row>
    <row r="586" spans="2:65" s="1" customFormat="1" ht="22.5" customHeight="1">
      <c r="B586" s="37"/>
      <c r="C586" s="158" t="s">
        <v>848</v>
      </c>
      <c r="D586" s="158" t="s">
        <v>130</v>
      </c>
      <c r="E586" s="159" t="s">
        <v>849</v>
      </c>
      <c r="F586" s="160" t="s">
        <v>850</v>
      </c>
      <c r="G586" s="161" t="s">
        <v>133</v>
      </c>
      <c r="H586" s="162">
        <v>171</v>
      </c>
      <c r="I586" s="163"/>
      <c r="J586" s="164">
        <f>ROUND(I586*H586,2)</f>
        <v>0</v>
      </c>
      <c r="K586" s="160" t="s">
        <v>134</v>
      </c>
      <c r="L586" s="37"/>
      <c r="M586" s="165" t="s">
        <v>21</v>
      </c>
      <c r="N586" s="166" t="s">
        <v>43</v>
      </c>
      <c r="P586" s="167">
        <f>O586*H586</f>
        <v>0</v>
      </c>
      <c r="Q586" s="167">
        <v>1.2999999999999999E-4</v>
      </c>
      <c r="R586" s="167">
        <f>Q586*H586</f>
        <v>2.223E-2</v>
      </c>
      <c r="S586" s="167">
        <v>0</v>
      </c>
      <c r="T586" s="168">
        <f>S586*H586</f>
        <v>0</v>
      </c>
      <c r="AR586" s="21" t="s">
        <v>191</v>
      </c>
      <c r="AT586" s="21" t="s">
        <v>130</v>
      </c>
      <c r="AU586" s="21" t="s">
        <v>80</v>
      </c>
      <c r="AY586" s="21" t="s">
        <v>127</v>
      </c>
      <c r="BE586" s="169">
        <f>IF(N586="základní",J586,0)</f>
        <v>0</v>
      </c>
      <c r="BF586" s="169">
        <f>IF(N586="snížená",J586,0)</f>
        <v>0</v>
      </c>
      <c r="BG586" s="169">
        <f>IF(N586="zákl. přenesená",J586,0)</f>
        <v>0</v>
      </c>
      <c r="BH586" s="169">
        <f>IF(N586="sníž. přenesená",J586,0)</f>
        <v>0</v>
      </c>
      <c r="BI586" s="169">
        <f>IF(N586="nulová",J586,0)</f>
        <v>0</v>
      </c>
      <c r="BJ586" s="21" t="s">
        <v>78</v>
      </c>
      <c r="BK586" s="169">
        <f>ROUND(I586*H586,2)</f>
        <v>0</v>
      </c>
      <c r="BL586" s="21" t="s">
        <v>191</v>
      </c>
      <c r="BM586" s="21" t="s">
        <v>851</v>
      </c>
    </row>
    <row r="587" spans="2:65" s="1" customFormat="1" ht="27">
      <c r="B587" s="37"/>
      <c r="D587" s="170" t="s">
        <v>136</v>
      </c>
      <c r="F587" s="171" t="s">
        <v>137</v>
      </c>
      <c r="I587" s="99"/>
      <c r="L587" s="37"/>
      <c r="M587" s="172"/>
      <c r="T587" s="62"/>
      <c r="AT587" s="21" t="s">
        <v>136</v>
      </c>
      <c r="AU587" s="21" t="s">
        <v>80</v>
      </c>
    </row>
    <row r="588" spans="2:65" s="12" customFormat="1" ht="13.5">
      <c r="B588" s="173"/>
      <c r="D588" s="170" t="s">
        <v>138</v>
      </c>
      <c r="E588" s="174" t="s">
        <v>21</v>
      </c>
      <c r="F588" s="175" t="s">
        <v>852</v>
      </c>
      <c r="H588" s="176">
        <v>171</v>
      </c>
      <c r="I588" s="177"/>
      <c r="L588" s="173"/>
      <c r="M588" s="178"/>
      <c r="T588" s="179"/>
      <c r="AT588" s="174" t="s">
        <v>138</v>
      </c>
      <c r="AU588" s="174" t="s">
        <v>80</v>
      </c>
      <c r="AV588" s="12" t="s">
        <v>80</v>
      </c>
      <c r="AW588" s="12" t="s">
        <v>35</v>
      </c>
      <c r="AX588" s="12" t="s">
        <v>78</v>
      </c>
      <c r="AY588" s="174" t="s">
        <v>127</v>
      </c>
    </row>
    <row r="589" spans="2:65" s="1" customFormat="1" ht="22.5" customHeight="1">
      <c r="B589" s="37"/>
      <c r="C589" s="180" t="s">
        <v>853</v>
      </c>
      <c r="D589" s="180" t="s">
        <v>259</v>
      </c>
      <c r="E589" s="181" t="s">
        <v>854</v>
      </c>
      <c r="F589" s="182" t="s">
        <v>855</v>
      </c>
      <c r="G589" s="183" t="s">
        <v>133</v>
      </c>
      <c r="H589" s="184">
        <v>171</v>
      </c>
      <c r="I589" s="185"/>
      <c r="J589" s="186">
        <f>ROUND(I589*H589,2)</f>
        <v>0</v>
      </c>
      <c r="K589" s="182" t="s">
        <v>134</v>
      </c>
      <c r="L589" s="187"/>
      <c r="M589" s="188" t="s">
        <v>21</v>
      </c>
      <c r="N589" s="189" t="s">
        <v>43</v>
      </c>
      <c r="P589" s="167">
        <f>O589*H589</f>
        <v>0</v>
      </c>
      <c r="Q589" s="167">
        <v>1.8E-3</v>
      </c>
      <c r="R589" s="167">
        <f>Q589*H589</f>
        <v>0.30780000000000002</v>
      </c>
      <c r="S589" s="167">
        <v>0</v>
      </c>
      <c r="T589" s="168">
        <f>S589*H589</f>
        <v>0</v>
      </c>
      <c r="AR589" s="21" t="s">
        <v>262</v>
      </c>
      <c r="AT589" s="21" t="s">
        <v>259</v>
      </c>
      <c r="AU589" s="21" t="s">
        <v>80</v>
      </c>
      <c r="AY589" s="21" t="s">
        <v>127</v>
      </c>
      <c r="BE589" s="169">
        <f>IF(N589="základní",J589,0)</f>
        <v>0</v>
      </c>
      <c r="BF589" s="169">
        <f>IF(N589="snížená",J589,0)</f>
        <v>0</v>
      </c>
      <c r="BG589" s="169">
        <f>IF(N589="zákl. přenesená",J589,0)</f>
        <v>0</v>
      </c>
      <c r="BH589" s="169">
        <f>IF(N589="sníž. přenesená",J589,0)</f>
        <v>0</v>
      </c>
      <c r="BI589" s="169">
        <f>IF(N589="nulová",J589,0)</f>
        <v>0</v>
      </c>
      <c r="BJ589" s="21" t="s">
        <v>78</v>
      </c>
      <c r="BK589" s="169">
        <f>ROUND(I589*H589,2)</f>
        <v>0</v>
      </c>
      <c r="BL589" s="21" t="s">
        <v>191</v>
      </c>
      <c r="BM589" s="21" t="s">
        <v>856</v>
      </c>
    </row>
    <row r="590" spans="2:65" s="1" customFormat="1" ht="27">
      <c r="B590" s="37"/>
      <c r="D590" s="170" t="s">
        <v>136</v>
      </c>
      <c r="F590" s="171" t="s">
        <v>137</v>
      </c>
      <c r="I590" s="99"/>
      <c r="L590" s="37"/>
      <c r="M590" s="172"/>
      <c r="T590" s="62"/>
      <c r="AT590" s="21" t="s">
        <v>136</v>
      </c>
      <c r="AU590" s="21" t="s">
        <v>80</v>
      </c>
    </row>
    <row r="591" spans="2:65" s="12" customFormat="1" ht="13.5">
      <c r="B591" s="173"/>
      <c r="D591" s="170" t="s">
        <v>138</v>
      </c>
      <c r="E591" s="174" t="s">
        <v>21</v>
      </c>
      <c r="F591" s="175" t="s">
        <v>852</v>
      </c>
      <c r="H591" s="176">
        <v>171</v>
      </c>
      <c r="I591" s="177"/>
      <c r="L591" s="173"/>
      <c r="M591" s="178"/>
      <c r="T591" s="179"/>
      <c r="AT591" s="174" t="s">
        <v>138</v>
      </c>
      <c r="AU591" s="174" t="s">
        <v>80</v>
      </c>
      <c r="AV591" s="12" t="s">
        <v>80</v>
      </c>
      <c r="AW591" s="12" t="s">
        <v>35</v>
      </c>
      <c r="AX591" s="12" t="s">
        <v>78</v>
      </c>
      <c r="AY591" s="174" t="s">
        <v>127</v>
      </c>
    </row>
    <row r="592" spans="2:65" s="1" customFormat="1" ht="22.5" customHeight="1">
      <c r="B592" s="37"/>
      <c r="C592" s="180" t="s">
        <v>857</v>
      </c>
      <c r="D592" s="180" t="s">
        <v>259</v>
      </c>
      <c r="E592" s="181" t="s">
        <v>858</v>
      </c>
      <c r="F592" s="182" t="s">
        <v>859</v>
      </c>
      <c r="G592" s="183" t="s">
        <v>133</v>
      </c>
      <c r="H592" s="184">
        <v>163</v>
      </c>
      <c r="I592" s="185"/>
      <c r="J592" s="186">
        <f>ROUND(I592*H592,2)</f>
        <v>0</v>
      </c>
      <c r="K592" s="182" t="s">
        <v>134</v>
      </c>
      <c r="L592" s="187"/>
      <c r="M592" s="188" t="s">
        <v>21</v>
      </c>
      <c r="N592" s="189" t="s">
        <v>43</v>
      </c>
      <c r="P592" s="167">
        <f>O592*H592</f>
        <v>0</v>
      </c>
      <c r="Q592" s="167">
        <v>1.0200000000000001E-3</v>
      </c>
      <c r="R592" s="167">
        <f>Q592*H592</f>
        <v>0.16626000000000002</v>
      </c>
      <c r="S592" s="167">
        <v>0</v>
      </c>
      <c r="T592" s="168">
        <f>S592*H592</f>
        <v>0</v>
      </c>
      <c r="AR592" s="21" t="s">
        <v>262</v>
      </c>
      <c r="AT592" s="21" t="s">
        <v>259</v>
      </c>
      <c r="AU592" s="21" t="s">
        <v>80</v>
      </c>
      <c r="AY592" s="21" t="s">
        <v>127</v>
      </c>
      <c r="BE592" s="169">
        <f>IF(N592="základní",J592,0)</f>
        <v>0</v>
      </c>
      <c r="BF592" s="169">
        <f>IF(N592="snížená",J592,0)</f>
        <v>0</v>
      </c>
      <c r="BG592" s="169">
        <f>IF(N592="zákl. přenesená",J592,0)</f>
        <v>0</v>
      </c>
      <c r="BH592" s="169">
        <f>IF(N592="sníž. přenesená",J592,0)</f>
        <v>0</v>
      </c>
      <c r="BI592" s="169">
        <f>IF(N592="nulová",J592,0)</f>
        <v>0</v>
      </c>
      <c r="BJ592" s="21" t="s">
        <v>78</v>
      </c>
      <c r="BK592" s="169">
        <f>ROUND(I592*H592,2)</f>
        <v>0</v>
      </c>
      <c r="BL592" s="21" t="s">
        <v>191</v>
      </c>
      <c r="BM592" s="21" t="s">
        <v>860</v>
      </c>
    </row>
    <row r="593" spans="2:65" s="1" customFormat="1" ht="27">
      <c r="B593" s="37"/>
      <c r="D593" s="170" t="s">
        <v>136</v>
      </c>
      <c r="F593" s="171" t="s">
        <v>137</v>
      </c>
      <c r="I593" s="99"/>
      <c r="L593" s="37"/>
      <c r="M593" s="172"/>
      <c r="T593" s="62"/>
      <c r="AT593" s="21" t="s">
        <v>136</v>
      </c>
      <c r="AU593" s="21" t="s">
        <v>80</v>
      </c>
    </row>
    <row r="594" spans="2:65" s="12" customFormat="1" ht="13.5">
      <c r="B594" s="173"/>
      <c r="D594" s="170" t="s">
        <v>138</v>
      </c>
      <c r="E594" s="174" t="s">
        <v>21</v>
      </c>
      <c r="F594" s="175" t="s">
        <v>861</v>
      </c>
      <c r="H594" s="176">
        <v>163</v>
      </c>
      <c r="I594" s="177"/>
      <c r="L594" s="173"/>
      <c r="M594" s="178"/>
      <c r="T594" s="179"/>
      <c r="AT594" s="174" t="s">
        <v>138</v>
      </c>
      <c r="AU594" s="174" t="s">
        <v>80</v>
      </c>
      <c r="AV594" s="12" t="s">
        <v>80</v>
      </c>
      <c r="AW594" s="12" t="s">
        <v>35</v>
      </c>
      <c r="AX594" s="12" t="s">
        <v>78</v>
      </c>
      <c r="AY594" s="174" t="s">
        <v>127</v>
      </c>
    </row>
    <row r="595" spans="2:65" s="1" customFormat="1" ht="22.5" customHeight="1">
      <c r="B595" s="37"/>
      <c r="C595" s="180" t="s">
        <v>685</v>
      </c>
      <c r="D595" s="180" t="s">
        <v>259</v>
      </c>
      <c r="E595" s="181" t="s">
        <v>862</v>
      </c>
      <c r="F595" s="182" t="s">
        <v>863</v>
      </c>
      <c r="G595" s="183" t="s">
        <v>133</v>
      </c>
      <c r="H595" s="184">
        <v>8</v>
      </c>
      <c r="I595" s="185"/>
      <c r="J595" s="186">
        <f>ROUND(I595*H595,2)</f>
        <v>0</v>
      </c>
      <c r="K595" s="182" t="s">
        <v>134</v>
      </c>
      <c r="L595" s="187"/>
      <c r="M595" s="188" t="s">
        <v>21</v>
      </c>
      <c r="N595" s="189" t="s">
        <v>43</v>
      </c>
      <c r="P595" s="167">
        <f>O595*H595</f>
        <v>0</v>
      </c>
      <c r="Q595" s="167">
        <v>1.4999999999999999E-4</v>
      </c>
      <c r="R595" s="167">
        <f>Q595*H595</f>
        <v>1.1999999999999999E-3</v>
      </c>
      <c r="S595" s="167">
        <v>0</v>
      </c>
      <c r="T595" s="168">
        <f>S595*H595</f>
        <v>0</v>
      </c>
      <c r="AR595" s="21" t="s">
        <v>262</v>
      </c>
      <c r="AT595" s="21" t="s">
        <v>259</v>
      </c>
      <c r="AU595" s="21" t="s">
        <v>80</v>
      </c>
      <c r="AY595" s="21" t="s">
        <v>127</v>
      </c>
      <c r="BE595" s="169">
        <f>IF(N595="základní",J595,0)</f>
        <v>0</v>
      </c>
      <c r="BF595" s="169">
        <f>IF(N595="snížená",J595,0)</f>
        <v>0</v>
      </c>
      <c r="BG595" s="169">
        <f>IF(N595="zákl. přenesená",J595,0)</f>
        <v>0</v>
      </c>
      <c r="BH595" s="169">
        <f>IF(N595="sníž. přenesená",J595,0)</f>
        <v>0</v>
      </c>
      <c r="BI595" s="169">
        <f>IF(N595="nulová",J595,0)</f>
        <v>0</v>
      </c>
      <c r="BJ595" s="21" t="s">
        <v>78</v>
      </c>
      <c r="BK595" s="169">
        <f>ROUND(I595*H595,2)</f>
        <v>0</v>
      </c>
      <c r="BL595" s="21" t="s">
        <v>191</v>
      </c>
      <c r="BM595" s="21" t="s">
        <v>864</v>
      </c>
    </row>
    <row r="596" spans="2:65" s="1" customFormat="1" ht="27">
      <c r="B596" s="37"/>
      <c r="D596" s="170" t="s">
        <v>136</v>
      </c>
      <c r="F596" s="171" t="s">
        <v>137</v>
      </c>
      <c r="I596" s="99"/>
      <c r="L596" s="37"/>
      <c r="M596" s="172"/>
      <c r="T596" s="62"/>
      <c r="AT596" s="21" t="s">
        <v>136</v>
      </c>
      <c r="AU596" s="21" t="s">
        <v>80</v>
      </c>
    </row>
    <row r="597" spans="2:65" s="12" customFormat="1" ht="13.5">
      <c r="B597" s="173"/>
      <c r="D597" s="170" t="s">
        <v>138</v>
      </c>
      <c r="E597" s="174" t="s">
        <v>21</v>
      </c>
      <c r="F597" s="175" t="s">
        <v>173</v>
      </c>
      <c r="H597" s="176">
        <v>8</v>
      </c>
      <c r="I597" s="177"/>
      <c r="L597" s="173"/>
      <c r="M597" s="178"/>
      <c r="T597" s="179"/>
      <c r="AT597" s="174" t="s">
        <v>138</v>
      </c>
      <c r="AU597" s="174" t="s">
        <v>80</v>
      </c>
      <c r="AV597" s="12" t="s">
        <v>80</v>
      </c>
      <c r="AW597" s="12" t="s">
        <v>35</v>
      </c>
      <c r="AX597" s="12" t="s">
        <v>78</v>
      </c>
      <c r="AY597" s="174" t="s">
        <v>127</v>
      </c>
    </row>
    <row r="598" spans="2:65" s="1" customFormat="1" ht="22.5" customHeight="1">
      <c r="B598" s="37"/>
      <c r="C598" s="180" t="s">
        <v>865</v>
      </c>
      <c r="D598" s="180" t="s">
        <v>259</v>
      </c>
      <c r="E598" s="181" t="s">
        <v>866</v>
      </c>
      <c r="F598" s="182" t="s">
        <v>867</v>
      </c>
      <c r="G598" s="183" t="s">
        <v>133</v>
      </c>
      <c r="H598" s="184">
        <v>8</v>
      </c>
      <c r="I598" s="185"/>
      <c r="J598" s="186">
        <f>ROUND(I598*H598,2)</f>
        <v>0</v>
      </c>
      <c r="K598" s="182" t="s">
        <v>134</v>
      </c>
      <c r="L598" s="187"/>
      <c r="M598" s="188" t="s">
        <v>21</v>
      </c>
      <c r="N598" s="189" t="s">
        <v>43</v>
      </c>
      <c r="P598" s="167">
        <f>O598*H598</f>
        <v>0</v>
      </c>
      <c r="Q598" s="167">
        <v>1E-4</v>
      </c>
      <c r="R598" s="167">
        <f>Q598*H598</f>
        <v>8.0000000000000004E-4</v>
      </c>
      <c r="S598" s="167">
        <v>0</v>
      </c>
      <c r="T598" s="168">
        <f>S598*H598</f>
        <v>0</v>
      </c>
      <c r="AR598" s="21" t="s">
        <v>262</v>
      </c>
      <c r="AT598" s="21" t="s">
        <v>259</v>
      </c>
      <c r="AU598" s="21" t="s">
        <v>80</v>
      </c>
      <c r="AY598" s="21" t="s">
        <v>127</v>
      </c>
      <c r="BE598" s="169">
        <f>IF(N598="základní",J598,0)</f>
        <v>0</v>
      </c>
      <c r="BF598" s="169">
        <f>IF(N598="snížená",J598,0)</f>
        <v>0</v>
      </c>
      <c r="BG598" s="169">
        <f>IF(N598="zákl. přenesená",J598,0)</f>
        <v>0</v>
      </c>
      <c r="BH598" s="169">
        <f>IF(N598="sníž. přenesená",J598,0)</f>
        <v>0</v>
      </c>
      <c r="BI598" s="169">
        <f>IF(N598="nulová",J598,0)</f>
        <v>0</v>
      </c>
      <c r="BJ598" s="21" t="s">
        <v>78</v>
      </c>
      <c r="BK598" s="169">
        <f>ROUND(I598*H598,2)</f>
        <v>0</v>
      </c>
      <c r="BL598" s="21" t="s">
        <v>191</v>
      </c>
      <c r="BM598" s="21" t="s">
        <v>868</v>
      </c>
    </row>
    <row r="599" spans="2:65" s="1" customFormat="1" ht="27">
      <c r="B599" s="37"/>
      <c r="D599" s="170" t="s">
        <v>136</v>
      </c>
      <c r="F599" s="171" t="s">
        <v>137</v>
      </c>
      <c r="I599" s="99"/>
      <c r="L599" s="37"/>
      <c r="M599" s="172"/>
      <c r="T599" s="62"/>
      <c r="AT599" s="21" t="s">
        <v>136</v>
      </c>
      <c r="AU599" s="21" t="s">
        <v>80</v>
      </c>
    </row>
    <row r="600" spans="2:65" s="12" customFormat="1" ht="13.5">
      <c r="B600" s="173"/>
      <c r="D600" s="170" t="s">
        <v>138</v>
      </c>
      <c r="E600" s="174" t="s">
        <v>21</v>
      </c>
      <c r="F600" s="175" t="s">
        <v>173</v>
      </c>
      <c r="H600" s="176">
        <v>8</v>
      </c>
      <c r="I600" s="177"/>
      <c r="L600" s="173"/>
      <c r="M600" s="178"/>
      <c r="T600" s="179"/>
      <c r="AT600" s="174" t="s">
        <v>138</v>
      </c>
      <c r="AU600" s="174" t="s">
        <v>80</v>
      </c>
      <c r="AV600" s="12" t="s">
        <v>80</v>
      </c>
      <c r="AW600" s="12" t="s">
        <v>35</v>
      </c>
      <c r="AX600" s="12" t="s">
        <v>78</v>
      </c>
      <c r="AY600" s="174" t="s">
        <v>127</v>
      </c>
    </row>
    <row r="601" spans="2:65" s="1" customFormat="1" ht="22.5" customHeight="1">
      <c r="B601" s="37"/>
      <c r="C601" s="180" t="s">
        <v>869</v>
      </c>
      <c r="D601" s="180" t="s">
        <v>259</v>
      </c>
      <c r="E601" s="181" t="s">
        <v>870</v>
      </c>
      <c r="F601" s="182" t="s">
        <v>871</v>
      </c>
      <c r="G601" s="183" t="s">
        <v>133</v>
      </c>
      <c r="H601" s="184">
        <v>8</v>
      </c>
      <c r="I601" s="185"/>
      <c r="J601" s="186">
        <f>ROUND(I601*H601,2)</f>
        <v>0</v>
      </c>
      <c r="K601" s="182" t="s">
        <v>134</v>
      </c>
      <c r="L601" s="187"/>
      <c r="M601" s="188" t="s">
        <v>21</v>
      </c>
      <c r="N601" s="189" t="s">
        <v>43</v>
      </c>
      <c r="P601" s="167">
        <f>O601*H601</f>
        <v>0</v>
      </c>
      <c r="Q601" s="167">
        <v>1.1000000000000001E-3</v>
      </c>
      <c r="R601" s="167">
        <f>Q601*H601</f>
        <v>8.8000000000000005E-3</v>
      </c>
      <c r="S601" s="167">
        <v>0</v>
      </c>
      <c r="T601" s="168">
        <f>S601*H601</f>
        <v>0</v>
      </c>
      <c r="AR601" s="21" t="s">
        <v>262</v>
      </c>
      <c r="AT601" s="21" t="s">
        <v>259</v>
      </c>
      <c r="AU601" s="21" t="s">
        <v>80</v>
      </c>
      <c r="AY601" s="21" t="s">
        <v>127</v>
      </c>
      <c r="BE601" s="169">
        <f>IF(N601="základní",J601,0)</f>
        <v>0</v>
      </c>
      <c r="BF601" s="169">
        <f>IF(N601="snížená",J601,0)</f>
        <v>0</v>
      </c>
      <c r="BG601" s="169">
        <f>IF(N601="zákl. přenesená",J601,0)</f>
        <v>0</v>
      </c>
      <c r="BH601" s="169">
        <f>IF(N601="sníž. přenesená",J601,0)</f>
        <v>0</v>
      </c>
      <c r="BI601" s="169">
        <f>IF(N601="nulová",J601,0)</f>
        <v>0</v>
      </c>
      <c r="BJ601" s="21" t="s">
        <v>78</v>
      </c>
      <c r="BK601" s="169">
        <f>ROUND(I601*H601,2)</f>
        <v>0</v>
      </c>
      <c r="BL601" s="21" t="s">
        <v>191</v>
      </c>
      <c r="BM601" s="21" t="s">
        <v>872</v>
      </c>
    </row>
    <row r="602" spans="2:65" s="1" customFormat="1" ht="27">
      <c r="B602" s="37"/>
      <c r="D602" s="170" t="s">
        <v>136</v>
      </c>
      <c r="F602" s="171" t="s">
        <v>137</v>
      </c>
      <c r="I602" s="99"/>
      <c r="L602" s="37"/>
      <c r="M602" s="172"/>
      <c r="T602" s="62"/>
      <c r="AT602" s="21" t="s">
        <v>136</v>
      </c>
      <c r="AU602" s="21" t="s">
        <v>80</v>
      </c>
    </row>
    <row r="603" spans="2:65" s="12" customFormat="1" ht="13.5">
      <c r="B603" s="173"/>
      <c r="D603" s="170" t="s">
        <v>138</v>
      </c>
      <c r="E603" s="174" t="s">
        <v>21</v>
      </c>
      <c r="F603" s="175" t="s">
        <v>173</v>
      </c>
      <c r="H603" s="176">
        <v>8</v>
      </c>
      <c r="I603" s="177"/>
      <c r="L603" s="173"/>
      <c r="M603" s="178"/>
      <c r="T603" s="179"/>
      <c r="AT603" s="174" t="s">
        <v>138</v>
      </c>
      <c r="AU603" s="174" t="s">
        <v>80</v>
      </c>
      <c r="AV603" s="12" t="s">
        <v>80</v>
      </c>
      <c r="AW603" s="12" t="s">
        <v>35</v>
      </c>
      <c r="AX603" s="12" t="s">
        <v>78</v>
      </c>
      <c r="AY603" s="174" t="s">
        <v>127</v>
      </c>
    </row>
    <row r="604" spans="2:65" s="1" customFormat="1" ht="22.5" customHeight="1">
      <c r="B604" s="37"/>
      <c r="C604" s="180" t="s">
        <v>556</v>
      </c>
      <c r="D604" s="180" t="s">
        <v>259</v>
      </c>
      <c r="E604" s="181" t="s">
        <v>873</v>
      </c>
      <c r="F604" s="182" t="s">
        <v>874</v>
      </c>
      <c r="G604" s="183" t="s">
        <v>133</v>
      </c>
      <c r="H604" s="184">
        <v>8</v>
      </c>
      <c r="I604" s="185"/>
      <c r="J604" s="186">
        <f>ROUND(I604*H604,2)</f>
        <v>0</v>
      </c>
      <c r="K604" s="182" t="s">
        <v>134</v>
      </c>
      <c r="L604" s="187"/>
      <c r="M604" s="188" t="s">
        <v>21</v>
      </c>
      <c r="N604" s="189" t="s">
        <v>43</v>
      </c>
      <c r="P604" s="167">
        <f>O604*H604</f>
        <v>0</v>
      </c>
      <c r="Q604" s="167">
        <v>3.0000000000000001E-3</v>
      </c>
      <c r="R604" s="167">
        <f>Q604*H604</f>
        <v>2.4E-2</v>
      </c>
      <c r="S604" s="167">
        <v>0</v>
      </c>
      <c r="T604" s="168">
        <f>S604*H604</f>
        <v>0</v>
      </c>
      <c r="AR604" s="21" t="s">
        <v>262</v>
      </c>
      <c r="AT604" s="21" t="s">
        <v>259</v>
      </c>
      <c r="AU604" s="21" t="s">
        <v>80</v>
      </c>
      <c r="AY604" s="21" t="s">
        <v>127</v>
      </c>
      <c r="BE604" s="169">
        <f>IF(N604="základní",J604,0)</f>
        <v>0</v>
      </c>
      <c r="BF604" s="169">
        <f>IF(N604="snížená",J604,0)</f>
        <v>0</v>
      </c>
      <c r="BG604" s="169">
        <f>IF(N604="zákl. přenesená",J604,0)</f>
        <v>0</v>
      </c>
      <c r="BH604" s="169">
        <f>IF(N604="sníž. přenesená",J604,0)</f>
        <v>0</v>
      </c>
      <c r="BI604" s="169">
        <f>IF(N604="nulová",J604,0)</f>
        <v>0</v>
      </c>
      <c r="BJ604" s="21" t="s">
        <v>78</v>
      </c>
      <c r="BK604" s="169">
        <f>ROUND(I604*H604,2)</f>
        <v>0</v>
      </c>
      <c r="BL604" s="21" t="s">
        <v>191</v>
      </c>
      <c r="BM604" s="21" t="s">
        <v>875</v>
      </c>
    </row>
    <row r="605" spans="2:65" s="1" customFormat="1" ht="27">
      <c r="B605" s="37"/>
      <c r="D605" s="170" t="s">
        <v>136</v>
      </c>
      <c r="F605" s="171" t="s">
        <v>137</v>
      </c>
      <c r="I605" s="99"/>
      <c r="L605" s="37"/>
      <c r="M605" s="172"/>
      <c r="T605" s="62"/>
      <c r="AT605" s="21" t="s">
        <v>136</v>
      </c>
      <c r="AU605" s="21" t="s">
        <v>80</v>
      </c>
    </row>
    <row r="606" spans="2:65" s="12" customFormat="1" ht="13.5">
      <c r="B606" s="173"/>
      <c r="D606" s="170" t="s">
        <v>138</v>
      </c>
      <c r="E606" s="174" t="s">
        <v>21</v>
      </c>
      <c r="F606" s="175" t="s">
        <v>173</v>
      </c>
      <c r="H606" s="176">
        <v>8</v>
      </c>
      <c r="I606" s="177"/>
      <c r="L606" s="173"/>
      <c r="M606" s="178"/>
      <c r="T606" s="179"/>
      <c r="AT606" s="174" t="s">
        <v>138</v>
      </c>
      <c r="AU606" s="174" t="s">
        <v>80</v>
      </c>
      <c r="AV606" s="12" t="s">
        <v>80</v>
      </c>
      <c r="AW606" s="12" t="s">
        <v>35</v>
      </c>
      <c r="AX606" s="12" t="s">
        <v>78</v>
      </c>
      <c r="AY606" s="174" t="s">
        <v>127</v>
      </c>
    </row>
    <row r="607" spans="2:65" s="1" customFormat="1" ht="22.5" customHeight="1">
      <c r="B607" s="37"/>
      <c r="C607" s="180" t="s">
        <v>676</v>
      </c>
      <c r="D607" s="180" t="s">
        <v>259</v>
      </c>
      <c r="E607" s="181" t="s">
        <v>876</v>
      </c>
      <c r="F607" s="182" t="s">
        <v>877</v>
      </c>
      <c r="G607" s="183" t="s">
        <v>133</v>
      </c>
      <c r="H607" s="184">
        <v>8</v>
      </c>
      <c r="I607" s="185"/>
      <c r="J607" s="186">
        <f>ROUND(I607*H607,2)</f>
        <v>0</v>
      </c>
      <c r="K607" s="182" t="s">
        <v>134</v>
      </c>
      <c r="L607" s="187"/>
      <c r="M607" s="188" t="s">
        <v>21</v>
      </c>
      <c r="N607" s="189" t="s">
        <v>43</v>
      </c>
      <c r="P607" s="167">
        <f>O607*H607</f>
        <v>0</v>
      </c>
      <c r="Q607" s="167">
        <v>7.5000000000000002E-4</v>
      </c>
      <c r="R607" s="167">
        <f>Q607*H607</f>
        <v>6.0000000000000001E-3</v>
      </c>
      <c r="S607" s="167">
        <v>0</v>
      </c>
      <c r="T607" s="168">
        <f>S607*H607</f>
        <v>0</v>
      </c>
      <c r="AR607" s="21" t="s">
        <v>262</v>
      </c>
      <c r="AT607" s="21" t="s">
        <v>259</v>
      </c>
      <c r="AU607" s="21" t="s">
        <v>80</v>
      </c>
      <c r="AY607" s="21" t="s">
        <v>127</v>
      </c>
      <c r="BE607" s="169">
        <f>IF(N607="základní",J607,0)</f>
        <v>0</v>
      </c>
      <c r="BF607" s="169">
        <f>IF(N607="snížená",J607,0)</f>
        <v>0</v>
      </c>
      <c r="BG607" s="169">
        <f>IF(N607="zákl. přenesená",J607,0)</f>
        <v>0</v>
      </c>
      <c r="BH607" s="169">
        <f>IF(N607="sníž. přenesená",J607,0)</f>
        <v>0</v>
      </c>
      <c r="BI607" s="169">
        <f>IF(N607="nulová",J607,0)</f>
        <v>0</v>
      </c>
      <c r="BJ607" s="21" t="s">
        <v>78</v>
      </c>
      <c r="BK607" s="169">
        <f>ROUND(I607*H607,2)</f>
        <v>0</v>
      </c>
      <c r="BL607" s="21" t="s">
        <v>191</v>
      </c>
      <c r="BM607" s="21" t="s">
        <v>878</v>
      </c>
    </row>
    <row r="608" spans="2:65" s="1" customFormat="1" ht="27">
      <c r="B608" s="37"/>
      <c r="D608" s="170" t="s">
        <v>136</v>
      </c>
      <c r="F608" s="171" t="s">
        <v>137</v>
      </c>
      <c r="I608" s="99"/>
      <c r="L608" s="37"/>
      <c r="M608" s="172"/>
      <c r="T608" s="62"/>
      <c r="AT608" s="21" t="s">
        <v>136</v>
      </c>
      <c r="AU608" s="21" t="s">
        <v>80</v>
      </c>
    </row>
    <row r="609" spans="2:65" s="12" customFormat="1" ht="13.5">
      <c r="B609" s="173"/>
      <c r="D609" s="170" t="s">
        <v>138</v>
      </c>
      <c r="E609" s="174" t="s">
        <v>21</v>
      </c>
      <c r="F609" s="175" t="s">
        <v>173</v>
      </c>
      <c r="H609" s="176">
        <v>8</v>
      </c>
      <c r="I609" s="177"/>
      <c r="L609" s="173"/>
      <c r="M609" s="178"/>
      <c r="T609" s="179"/>
      <c r="AT609" s="174" t="s">
        <v>138</v>
      </c>
      <c r="AU609" s="174" t="s">
        <v>80</v>
      </c>
      <c r="AV609" s="12" t="s">
        <v>80</v>
      </c>
      <c r="AW609" s="12" t="s">
        <v>35</v>
      </c>
      <c r="AX609" s="12" t="s">
        <v>78</v>
      </c>
      <c r="AY609" s="174" t="s">
        <v>127</v>
      </c>
    </row>
    <row r="610" spans="2:65" s="1" customFormat="1" ht="22.5" customHeight="1">
      <c r="B610" s="37"/>
      <c r="C610" s="180" t="s">
        <v>879</v>
      </c>
      <c r="D610" s="180" t="s">
        <v>259</v>
      </c>
      <c r="E610" s="181" t="s">
        <v>880</v>
      </c>
      <c r="F610" s="182" t="s">
        <v>881</v>
      </c>
      <c r="G610" s="183" t="s">
        <v>133</v>
      </c>
      <c r="H610" s="184">
        <v>8</v>
      </c>
      <c r="I610" s="185"/>
      <c r="J610" s="186">
        <f>ROUND(I610*H610,2)</f>
        <v>0</v>
      </c>
      <c r="K610" s="182" t="s">
        <v>134</v>
      </c>
      <c r="L610" s="187"/>
      <c r="M610" s="188" t="s">
        <v>21</v>
      </c>
      <c r="N610" s="189" t="s">
        <v>43</v>
      </c>
      <c r="P610" s="167">
        <f>O610*H610</f>
        <v>0</v>
      </c>
      <c r="Q610" s="167">
        <v>7.5000000000000002E-4</v>
      </c>
      <c r="R610" s="167">
        <f>Q610*H610</f>
        <v>6.0000000000000001E-3</v>
      </c>
      <c r="S610" s="167">
        <v>0</v>
      </c>
      <c r="T610" s="168">
        <f>S610*H610</f>
        <v>0</v>
      </c>
      <c r="AR610" s="21" t="s">
        <v>262</v>
      </c>
      <c r="AT610" s="21" t="s">
        <v>259</v>
      </c>
      <c r="AU610" s="21" t="s">
        <v>80</v>
      </c>
      <c r="AY610" s="21" t="s">
        <v>127</v>
      </c>
      <c r="BE610" s="169">
        <f>IF(N610="základní",J610,0)</f>
        <v>0</v>
      </c>
      <c r="BF610" s="169">
        <f>IF(N610="snížená",J610,0)</f>
        <v>0</v>
      </c>
      <c r="BG610" s="169">
        <f>IF(N610="zákl. přenesená",J610,0)</f>
        <v>0</v>
      </c>
      <c r="BH610" s="169">
        <f>IF(N610="sníž. přenesená",J610,0)</f>
        <v>0</v>
      </c>
      <c r="BI610" s="169">
        <f>IF(N610="nulová",J610,0)</f>
        <v>0</v>
      </c>
      <c r="BJ610" s="21" t="s">
        <v>78</v>
      </c>
      <c r="BK610" s="169">
        <f>ROUND(I610*H610,2)</f>
        <v>0</v>
      </c>
      <c r="BL610" s="21" t="s">
        <v>191</v>
      </c>
      <c r="BM610" s="21" t="s">
        <v>882</v>
      </c>
    </row>
    <row r="611" spans="2:65" s="1" customFormat="1" ht="27">
      <c r="B611" s="37"/>
      <c r="D611" s="170" t="s">
        <v>136</v>
      </c>
      <c r="F611" s="171" t="s">
        <v>137</v>
      </c>
      <c r="I611" s="99"/>
      <c r="L611" s="37"/>
      <c r="M611" s="172"/>
      <c r="T611" s="62"/>
      <c r="AT611" s="21" t="s">
        <v>136</v>
      </c>
      <c r="AU611" s="21" t="s">
        <v>80</v>
      </c>
    </row>
    <row r="612" spans="2:65" s="12" customFormat="1" ht="13.5">
      <c r="B612" s="173"/>
      <c r="D612" s="170" t="s">
        <v>138</v>
      </c>
      <c r="E612" s="174" t="s">
        <v>21</v>
      </c>
      <c r="F612" s="175" t="s">
        <v>173</v>
      </c>
      <c r="H612" s="176">
        <v>8</v>
      </c>
      <c r="I612" s="177"/>
      <c r="L612" s="173"/>
      <c r="M612" s="178"/>
      <c r="T612" s="179"/>
      <c r="AT612" s="174" t="s">
        <v>138</v>
      </c>
      <c r="AU612" s="174" t="s">
        <v>80</v>
      </c>
      <c r="AV612" s="12" t="s">
        <v>80</v>
      </c>
      <c r="AW612" s="12" t="s">
        <v>35</v>
      </c>
      <c r="AX612" s="12" t="s">
        <v>78</v>
      </c>
      <c r="AY612" s="174" t="s">
        <v>127</v>
      </c>
    </row>
    <row r="613" spans="2:65" s="1" customFormat="1" ht="22.5" customHeight="1">
      <c r="B613" s="37"/>
      <c r="C613" s="180" t="s">
        <v>883</v>
      </c>
      <c r="D613" s="180" t="s">
        <v>259</v>
      </c>
      <c r="E613" s="181" t="s">
        <v>884</v>
      </c>
      <c r="F613" s="182" t="s">
        <v>885</v>
      </c>
      <c r="G613" s="183" t="s">
        <v>133</v>
      </c>
      <c r="H613" s="184">
        <v>8</v>
      </c>
      <c r="I613" s="185"/>
      <c r="J613" s="186">
        <f>ROUND(I613*H613,2)</f>
        <v>0</v>
      </c>
      <c r="K613" s="182" t="s">
        <v>134</v>
      </c>
      <c r="L613" s="187"/>
      <c r="M613" s="188" t="s">
        <v>21</v>
      </c>
      <c r="N613" s="189" t="s">
        <v>43</v>
      </c>
      <c r="P613" s="167">
        <f>O613*H613</f>
        <v>0</v>
      </c>
      <c r="Q613" s="167">
        <v>8.4999999999999995E-4</v>
      </c>
      <c r="R613" s="167">
        <f>Q613*H613</f>
        <v>6.7999999999999996E-3</v>
      </c>
      <c r="S613" s="167">
        <v>0</v>
      </c>
      <c r="T613" s="168">
        <f>S613*H613</f>
        <v>0</v>
      </c>
      <c r="AR613" s="21" t="s">
        <v>262</v>
      </c>
      <c r="AT613" s="21" t="s">
        <v>259</v>
      </c>
      <c r="AU613" s="21" t="s">
        <v>80</v>
      </c>
      <c r="AY613" s="21" t="s">
        <v>127</v>
      </c>
      <c r="BE613" s="169">
        <f>IF(N613="základní",J613,0)</f>
        <v>0</v>
      </c>
      <c r="BF613" s="169">
        <f>IF(N613="snížená",J613,0)</f>
        <v>0</v>
      </c>
      <c r="BG613" s="169">
        <f>IF(N613="zákl. přenesená",J613,0)</f>
        <v>0</v>
      </c>
      <c r="BH613" s="169">
        <f>IF(N613="sníž. přenesená",J613,0)</f>
        <v>0</v>
      </c>
      <c r="BI613" s="169">
        <f>IF(N613="nulová",J613,0)</f>
        <v>0</v>
      </c>
      <c r="BJ613" s="21" t="s">
        <v>78</v>
      </c>
      <c r="BK613" s="169">
        <f>ROUND(I613*H613,2)</f>
        <v>0</v>
      </c>
      <c r="BL613" s="21" t="s">
        <v>191</v>
      </c>
      <c r="BM613" s="21" t="s">
        <v>886</v>
      </c>
    </row>
    <row r="614" spans="2:65" s="1" customFormat="1" ht="27">
      <c r="B614" s="37"/>
      <c r="D614" s="170" t="s">
        <v>136</v>
      </c>
      <c r="F614" s="171" t="s">
        <v>137</v>
      </c>
      <c r="I614" s="99"/>
      <c r="L614" s="37"/>
      <c r="M614" s="172"/>
      <c r="T614" s="62"/>
      <c r="AT614" s="21" t="s">
        <v>136</v>
      </c>
      <c r="AU614" s="21" t="s">
        <v>80</v>
      </c>
    </row>
    <row r="615" spans="2:65" s="12" customFormat="1" ht="13.5">
      <c r="B615" s="173"/>
      <c r="D615" s="170" t="s">
        <v>138</v>
      </c>
      <c r="E615" s="174" t="s">
        <v>21</v>
      </c>
      <c r="F615" s="175" t="s">
        <v>173</v>
      </c>
      <c r="H615" s="176">
        <v>8</v>
      </c>
      <c r="I615" s="177"/>
      <c r="L615" s="173"/>
      <c r="M615" s="178"/>
      <c r="T615" s="179"/>
      <c r="AT615" s="174" t="s">
        <v>138</v>
      </c>
      <c r="AU615" s="174" t="s">
        <v>80</v>
      </c>
      <c r="AV615" s="12" t="s">
        <v>80</v>
      </c>
      <c r="AW615" s="12" t="s">
        <v>35</v>
      </c>
      <c r="AX615" s="12" t="s">
        <v>78</v>
      </c>
      <c r="AY615" s="174" t="s">
        <v>127</v>
      </c>
    </row>
    <row r="616" spans="2:65" s="1" customFormat="1" ht="22.5" customHeight="1">
      <c r="B616" s="37"/>
      <c r="C616" s="180" t="s">
        <v>887</v>
      </c>
      <c r="D616" s="180" t="s">
        <v>259</v>
      </c>
      <c r="E616" s="181" t="s">
        <v>888</v>
      </c>
      <c r="F616" s="182" t="s">
        <v>889</v>
      </c>
      <c r="G616" s="183" t="s">
        <v>133</v>
      </c>
      <c r="H616" s="184">
        <v>8</v>
      </c>
      <c r="I616" s="185"/>
      <c r="J616" s="186">
        <f>ROUND(I616*H616,2)</f>
        <v>0</v>
      </c>
      <c r="K616" s="182" t="s">
        <v>134</v>
      </c>
      <c r="L616" s="187"/>
      <c r="M616" s="188" t="s">
        <v>21</v>
      </c>
      <c r="N616" s="189" t="s">
        <v>43</v>
      </c>
      <c r="P616" s="167">
        <f>O616*H616</f>
        <v>0</v>
      </c>
      <c r="Q616" s="167">
        <v>8.4999999999999995E-4</v>
      </c>
      <c r="R616" s="167">
        <f>Q616*H616</f>
        <v>6.7999999999999996E-3</v>
      </c>
      <c r="S616" s="167">
        <v>0</v>
      </c>
      <c r="T616" s="168">
        <f>S616*H616</f>
        <v>0</v>
      </c>
      <c r="AR616" s="21" t="s">
        <v>262</v>
      </c>
      <c r="AT616" s="21" t="s">
        <v>259</v>
      </c>
      <c r="AU616" s="21" t="s">
        <v>80</v>
      </c>
      <c r="AY616" s="21" t="s">
        <v>127</v>
      </c>
      <c r="BE616" s="169">
        <f>IF(N616="základní",J616,0)</f>
        <v>0</v>
      </c>
      <c r="BF616" s="169">
        <f>IF(N616="snížená",J616,0)</f>
        <v>0</v>
      </c>
      <c r="BG616" s="169">
        <f>IF(N616="zákl. přenesená",J616,0)</f>
        <v>0</v>
      </c>
      <c r="BH616" s="169">
        <f>IF(N616="sníž. přenesená",J616,0)</f>
        <v>0</v>
      </c>
      <c r="BI616" s="169">
        <f>IF(N616="nulová",J616,0)</f>
        <v>0</v>
      </c>
      <c r="BJ616" s="21" t="s">
        <v>78</v>
      </c>
      <c r="BK616" s="169">
        <f>ROUND(I616*H616,2)</f>
        <v>0</v>
      </c>
      <c r="BL616" s="21" t="s">
        <v>191</v>
      </c>
      <c r="BM616" s="21" t="s">
        <v>890</v>
      </c>
    </row>
    <row r="617" spans="2:65" s="1" customFormat="1" ht="27">
      <c r="B617" s="37"/>
      <c r="D617" s="170" t="s">
        <v>136</v>
      </c>
      <c r="F617" s="171" t="s">
        <v>137</v>
      </c>
      <c r="I617" s="99"/>
      <c r="L617" s="37"/>
      <c r="M617" s="172"/>
      <c r="T617" s="62"/>
      <c r="AT617" s="21" t="s">
        <v>136</v>
      </c>
      <c r="AU617" s="21" t="s">
        <v>80</v>
      </c>
    </row>
    <row r="618" spans="2:65" s="12" customFormat="1" ht="13.5">
      <c r="B618" s="173"/>
      <c r="D618" s="170" t="s">
        <v>138</v>
      </c>
      <c r="E618" s="174" t="s">
        <v>21</v>
      </c>
      <c r="F618" s="175" t="s">
        <v>173</v>
      </c>
      <c r="H618" s="176">
        <v>8</v>
      </c>
      <c r="I618" s="177"/>
      <c r="L618" s="173"/>
      <c r="M618" s="178"/>
      <c r="T618" s="179"/>
      <c r="AT618" s="174" t="s">
        <v>138</v>
      </c>
      <c r="AU618" s="174" t="s">
        <v>80</v>
      </c>
      <c r="AV618" s="12" t="s">
        <v>80</v>
      </c>
      <c r="AW618" s="12" t="s">
        <v>35</v>
      </c>
      <c r="AX618" s="12" t="s">
        <v>78</v>
      </c>
      <c r="AY618" s="174" t="s">
        <v>127</v>
      </c>
    </row>
    <row r="619" spans="2:65" s="1" customFormat="1" ht="22.5" customHeight="1">
      <c r="B619" s="37"/>
      <c r="C619" s="180" t="s">
        <v>891</v>
      </c>
      <c r="D619" s="180" t="s">
        <v>259</v>
      </c>
      <c r="E619" s="181" t="s">
        <v>892</v>
      </c>
      <c r="F619" s="182" t="s">
        <v>893</v>
      </c>
      <c r="G619" s="183" t="s">
        <v>133</v>
      </c>
      <c r="H619" s="184">
        <v>187</v>
      </c>
      <c r="I619" s="185"/>
      <c r="J619" s="186">
        <f>ROUND(I619*H619,2)</f>
        <v>0</v>
      </c>
      <c r="K619" s="182" t="s">
        <v>134</v>
      </c>
      <c r="L619" s="187"/>
      <c r="M619" s="188" t="s">
        <v>21</v>
      </c>
      <c r="N619" s="189" t="s">
        <v>43</v>
      </c>
      <c r="P619" s="167">
        <f>O619*H619</f>
        <v>0</v>
      </c>
      <c r="Q619" s="167">
        <v>5.0000000000000001E-4</v>
      </c>
      <c r="R619" s="167">
        <f>Q619*H619</f>
        <v>9.35E-2</v>
      </c>
      <c r="S619" s="167">
        <v>0</v>
      </c>
      <c r="T619" s="168">
        <f>S619*H619</f>
        <v>0</v>
      </c>
      <c r="AR619" s="21" t="s">
        <v>262</v>
      </c>
      <c r="AT619" s="21" t="s">
        <v>259</v>
      </c>
      <c r="AU619" s="21" t="s">
        <v>80</v>
      </c>
      <c r="AY619" s="21" t="s">
        <v>127</v>
      </c>
      <c r="BE619" s="169">
        <f>IF(N619="základní",J619,0)</f>
        <v>0</v>
      </c>
      <c r="BF619" s="169">
        <f>IF(N619="snížená",J619,0)</f>
        <v>0</v>
      </c>
      <c r="BG619" s="169">
        <f>IF(N619="zákl. přenesená",J619,0)</f>
        <v>0</v>
      </c>
      <c r="BH619" s="169">
        <f>IF(N619="sníž. přenesená",J619,0)</f>
        <v>0</v>
      </c>
      <c r="BI619" s="169">
        <f>IF(N619="nulová",J619,0)</f>
        <v>0</v>
      </c>
      <c r="BJ619" s="21" t="s">
        <v>78</v>
      </c>
      <c r="BK619" s="169">
        <f>ROUND(I619*H619,2)</f>
        <v>0</v>
      </c>
      <c r="BL619" s="21" t="s">
        <v>191</v>
      </c>
      <c r="BM619" s="21" t="s">
        <v>894</v>
      </c>
    </row>
    <row r="620" spans="2:65" s="1" customFormat="1" ht="27">
      <c r="B620" s="37"/>
      <c r="D620" s="170" t="s">
        <v>136</v>
      </c>
      <c r="F620" s="171" t="s">
        <v>137</v>
      </c>
      <c r="I620" s="99"/>
      <c r="L620" s="37"/>
      <c r="M620" s="172"/>
      <c r="T620" s="62"/>
      <c r="AT620" s="21" t="s">
        <v>136</v>
      </c>
      <c r="AU620" s="21" t="s">
        <v>80</v>
      </c>
    </row>
    <row r="621" spans="2:65" s="12" customFormat="1" ht="13.5">
      <c r="B621" s="173"/>
      <c r="D621" s="170" t="s">
        <v>138</v>
      </c>
      <c r="E621" s="174" t="s">
        <v>21</v>
      </c>
      <c r="F621" s="175" t="s">
        <v>895</v>
      </c>
      <c r="H621" s="176">
        <v>187</v>
      </c>
      <c r="I621" s="177"/>
      <c r="L621" s="173"/>
      <c r="M621" s="178"/>
      <c r="T621" s="179"/>
      <c r="AT621" s="174" t="s">
        <v>138</v>
      </c>
      <c r="AU621" s="174" t="s">
        <v>80</v>
      </c>
      <c r="AV621" s="12" t="s">
        <v>80</v>
      </c>
      <c r="AW621" s="12" t="s">
        <v>35</v>
      </c>
      <c r="AX621" s="12" t="s">
        <v>78</v>
      </c>
      <c r="AY621" s="174" t="s">
        <v>127</v>
      </c>
    </row>
    <row r="622" spans="2:65" s="1" customFormat="1" ht="22.5" customHeight="1">
      <c r="B622" s="37"/>
      <c r="C622" s="180" t="s">
        <v>896</v>
      </c>
      <c r="D622" s="180" t="s">
        <v>259</v>
      </c>
      <c r="E622" s="181" t="s">
        <v>897</v>
      </c>
      <c r="F622" s="182" t="s">
        <v>898</v>
      </c>
      <c r="G622" s="183" t="s">
        <v>133</v>
      </c>
      <c r="H622" s="184">
        <v>162</v>
      </c>
      <c r="I622" s="185"/>
      <c r="J622" s="186">
        <f>ROUND(I622*H622,2)</f>
        <v>0</v>
      </c>
      <c r="K622" s="182" t="s">
        <v>134</v>
      </c>
      <c r="L622" s="187"/>
      <c r="M622" s="188" t="s">
        <v>21</v>
      </c>
      <c r="N622" s="189" t="s">
        <v>43</v>
      </c>
      <c r="P622" s="167">
        <f>O622*H622</f>
        <v>0</v>
      </c>
      <c r="Q622" s="167">
        <v>5.0000000000000001E-4</v>
      </c>
      <c r="R622" s="167">
        <f>Q622*H622</f>
        <v>8.1000000000000003E-2</v>
      </c>
      <c r="S622" s="167">
        <v>0</v>
      </c>
      <c r="T622" s="168">
        <f>S622*H622</f>
        <v>0</v>
      </c>
      <c r="AR622" s="21" t="s">
        <v>262</v>
      </c>
      <c r="AT622" s="21" t="s">
        <v>259</v>
      </c>
      <c r="AU622" s="21" t="s">
        <v>80</v>
      </c>
      <c r="AY622" s="21" t="s">
        <v>127</v>
      </c>
      <c r="BE622" s="169">
        <f>IF(N622="základní",J622,0)</f>
        <v>0</v>
      </c>
      <c r="BF622" s="169">
        <f>IF(N622="snížená",J622,0)</f>
        <v>0</v>
      </c>
      <c r="BG622" s="169">
        <f>IF(N622="zákl. přenesená",J622,0)</f>
        <v>0</v>
      </c>
      <c r="BH622" s="169">
        <f>IF(N622="sníž. přenesená",J622,0)</f>
        <v>0</v>
      </c>
      <c r="BI622" s="169">
        <f>IF(N622="nulová",J622,0)</f>
        <v>0</v>
      </c>
      <c r="BJ622" s="21" t="s">
        <v>78</v>
      </c>
      <c r="BK622" s="169">
        <f>ROUND(I622*H622,2)</f>
        <v>0</v>
      </c>
      <c r="BL622" s="21" t="s">
        <v>191</v>
      </c>
      <c r="BM622" s="21" t="s">
        <v>899</v>
      </c>
    </row>
    <row r="623" spans="2:65" s="1" customFormat="1" ht="27">
      <c r="B623" s="37"/>
      <c r="D623" s="170" t="s">
        <v>136</v>
      </c>
      <c r="F623" s="171" t="s">
        <v>137</v>
      </c>
      <c r="I623" s="99"/>
      <c r="L623" s="37"/>
      <c r="M623" s="172"/>
      <c r="T623" s="62"/>
      <c r="AT623" s="21" t="s">
        <v>136</v>
      </c>
      <c r="AU623" s="21" t="s">
        <v>80</v>
      </c>
    </row>
    <row r="624" spans="2:65" s="12" customFormat="1" ht="13.5">
      <c r="B624" s="173"/>
      <c r="D624" s="170" t="s">
        <v>138</v>
      </c>
      <c r="E624" s="174" t="s">
        <v>21</v>
      </c>
      <c r="F624" s="175" t="s">
        <v>719</v>
      </c>
      <c r="H624" s="176">
        <v>162</v>
      </c>
      <c r="I624" s="177"/>
      <c r="L624" s="173"/>
      <c r="M624" s="178"/>
      <c r="T624" s="179"/>
      <c r="AT624" s="174" t="s">
        <v>138</v>
      </c>
      <c r="AU624" s="174" t="s">
        <v>80</v>
      </c>
      <c r="AV624" s="12" t="s">
        <v>80</v>
      </c>
      <c r="AW624" s="12" t="s">
        <v>35</v>
      </c>
      <c r="AX624" s="12" t="s">
        <v>78</v>
      </c>
      <c r="AY624" s="174" t="s">
        <v>127</v>
      </c>
    </row>
    <row r="625" spans="2:65" s="1" customFormat="1" ht="22.5" customHeight="1">
      <c r="B625" s="37"/>
      <c r="C625" s="180" t="s">
        <v>900</v>
      </c>
      <c r="D625" s="180" t="s">
        <v>259</v>
      </c>
      <c r="E625" s="181" t="s">
        <v>901</v>
      </c>
      <c r="F625" s="182" t="s">
        <v>902</v>
      </c>
      <c r="G625" s="183" t="s">
        <v>133</v>
      </c>
      <c r="H625" s="184">
        <v>170</v>
      </c>
      <c r="I625" s="185"/>
      <c r="J625" s="186">
        <f>ROUND(I625*H625,2)</f>
        <v>0</v>
      </c>
      <c r="K625" s="182" t="s">
        <v>134</v>
      </c>
      <c r="L625" s="187"/>
      <c r="M625" s="188" t="s">
        <v>21</v>
      </c>
      <c r="N625" s="189" t="s">
        <v>43</v>
      </c>
      <c r="P625" s="167">
        <f>O625*H625</f>
        <v>0</v>
      </c>
      <c r="Q625" s="167">
        <v>5.0000000000000001E-4</v>
      </c>
      <c r="R625" s="167">
        <f>Q625*H625</f>
        <v>8.5000000000000006E-2</v>
      </c>
      <c r="S625" s="167">
        <v>0</v>
      </c>
      <c r="T625" s="168">
        <f>S625*H625</f>
        <v>0</v>
      </c>
      <c r="AR625" s="21" t="s">
        <v>262</v>
      </c>
      <c r="AT625" s="21" t="s">
        <v>259</v>
      </c>
      <c r="AU625" s="21" t="s">
        <v>80</v>
      </c>
      <c r="AY625" s="21" t="s">
        <v>127</v>
      </c>
      <c r="BE625" s="169">
        <f>IF(N625="základní",J625,0)</f>
        <v>0</v>
      </c>
      <c r="BF625" s="169">
        <f>IF(N625="snížená",J625,0)</f>
        <v>0</v>
      </c>
      <c r="BG625" s="169">
        <f>IF(N625="zákl. přenesená",J625,0)</f>
        <v>0</v>
      </c>
      <c r="BH625" s="169">
        <f>IF(N625="sníž. přenesená",J625,0)</f>
        <v>0</v>
      </c>
      <c r="BI625" s="169">
        <f>IF(N625="nulová",J625,0)</f>
        <v>0</v>
      </c>
      <c r="BJ625" s="21" t="s">
        <v>78</v>
      </c>
      <c r="BK625" s="169">
        <f>ROUND(I625*H625,2)</f>
        <v>0</v>
      </c>
      <c r="BL625" s="21" t="s">
        <v>191</v>
      </c>
      <c r="BM625" s="21" t="s">
        <v>903</v>
      </c>
    </row>
    <row r="626" spans="2:65" s="1" customFormat="1" ht="27">
      <c r="B626" s="37"/>
      <c r="D626" s="170" t="s">
        <v>136</v>
      </c>
      <c r="F626" s="171" t="s">
        <v>137</v>
      </c>
      <c r="I626" s="99"/>
      <c r="L626" s="37"/>
      <c r="M626" s="172"/>
      <c r="T626" s="62"/>
      <c r="AT626" s="21" t="s">
        <v>136</v>
      </c>
      <c r="AU626" s="21" t="s">
        <v>80</v>
      </c>
    </row>
    <row r="627" spans="2:65" s="12" customFormat="1" ht="13.5">
      <c r="B627" s="173"/>
      <c r="D627" s="170" t="s">
        <v>138</v>
      </c>
      <c r="E627" s="174" t="s">
        <v>21</v>
      </c>
      <c r="F627" s="175" t="s">
        <v>869</v>
      </c>
      <c r="H627" s="176">
        <v>170</v>
      </c>
      <c r="I627" s="177"/>
      <c r="L627" s="173"/>
      <c r="M627" s="178"/>
      <c r="T627" s="179"/>
      <c r="AT627" s="174" t="s">
        <v>138</v>
      </c>
      <c r="AU627" s="174" t="s">
        <v>80</v>
      </c>
      <c r="AV627" s="12" t="s">
        <v>80</v>
      </c>
      <c r="AW627" s="12" t="s">
        <v>35</v>
      </c>
      <c r="AX627" s="12" t="s">
        <v>78</v>
      </c>
      <c r="AY627" s="174" t="s">
        <v>127</v>
      </c>
    </row>
    <row r="628" spans="2:65" s="1" customFormat="1" ht="22.5" customHeight="1">
      <c r="B628" s="37"/>
      <c r="C628" s="180" t="s">
        <v>904</v>
      </c>
      <c r="D628" s="180" t="s">
        <v>259</v>
      </c>
      <c r="E628" s="181" t="s">
        <v>905</v>
      </c>
      <c r="F628" s="182" t="s">
        <v>906</v>
      </c>
      <c r="G628" s="183" t="s">
        <v>133</v>
      </c>
      <c r="H628" s="184">
        <v>187</v>
      </c>
      <c r="I628" s="185"/>
      <c r="J628" s="186">
        <f>ROUND(I628*H628,2)</f>
        <v>0</v>
      </c>
      <c r="K628" s="182" t="s">
        <v>134</v>
      </c>
      <c r="L628" s="187"/>
      <c r="M628" s="188" t="s">
        <v>21</v>
      </c>
      <c r="N628" s="189" t="s">
        <v>43</v>
      </c>
      <c r="P628" s="167">
        <f>O628*H628</f>
        <v>0</v>
      </c>
      <c r="Q628" s="167">
        <v>5.0000000000000001E-4</v>
      </c>
      <c r="R628" s="167">
        <f>Q628*H628</f>
        <v>9.35E-2</v>
      </c>
      <c r="S628" s="167">
        <v>0</v>
      </c>
      <c r="T628" s="168">
        <f>S628*H628</f>
        <v>0</v>
      </c>
      <c r="AR628" s="21" t="s">
        <v>262</v>
      </c>
      <c r="AT628" s="21" t="s">
        <v>259</v>
      </c>
      <c r="AU628" s="21" t="s">
        <v>80</v>
      </c>
      <c r="AY628" s="21" t="s">
        <v>127</v>
      </c>
      <c r="BE628" s="169">
        <f>IF(N628="základní",J628,0)</f>
        <v>0</v>
      </c>
      <c r="BF628" s="169">
        <f>IF(N628="snížená",J628,0)</f>
        <v>0</v>
      </c>
      <c r="BG628" s="169">
        <f>IF(N628="zákl. přenesená",J628,0)</f>
        <v>0</v>
      </c>
      <c r="BH628" s="169">
        <f>IF(N628="sníž. přenesená",J628,0)</f>
        <v>0</v>
      </c>
      <c r="BI628" s="169">
        <f>IF(N628="nulová",J628,0)</f>
        <v>0</v>
      </c>
      <c r="BJ628" s="21" t="s">
        <v>78</v>
      </c>
      <c r="BK628" s="169">
        <f>ROUND(I628*H628,2)</f>
        <v>0</v>
      </c>
      <c r="BL628" s="21" t="s">
        <v>191</v>
      </c>
      <c r="BM628" s="21" t="s">
        <v>907</v>
      </c>
    </row>
    <row r="629" spans="2:65" s="1" customFormat="1" ht="27">
      <c r="B629" s="37"/>
      <c r="D629" s="170" t="s">
        <v>136</v>
      </c>
      <c r="F629" s="171" t="s">
        <v>137</v>
      </c>
      <c r="I629" s="99"/>
      <c r="L629" s="37"/>
      <c r="M629" s="172"/>
      <c r="T629" s="62"/>
      <c r="AT629" s="21" t="s">
        <v>136</v>
      </c>
      <c r="AU629" s="21" t="s">
        <v>80</v>
      </c>
    </row>
    <row r="630" spans="2:65" s="12" customFormat="1" ht="13.5">
      <c r="B630" s="173"/>
      <c r="D630" s="170" t="s">
        <v>138</v>
      </c>
      <c r="E630" s="174" t="s">
        <v>21</v>
      </c>
      <c r="F630" s="175" t="s">
        <v>895</v>
      </c>
      <c r="H630" s="176">
        <v>187</v>
      </c>
      <c r="I630" s="177"/>
      <c r="L630" s="173"/>
      <c r="M630" s="178"/>
      <c r="T630" s="179"/>
      <c r="AT630" s="174" t="s">
        <v>138</v>
      </c>
      <c r="AU630" s="174" t="s">
        <v>80</v>
      </c>
      <c r="AV630" s="12" t="s">
        <v>80</v>
      </c>
      <c r="AW630" s="12" t="s">
        <v>35</v>
      </c>
      <c r="AX630" s="12" t="s">
        <v>78</v>
      </c>
      <c r="AY630" s="174" t="s">
        <v>127</v>
      </c>
    </row>
    <row r="631" spans="2:65" s="1" customFormat="1" ht="22.5" customHeight="1">
      <c r="B631" s="37"/>
      <c r="C631" s="180" t="s">
        <v>908</v>
      </c>
      <c r="D631" s="180" t="s">
        <v>259</v>
      </c>
      <c r="E631" s="181" t="s">
        <v>909</v>
      </c>
      <c r="F631" s="182" t="s">
        <v>910</v>
      </c>
      <c r="G631" s="183" t="s">
        <v>144</v>
      </c>
      <c r="H631" s="184">
        <v>44.88</v>
      </c>
      <c r="I631" s="185"/>
      <c r="J631" s="186">
        <f>ROUND(I631*H631,2)</f>
        <v>0</v>
      </c>
      <c r="K631" s="182" t="s">
        <v>134</v>
      </c>
      <c r="L631" s="187"/>
      <c r="M631" s="188" t="s">
        <v>21</v>
      </c>
      <c r="N631" s="189" t="s">
        <v>43</v>
      </c>
      <c r="P631" s="167">
        <f>O631*H631</f>
        <v>0</v>
      </c>
      <c r="Q631" s="167">
        <v>7.4999999999999997E-3</v>
      </c>
      <c r="R631" s="167">
        <f>Q631*H631</f>
        <v>0.33660000000000001</v>
      </c>
      <c r="S631" s="167">
        <v>0</v>
      </c>
      <c r="T631" s="168">
        <f>S631*H631</f>
        <v>0</v>
      </c>
      <c r="AR631" s="21" t="s">
        <v>262</v>
      </c>
      <c r="AT631" s="21" t="s">
        <v>259</v>
      </c>
      <c r="AU631" s="21" t="s">
        <v>80</v>
      </c>
      <c r="AY631" s="21" t="s">
        <v>127</v>
      </c>
      <c r="BE631" s="169">
        <f>IF(N631="základní",J631,0)</f>
        <v>0</v>
      </c>
      <c r="BF631" s="169">
        <f>IF(N631="snížená",J631,0)</f>
        <v>0</v>
      </c>
      <c r="BG631" s="169">
        <f>IF(N631="zákl. přenesená",J631,0)</f>
        <v>0</v>
      </c>
      <c r="BH631" s="169">
        <f>IF(N631="sníž. přenesená",J631,0)</f>
        <v>0</v>
      </c>
      <c r="BI631" s="169">
        <f>IF(N631="nulová",J631,0)</f>
        <v>0</v>
      </c>
      <c r="BJ631" s="21" t="s">
        <v>78</v>
      </c>
      <c r="BK631" s="169">
        <f>ROUND(I631*H631,2)</f>
        <v>0</v>
      </c>
      <c r="BL631" s="21" t="s">
        <v>191</v>
      </c>
      <c r="BM631" s="21" t="s">
        <v>911</v>
      </c>
    </row>
    <row r="632" spans="2:65" s="1" customFormat="1" ht="27">
      <c r="B632" s="37"/>
      <c r="D632" s="170" t="s">
        <v>136</v>
      </c>
      <c r="F632" s="171" t="s">
        <v>137</v>
      </c>
      <c r="I632" s="99"/>
      <c r="L632" s="37"/>
      <c r="M632" s="172"/>
      <c r="T632" s="62"/>
      <c r="AT632" s="21" t="s">
        <v>136</v>
      </c>
      <c r="AU632" s="21" t="s">
        <v>80</v>
      </c>
    </row>
    <row r="633" spans="2:65" s="12" customFormat="1" ht="13.5">
      <c r="B633" s="173"/>
      <c r="D633" s="170" t="s">
        <v>138</v>
      </c>
      <c r="E633" s="174" t="s">
        <v>21</v>
      </c>
      <c r="F633" s="175" t="s">
        <v>912</v>
      </c>
      <c r="H633" s="176">
        <v>44.88</v>
      </c>
      <c r="I633" s="177"/>
      <c r="L633" s="173"/>
      <c r="M633" s="178"/>
      <c r="T633" s="179"/>
      <c r="AT633" s="174" t="s">
        <v>138</v>
      </c>
      <c r="AU633" s="174" t="s">
        <v>80</v>
      </c>
      <c r="AV633" s="12" t="s">
        <v>80</v>
      </c>
      <c r="AW633" s="12" t="s">
        <v>35</v>
      </c>
      <c r="AX633" s="12" t="s">
        <v>78</v>
      </c>
      <c r="AY633" s="174" t="s">
        <v>127</v>
      </c>
    </row>
    <row r="634" spans="2:65" s="1" customFormat="1" ht="22.5" customHeight="1">
      <c r="B634" s="37"/>
      <c r="C634" s="180" t="s">
        <v>913</v>
      </c>
      <c r="D634" s="180" t="s">
        <v>259</v>
      </c>
      <c r="E634" s="181" t="s">
        <v>914</v>
      </c>
      <c r="F634" s="182" t="s">
        <v>915</v>
      </c>
      <c r="G634" s="183" t="s">
        <v>133</v>
      </c>
      <c r="H634" s="184">
        <v>187</v>
      </c>
      <c r="I634" s="185"/>
      <c r="J634" s="186">
        <f>ROUND(I634*H634,2)</f>
        <v>0</v>
      </c>
      <c r="K634" s="182" t="s">
        <v>134</v>
      </c>
      <c r="L634" s="187"/>
      <c r="M634" s="188" t="s">
        <v>21</v>
      </c>
      <c r="N634" s="189" t="s">
        <v>43</v>
      </c>
      <c r="P634" s="167">
        <f>O634*H634</f>
        <v>0</v>
      </c>
      <c r="Q634" s="167">
        <v>1E-3</v>
      </c>
      <c r="R634" s="167">
        <f>Q634*H634</f>
        <v>0.187</v>
      </c>
      <c r="S634" s="167">
        <v>0</v>
      </c>
      <c r="T634" s="168">
        <f>S634*H634</f>
        <v>0</v>
      </c>
      <c r="AR634" s="21" t="s">
        <v>262</v>
      </c>
      <c r="AT634" s="21" t="s">
        <v>259</v>
      </c>
      <c r="AU634" s="21" t="s">
        <v>80</v>
      </c>
      <c r="AY634" s="21" t="s">
        <v>127</v>
      </c>
      <c r="BE634" s="169">
        <f>IF(N634="základní",J634,0)</f>
        <v>0</v>
      </c>
      <c r="BF634" s="169">
        <f>IF(N634="snížená",J634,0)</f>
        <v>0</v>
      </c>
      <c r="BG634" s="169">
        <f>IF(N634="zákl. přenesená",J634,0)</f>
        <v>0</v>
      </c>
      <c r="BH634" s="169">
        <f>IF(N634="sníž. přenesená",J634,0)</f>
        <v>0</v>
      </c>
      <c r="BI634" s="169">
        <f>IF(N634="nulová",J634,0)</f>
        <v>0</v>
      </c>
      <c r="BJ634" s="21" t="s">
        <v>78</v>
      </c>
      <c r="BK634" s="169">
        <f>ROUND(I634*H634,2)</f>
        <v>0</v>
      </c>
      <c r="BL634" s="21" t="s">
        <v>191</v>
      </c>
      <c r="BM634" s="21" t="s">
        <v>916</v>
      </c>
    </row>
    <row r="635" spans="2:65" s="1" customFormat="1" ht="27">
      <c r="B635" s="37"/>
      <c r="D635" s="170" t="s">
        <v>136</v>
      </c>
      <c r="F635" s="171" t="s">
        <v>137</v>
      </c>
      <c r="I635" s="99"/>
      <c r="L635" s="37"/>
      <c r="M635" s="172"/>
      <c r="T635" s="62"/>
      <c r="AT635" s="21" t="s">
        <v>136</v>
      </c>
      <c r="AU635" s="21" t="s">
        <v>80</v>
      </c>
    </row>
    <row r="636" spans="2:65" s="12" customFormat="1" ht="13.5">
      <c r="B636" s="173"/>
      <c r="D636" s="170" t="s">
        <v>138</v>
      </c>
      <c r="E636" s="174" t="s">
        <v>21</v>
      </c>
      <c r="F636" s="175" t="s">
        <v>895</v>
      </c>
      <c r="H636" s="176">
        <v>187</v>
      </c>
      <c r="I636" s="177"/>
      <c r="L636" s="173"/>
      <c r="M636" s="178"/>
      <c r="T636" s="179"/>
      <c r="AT636" s="174" t="s">
        <v>138</v>
      </c>
      <c r="AU636" s="174" t="s">
        <v>80</v>
      </c>
      <c r="AV636" s="12" t="s">
        <v>80</v>
      </c>
      <c r="AW636" s="12" t="s">
        <v>35</v>
      </c>
      <c r="AX636" s="12" t="s">
        <v>78</v>
      </c>
      <c r="AY636" s="174" t="s">
        <v>127</v>
      </c>
    </row>
    <row r="637" spans="2:65" s="1" customFormat="1" ht="22.5" customHeight="1">
      <c r="B637" s="37"/>
      <c r="C637" s="158" t="s">
        <v>917</v>
      </c>
      <c r="D637" s="158" t="s">
        <v>130</v>
      </c>
      <c r="E637" s="159" t="s">
        <v>918</v>
      </c>
      <c r="F637" s="160" t="s">
        <v>919</v>
      </c>
      <c r="G637" s="161" t="s">
        <v>133</v>
      </c>
      <c r="H637" s="162">
        <v>113</v>
      </c>
      <c r="I637" s="163"/>
      <c r="J637" s="164">
        <f>ROUND(I637*H637,2)</f>
        <v>0</v>
      </c>
      <c r="K637" s="160" t="s">
        <v>134</v>
      </c>
      <c r="L637" s="37"/>
      <c r="M637" s="165" t="s">
        <v>21</v>
      </c>
      <c r="N637" s="166" t="s">
        <v>43</v>
      </c>
      <c r="P637" s="167">
        <f>O637*H637</f>
        <v>0</v>
      </c>
      <c r="Q637" s="167">
        <v>3.1E-4</v>
      </c>
      <c r="R637" s="167">
        <f>Q637*H637</f>
        <v>3.5029999999999999E-2</v>
      </c>
      <c r="S637" s="167">
        <v>0</v>
      </c>
      <c r="T637" s="168">
        <f>S637*H637</f>
        <v>0</v>
      </c>
      <c r="AR637" s="21" t="s">
        <v>191</v>
      </c>
      <c r="AT637" s="21" t="s">
        <v>130</v>
      </c>
      <c r="AU637" s="21" t="s">
        <v>80</v>
      </c>
      <c r="AY637" s="21" t="s">
        <v>127</v>
      </c>
      <c r="BE637" s="169">
        <f>IF(N637="základní",J637,0)</f>
        <v>0</v>
      </c>
      <c r="BF637" s="169">
        <f>IF(N637="snížená",J637,0)</f>
        <v>0</v>
      </c>
      <c r="BG637" s="169">
        <f>IF(N637="zákl. přenesená",J637,0)</f>
        <v>0</v>
      </c>
      <c r="BH637" s="169">
        <f>IF(N637="sníž. přenesená",J637,0)</f>
        <v>0</v>
      </c>
      <c r="BI637" s="169">
        <f>IF(N637="nulová",J637,0)</f>
        <v>0</v>
      </c>
      <c r="BJ637" s="21" t="s">
        <v>78</v>
      </c>
      <c r="BK637" s="169">
        <f>ROUND(I637*H637,2)</f>
        <v>0</v>
      </c>
      <c r="BL637" s="21" t="s">
        <v>191</v>
      </c>
      <c r="BM637" s="21" t="s">
        <v>920</v>
      </c>
    </row>
    <row r="638" spans="2:65" s="1" customFormat="1" ht="27">
      <c r="B638" s="37"/>
      <c r="D638" s="170" t="s">
        <v>136</v>
      </c>
      <c r="F638" s="171" t="s">
        <v>137</v>
      </c>
      <c r="I638" s="99"/>
      <c r="L638" s="37"/>
      <c r="M638" s="172"/>
      <c r="T638" s="62"/>
      <c r="AT638" s="21" t="s">
        <v>136</v>
      </c>
      <c r="AU638" s="21" t="s">
        <v>80</v>
      </c>
    </row>
    <row r="639" spans="2:65" s="12" customFormat="1" ht="13.5">
      <c r="B639" s="173"/>
      <c r="D639" s="170" t="s">
        <v>138</v>
      </c>
      <c r="E639" s="174" t="s">
        <v>21</v>
      </c>
      <c r="F639" s="175" t="s">
        <v>633</v>
      </c>
      <c r="H639" s="176">
        <v>113</v>
      </c>
      <c r="I639" s="177"/>
      <c r="L639" s="173"/>
      <c r="M639" s="178"/>
      <c r="T639" s="179"/>
      <c r="AT639" s="174" t="s">
        <v>138</v>
      </c>
      <c r="AU639" s="174" t="s">
        <v>80</v>
      </c>
      <c r="AV639" s="12" t="s">
        <v>80</v>
      </c>
      <c r="AW639" s="12" t="s">
        <v>35</v>
      </c>
      <c r="AX639" s="12" t="s">
        <v>78</v>
      </c>
      <c r="AY639" s="174" t="s">
        <v>127</v>
      </c>
    </row>
    <row r="640" spans="2:65" s="1" customFormat="1" ht="31.5" customHeight="1">
      <c r="B640" s="37"/>
      <c r="C640" s="158" t="s">
        <v>921</v>
      </c>
      <c r="D640" s="158" t="s">
        <v>130</v>
      </c>
      <c r="E640" s="159" t="s">
        <v>922</v>
      </c>
      <c r="F640" s="160" t="s">
        <v>923</v>
      </c>
      <c r="G640" s="161" t="s">
        <v>166</v>
      </c>
      <c r="H640" s="162">
        <v>11.414999999999999</v>
      </c>
      <c r="I640" s="163"/>
      <c r="J640" s="164">
        <f>ROUND(I640*H640,2)</f>
        <v>0</v>
      </c>
      <c r="K640" s="160" t="s">
        <v>134</v>
      </c>
      <c r="L640" s="37"/>
      <c r="M640" s="165" t="s">
        <v>21</v>
      </c>
      <c r="N640" s="166" t="s">
        <v>43</v>
      </c>
      <c r="P640" s="167">
        <f>O640*H640</f>
        <v>0</v>
      </c>
      <c r="Q640" s="167">
        <v>0</v>
      </c>
      <c r="R640" s="167">
        <f>Q640*H640</f>
        <v>0</v>
      </c>
      <c r="S640" s="167">
        <v>0</v>
      </c>
      <c r="T640" s="168">
        <f>S640*H640</f>
        <v>0</v>
      </c>
      <c r="AR640" s="21" t="s">
        <v>191</v>
      </c>
      <c r="AT640" s="21" t="s">
        <v>130</v>
      </c>
      <c r="AU640" s="21" t="s">
        <v>80</v>
      </c>
      <c r="AY640" s="21" t="s">
        <v>127</v>
      </c>
      <c r="BE640" s="169">
        <f>IF(N640="základní",J640,0)</f>
        <v>0</v>
      </c>
      <c r="BF640" s="169">
        <f>IF(N640="snížená",J640,0)</f>
        <v>0</v>
      </c>
      <c r="BG640" s="169">
        <f>IF(N640="zákl. přenesená",J640,0)</f>
        <v>0</v>
      </c>
      <c r="BH640" s="169">
        <f>IF(N640="sníž. přenesená",J640,0)</f>
        <v>0</v>
      </c>
      <c r="BI640" s="169">
        <f>IF(N640="nulová",J640,0)</f>
        <v>0</v>
      </c>
      <c r="BJ640" s="21" t="s">
        <v>78</v>
      </c>
      <c r="BK640" s="169">
        <f>ROUND(I640*H640,2)</f>
        <v>0</v>
      </c>
      <c r="BL640" s="21" t="s">
        <v>191</v>
      </c>
      <c r="BM640" s="21" t="s">
        <v>924</v>
      </c>
    </row>
    <row r="641" spans="2:65" s="1" customFormat="1" ht="27">
      <c r="B641" s="37"/>
      <c r="D641" s="170" t="s">
        <v>136</v>
      </c>
      <c r="F641" s="171" t="s">
        <v>137</v>
      </c>
      <c r="I641" s="99"/>
      <c r="L641" s="37"/>
      <c r="M641" s="172"/>
      <c r="T641" s="62"/>
      <c r="AT641" s="21" t="s">
        <v>136</v>
      </c>
      <c r="AU641" s="21" t="s">
        <v>80</v>
      </c>
    </row>
    <row r="642" spans="2:65" s="11" customFormat="1" ht="29.85" customHeight="1">
      <c r="B642" s="146"/>
      <c r="D642" s="147" t="s">
        <v>71</v>
      </c>
      <c r="E642" s="156" t="s">
        <v>925</v>
      </c>
      <c r="F642" s="156" t="s">
        <v>926</v>
      </c>
      <c r="I642" s="149"/>
      <c r="J642" s="157">
        <f>BK642</f>
        <v>0</v>
      </c>
      <c r="L642" s="146"/>
      <c r="M642" s="151"/>
      <c r="P642" s="152">
        <f>SUM(P643:P656)</f>
        <v>0</v>
      </c>
      <c r="R642" s="152">
        <f>SUM(R643:R656)</f>
        <v>3.129</v>
      </c>
      <c r="T642" s="153">
        <f>SUM(T643:T656)</f>
        <v>0</v>
      </c>
      <c r="AR642" s="147" t="s">
        <v>80</v>
      </c>
      <c r="AT642" s="154" t="s">
        <v>71</v>
      </c>
      <c r="AU642" s="154" t="s">
        <v>78</v>
      </c>
      <c r="AY642" s="147" t="s">
        <v>127</v>
      </c>
      <c r="BK642" s="155">
        <f>SUM(BK643:BK656)</f>
        <v>0</v>
      </c>
    </row>
    <row r="643" spans="2:65" s="1" customFormat="1" ht="31.5" customHeight="1">
      <c r="B643" s="37"/>
      <c r="C643" s="158" t="s">
        <v>927</v>
      </c>
      <c r="D643" s="158" t="s">
        <v>130</v>
      </c>
      <c r="E643" s="159" t="s">
        <v>928</v>
      </c>
      <c r="F643" s="160" t="s">
        <v>929</v>
      </c>
      <c r="G643" s="161" t="s">
        <v>346</v>
      </c>
      <c r="H643" s="162">
        <v>170</v>
      </c>
      <c r="I643" s="163"/>
      <c r="J643" s="164">
        <f>ROUND(I643*H643,2)</f>
        <v>0</v>
      </c>
      <c r="K643" s="160" t="s">
        <v>134</v>
      </c>
      <c r="L643" s="37"/>
      <c r="M643" s="165" t="s">
        <v>21</v>
      </c>
      <c r="N643" s="166" t="s">
        <v>43</v>
      </c>
      <c r="P643" s="167">
        <f>O643*H643</f>
        <v>0</v>
      </c>
      <c r="Q643" s="167">
        <v>0</v>
      </c>
      <c r="R643" s="167">
        <f>Q643*H643</f>
        <v>0</v>
      </c>
      <c r="S643" s="167">
        <v>0</v>
      </c>
      <c r="T643" s="168">
        <f>S643*H643</f>
        <v>0</v>
      </c>
      <c r="AR643" s="21" t="s">
        <v>191</v>
      </c>
      <c r="AT643" s="21" t="s">
        <v>130</v>
      </c>
      <c r="AU643" s="21" t="s">
        <v>80</v>
      </c>
      <c r="AY643" s="21" t="s">
        <v>127</v>
      </c>
      <c r="BE643" s="169">
        <f>IF(N643="základní",J643,0)</f>
        <v>0</v>
      </c>
      <c r="BF643" s="169">
        <f>IF(N643="snížená",J643,0)</f>
        <v>0</v>
      </c>
      <c r="BG643" s="169">
        <f>IF(N643="zákl. přenesená",J643,0)</f>
        <v>0</v>
      </c>
      <c r="BH643" s="169">
        <f>IF(N643="sníž. přenesená",J643,0)</f>
        <v>0</v>
      </c>
      <c r="BI643" s="169">
        <f>IF(N643="nulová",J643,0)</f>
        <v>0</v>
      </c>
      <c r="BJ643" s="21" t="s">
        <v>78</v>
      </c>
      <c r="BK643" s="169">
        <f>ROUND(I643*H643,2)</f>
        <v>0</v>
      </c>
      <c r="BL643" s="21" t="s">
        <v>191</v>
      </c>
      <c r="BM643" s="21" t="s">
        <v>930</v>
      </c>
    </row>
    <row r="644" spans="2:65" s="1" customFormat="1" ht="27">
      <c r="B644" s="37"/>
      <c r="D644" s="170" t="s">
        <v>136</v>
      </c>
      <c r="F644" s="171" t="s">
        <v>137</v>
      </c>
      <c r="I644" s="99"/>
      <c r="L644" s="37"/>
      <c r="M644" s="172"/>
      <c r="T644" s="62"/>
      <c r="AT644" s="21" t="s">
        <v>136</v>
      </c>
      <c r="AU644" s="21" t="s">
        <v>80</v>
      </c>
    </row>
    <row r="645" spans="2:65" s="12" customFormat="1" ht="13.5">
      <c r="B645" s="173"/>
      <c r="D645" s="170" t="s">
        <v>138</v>
      </c>
      <c r="E645" s="174" t="s">
        <v>21</v>
      </c>
      <c r="F645" s="175" t="s">
        <v>249</v>
      </c>
      <c r="H645" s="176">
        <v>170</v>
      </c>
      <c r="I645" s="177"/>
      <c r="L645" s="173"/>
      <c r="M645" s="178"/>
      <c r="T645" s="179"/>
      <c r="AT645" s="174" t="s">
        <v>138</v>
      </c>
      <c r="AU645" s="174" t="s">
        <v>80</v>
      </c>
      <c r="AV645" s="12" t="s">
        <v>80</v>
      </c>
      <c r="AW645" s="12" t="s">
        <v>35</v>
      </c>
      <c r="AX645" s="12" t="s">
        <v>78</v>
      </c>
      <c r="AY645" s="174" t="s">
        <v>127</v>
      </c>
    </row>
    <row r="646" spans="2:65" s="1" customFormat="1" ht="22.5" customHeight="1">
      <c r="B646" s="37"/>
      <c r="C646" s="180" t="s">
        <v>931</v>
      </c>
      <c r="D646" s="180" t="s">
        <v>259</v>
      </c>
      <c r="E646" s="181" t="s">
        <v>932</v>
      </c>
      <c r="F646" s="182" t="s">
        <v>933</v>
      </c>
      <c r="G646" s="183" t="s">
        <v>133</v>
      </c>
      <c r="H646" s="184">
        <v>8</v>
      </c>
      <c r="I646" s="185"/>
      <c r="J646" s="186">
        <f>ROUND(I646*H646,2)</f>
        <v>0</v>
      </c>
      <c r="K646" s="182" t="s">
        <v>134</v>
      </c>
      <c r="L646" s="187"/>
      <c r="M646" s="188" t="s">
        <v>21</v>
      </c>
      <c r="N646" s="189" t="s">
        <v>43</v>
      </c>
      <c r="P646" s="167">
        <f>O646*H646</f>
        <v>0</v>
      </c>
      <c r="Q646" s="167">
        <v>1.6E-2</v>
      </c>
      <c r="R646" s="167">
        <f>Q646*H646</f>
        <v>0.128</v>
      </c>
      <c r="S646" s="167">
        <v>0</v>
      </c>
      <c r="T646" s="168">
        <f>S646*H646</f>
        <v>0</v>
      </c>
      <c r="AR646" s="21" t="s">
        <v>262</v>
      </c>
      <c r="AT646" s="21" t="s">
        <v>259</v>
      </c>
      <c r="AU646" s="21" t="s">
        <v>80</v>
      </c>
      <c r="AY646" s="21" t="s">
        <v>127</v>
      </c>
      <c r="BE646" s="169">
        <f>IF(N646="základní",J646,0)</f>
        <v>0</v>
      </c>
      <c r="BF646" s="169">
        <f>IF(N646="snížená",J646,0)</f>
        <v>0</v>
      </c>
      <c r="BG646" s="169">
        <f>IF(N646="zákl. přenesená",J646,0)</f>
        <v>0</v>
      </c>
      <c r="BH646" s="169">
        <f>IF(N646="sníž. přenesená",J646,0)</f>
        <v>0</v>
      </c>
      <c r="BI646" s="169">
        <f>IF(N646="nulová",J646,0)</f>
        <v>0</v>
      </c>
      <c r="BJ646" s="21" t="s">
        <v>78</v>
      </c>
      <c r="BK646" s="169">
        <f>ROUND(I646*H646,2)</f>
        <v>0</v>
      </c>
      <c r="BL646" s="21" t="s">
        <v>191</v>
      </c>
      <c r="BM646" s="21" t="s">
        <v>934</v>
      </c>
    </row>
    <row r="647" spans="2:65" s="1" customFormat="1" ht="27">
      <c r="B647" s="37"/>
      <c r="D647" s="170" t="s">
        <v>136</v>
      </c>
      <c r="F647" s="171" t="s">
        <v>137</v>
      </c>
      <c r="I647" s="99"/>
      <c r="L647" s="37"/>
      <c r="M647" s="172"/>
      <c r="T647" s="62"/>
      <c r="AT647" s="21" t="s">
        <v>136</v>
      </c>
      <c r="AU647" s="21" t="s">
        <v>80</v>
      </c>
    </row>
    <row r="648" spans="2:65" s="12" customFormat="1" ht="13.5">
      <c r="B648" s="173"/>
      <c r="D648" s="170" t="s">
        <v>138</v>
      </c>
      <c r="E648" s="174" t="s">
        <v>21</v>
      </c>
      <c r="F648" s="175" t="s">
        <v>173</v>
      </c>
      <c r="H648" s="176">
        <v>8</v>
      </c>
      <c r="I648" s="177"/>
      <c r="L648" s="173"/>
      <c r="M648" s="178"/>
      <c r="T648" s="179"/>
      <c r="AT648" s="174" t="s">
        <v>138</v>
      </c>
      <c r="AU648" s="174" t="s">
        <v>80</v>
      </c>
      <c r="AV648" s="12" t="s">
        <v>80</v>
      </c>
      <c r="AW648" s="12" t="s">
        <v>35</v>
      </c>
      <c r="AX648" s="12" t="s">
        <v>78</v>
      </c>
      <c r="AY648" s="174" t="s">
        <v>127</v>
      </c>
    </row>
    <row r="649" spans="2:65" s="1" customFormat="1" ht="22.5" customHeight="1">
      <c r="B649" s="37"/>
      <c r="C649" s="180" t="s">
        <v>935</v>
      </c>
      <c r="D649" s="180" t="s">
        <v>259</v>
      </c>
      <c r="E649" s="181" t="s">
        <v>936</v>
      </c>
      <c r="F649" s="182" t="s">
        <v>937</v>
      </c>
      <c r="G649" s="183" t="s">
        <v>133</v>
      </c>
      <c r="H649" s="184">
        <v>162</v>
      </c>
      <c r="I649" s="185"/>
      <c r="J649" s="186">
        <f>ROUND(I649*H649,2)</f>
        <v>0</v>
      </c>
      <c r="K649" s="182" t="s">
        <v>134</v>
      </c>
      <c r="L649" s="187"/>
      <c r="M649" s="188" t="s">
        <v>21</v>
      </c>
      <c r="N649" s="189" t="s">
        <v>43</v>
      </c>
      <c r="P649" s="167">
        <f>O649*H649</f>
        <v>0</v>
      </c>
      <c r="Q649" s="167">
        <v>1.7999999999999999E-2</v>
      </c>
      <c r="R649" s="167">
        <f>Q649*H649</f>
        <v>2.9159999999999999</v>
      </c>
      <c r="S649" s="167">
        <v>0</v>
      </c>
      <c r="T649" s="168">
        <f>S649*H649</f>
        <v>0</v>
      </c>
      <c r="AR649" s="21" t="s">
        <v>262</v>
      </c>
      <c r="AT649" s="21" t="s">
        <v>259</v>
      </c>
      <c r="AU649" s="21" t="s">
        <v>80</v>
      </c>
      <c r="AY649" s="21" t="s">
        <v>127</v>
      </c>
      <c r="BE649" s="169">
        <f>IF(N649="základní",J649,0)</f>
        <v>0</v>
      </c>
      <c r="BF649" s="169">
        <f>IF(N649="snížená",J649,0)</f>
        <v>0</v>
      </c>
      <c r="BG649" s="169">
        <f>IF(N649="zákl. přenesená",J649,0)</f>
        <v>0</v>
      </c>
      <c r="BH649" s="169">
        <f>IF(N649="sníž. přenesená",J649,0)</f>
        <v>0</v>
      </c>
      <c r="BI649" s="169">
        <f>IF(N649="nulová",J649,0)</f>
        <v>0</v>
      </c>
      <c r="BJ649" s="21" t="s">
        <v>78</v>
      </c>
      <c r="BK649" s="169">
        <f>ROUND(I649*H649,2)</f>
        <v>0</v>
      </c>
      <c r="BL649" s="21" t="s">
        <v>191</v>
      </c>
      <c r="BM649" s="21" t="s">
        <v>938</v>
      </c>
    </row>
    <row r="650" spans="2:65" s="1" customFormat="1" ht="27">
      <c r="B650" s="37"/>
      <c r="D650" s="170" t="s">
        <v>136</v>
      </c>
      <c r="F650" s="171" t="s">
        <v>137</v>
      </c>
      <c r="I650" s="99"/>
      <c r="L650" s="37"/>
      <c r="M650" s="172"/>
      <c r="T650" s="62"/>
      <c r="AT650" s="21" t="s">
        <v>136</v>
      </c>
      <c r="AU650" s="21" t="s">
        <v>80</v>
      </c>
    </row>
    <row r="651" spans="2:65" s="12" customFormat="1" ht="13.5">
      <c r="B651" s="173"/>
      <c r="D651" s="170" t="s">
        <v>138</v>
      </c>
      <c r="E651" s="174" t="s">
        <v>21</v>
      </c>
      <c r="F651" s="175" t="s">
        <v>719</v>
      </c>
      <c r="H651" s="176">
        <v>162</v>
      </c>
      <c r="I651" s="177"/>
      <c r="L651" s="173"/>
      <c r="M651" s="178"/>
      <c r="T651" s="179"/>
      <c r="AT651" s="174" t="s">
        <v>138</v>
      </c>
      <c r="AU651" s="174" t="s">
        <v>80</v>
      </c>
      <c r="AV651" s="12" t="s">
        <v>80</v>
      </c>
      <c r="AW651" s="12" t="s">
        <v>35</v>
      </c>
      <c r="AX651" s="12" t="s">
        <v>78</v>
      </c>
      <c r="AY651" s="174" t="s">
        <v>127</v>
      </c>
    </row>
    <row r="652" spans="2:65" s="1" customFormat="1" ht="22.5" customHeight="1">
      <c r="B652" s="37"/>
      <c r="C652" s="180" t="s">
        <v>895</v>
      </c>
      <c r="D652" s="180" t="s">
        <v>259</v>
      </c>
      <c r="E652" s="181" t="s">
        <v>939</v>
      </c>
      <c r="F652" s="182" t="s">
        <v>940</v>
      </c>
      <c r="G652" s="183" t="s">
        <v>133</v>
      </c>
      <c r="H652" s="184">
        <v>170</v>
      </c>
      <c r="I652" s="185"/>
      <c r="J652" s="186">
        <f>ROUND(I652*H652,2)</f>
        <v>0</v>
      </c>
      <c r="K652" s="182" t="s">
        <v>134</v>
      </c>
      <c r="L652" s="187"/>
      <c r="M652" s="188" t="s">
        <v>21</v>
      </c>
      <c r="N652" s="189" t="s">
        <v>43</v>
      </c>
      <c r="P652" s="167">
        <f>O652*H652</f>
        <v>0</v>
      </c>
      <c r="Q652" s="167">
        <v>5.0000000000000001E-4</v>
      </c>
      <c r="R652" s="167">
        <f>Q652*H652</f>
        <v>8.5000000000000006E-2</v>
      </c>
      <c r="S652" s="167">
        <v>0</v>
      </c>
      <c r="T652" s="168">
        <f>S652*H652</f>
        <v>0</v>
      </c>
      <c r="AR652" s="21" t="s">
        <v>262</v>
      </c>
      <c r="AT652" s="21" t="s">
        <v>259</v>
      </c>
      <c r="AU652" s="21" t="s">
        <v>80</v>
      </c>
      <c r="AY652" s="21" t="s">
        <v>127</v>
      </c>
      <c r="BE652" s="169">
        <f>IF(N652="základní",J652,0)</f>
        <v>0</v>
      </c>
      <c r="BF652" s="169">
        <f>IF(N652="snížená",J652,0)</f>
        <v>0</v>
      </c>
      <c r="BG652" s="169">
        <f>IF(N652="zákl. přenesená",J652,0)</f>
        <v>0</v>
      </c>
      <c r="BH652" s="169">
        <f>IF(N652="sníž. přenesená",J652,0)</f>
        <v>0</v>
      </c>
      <c r="BI652" s="169">
        <f>IF(N652="nulová",J652,0)</f>
        <v>0</v>
      </c>
      <c r="BJ652" s="21" t="s">
        <v>78</v>
      </c>
      <c r="BK652" s="169">
        <f>ROUND(I652*H652,2)</f>
        <v>0</v>
      </c>
      <c r="BL652" s="21" t="s">
        <v>191</v>
      </c>
      <c r="BM652" s="21" t="s">
        <v>941</v>
      </c>
    </row>
    <row r="653" spans="2:65" s="1" customFormat="1" ht="27">
      <c r="B653" s="37"/>
      <c r="D653" s="170" t="s">
        <v>136</v>
      </c>
      <c r="F653" s="171" t="s">
        <v>137</v>
      </c>
      <c r="I653" s="99"/>
      <c r="L653" s="37"/>
      <c r="M653" s="172"/>
      <c r="T653" s="62"/>
      <c r="AT653" s="21" t="s">
        <v>136</v>
      </c>
      <c r="AU653" s="21" t="s">
        <v>80</v>
      </c>
    </row>
    <row r="654" spans="2:65" s="12" customFormat="1" ht="13.5">
      <c r="B654" s="173"/>
      <c r="D654" s="170" t="s">
        <v>138</v>
      </c>
      <c r="E654" s="174" t="s">
        <v>21</v>
      </c>
      <c r="F654" s="175" t="s">
        <v>249</v>
      </c>
      <c r="H654" s="176">
        <v>170</v>
      </c>
      <c r="I654" s="177"/>
      <c r="L654" s="173"/>
      <c r="M654" s="178"/>
      <c r="T654" s="179"/>
      <c r="AT654" s="174" t="s">
        <v>138</v>
      </c>
      <c r="AU654" s="174" t="s">
        <v>80</v>
      </c>
      <c r="AV654" s="12" t="s">
        <v>80</v>
      </c>
      <c r="AW654" s="12" t="s">
        <v>35</v>
      </c>
      <c r="AX654" s="12" t="s">
        <v>78</v>
      </c>
      <c r="AY654" s="174" t="s">
        <v>127</v>
      </c>
    </row>
    <row r="655" spans="2:65" s="1" customFormat="1" ht="31.5" customHeight="1">
      <c r="B655" s="37"/>
      <c r="C655" s="158" t="s">
        <v>942</v>
      </c>
      <c r="D655" s="158" t="s">
        <v>130</v>
      </c>
      <c r="E655" s="159" t="s">
        <v>943</v>
      </c>
      <c r="F655" s="160" t="s">
        <v>944</v>
      </c>
      <c r="G655" s="161" t="s">
        <v>166</v>
      </c>
      <c r="H655" s="162">
        <v>3.129</v>
      </c>
      <c r="I655" s="163"/>
      <c r="J655" s="164">
        <f>ROUND(I655*H655,2)</f>
        <v>0</v>
      </c>
      <c r="K655" s="160" t="s">
        <v>134</v>
      </c>
      <c r="L655" s="37"/>
      <c r="M655" s="165" t="s">
        <v>21</v>
      </c>
      <c r="N655" s="166" t="s">
        <v>43</v>
      </c>
      <c r="P655" s="167">
        <f>O655*H655</f>
        <v>0</v>
      </c>
      <c r="Q655" s="167">
        <v>0</v>
      </c>
      <c r="R655" s="167">
        <f>Q655*H655</f>
        <v>0</v>
      </c>
      <c r="S655" s="167">
        <v>0</v>
      </c>
      <c r="T655" s="168">
        <f>S655*H655</f>
        <v>0</v>
      </c>
      <c r="AR655" s="21" t="s">
        <v>191</v>
      </c>
      <c r="AT655" s="21" t="s">
        <v>130</v>
      </c>
      <c r="AU655" s="21" t="s">
        <v>80</v>
      </c>
      <c r="AY655" s="21" t="s">
        <v>127</v>
      </c>
      <c r="BE655" s="169">
        <f>IF(N655="základní",J655,0)</f>
        <v>0</v>
      </c>
      <c r="BF655" s="169">
        <f>IF(N655="snížená",J655,0)</f>
        <v>0</v>
      </c>
      <c r="BG655" s="169">
        <f>IF(N655="zákl. přenesená",J655,0)</f>
        <v>0</v>
      </c>
      <c r="BH655" s="169">
        <f>IF(N655="sníž. přenesená",J655,0)</f>
        <v>0</v>
      </c>
      <c r="BI655" s="169">
        <f>IF(N655="nulová",J655,0)</f>
        <v>0</v>
      </c>
      <c r="BJ655" s="21" t="s">
        <v>78</v>
      </c>
      <c r="BK655" s="169">
        <f>ROUND(I655*H655,2)</f>
        <v>0</v>
      </c>
      <c r="BL655" s="21" t="s">
        <v>191</v>
      </c>
      <c r="BM655" s="21" t="s">
        <v>945</v>
      </c>
    </row>
    <row r="656" spans="2:65" s="1" customFormat="1" ht="27">
      <c r="B656" s="37"/>
      <c r="D656" s="170" t="s">
        <v>136</v>
      </c>
      <c r="F656" s="171" t="s">
        <v>137</v>
      </c>
      <c r="I656" s="99"/>
      <c r="L656" s="37"/>
      <c r="M656" s="172"/>
      <c r="T656" s="62"/>
      <c r="AT656" s="21" t="s">
        <v>136</v>
      </c>
      <c r="AU656" s="21" t="s">
        <v>80</v>
      </c>
    </row>
    <row r="657" spans="2:65" s="11" customFormat="1" ht="29.85" customHeight="1">
      <c r="B657" s="146"/>
      <c r="D657" s="147" t="s">
        <v>71</v>
      </c>
      <c r="E657" s="156" t="s">
        <v>946</v>
      </c>
      <c r="F657" s="156" t="s">
        <v>947</v>
      </c>
      <c r="I657" s="149"/>
      <c r="J657" s="157">
        <f>BK657</f>
        <v>0</v>
      </c>
      <c r="L657" s="146"/>
      <c r="M657" s="151"/>
      <c r="P657" s="152">
        <f>SUM(P658:P684)</f>
        <v>0</v>
      </c>
      <c r="R657" s="152">
        <f>SUM(R658:R684)</f>
        <v>1.3768199999999999</v>
      </c>
      <c r="T657" s="153">
        <f>SUM(T658:T684)</f>
        <v>0</v>
      </c>
      <c r="AR657" s="147" t="s">
        <v>80</v>
      </c>
      <c r="AT657" s="154" t="s">
        <v>71</v>
      </c>
      <c r="AU657" s="154" t="s">
        <v>78</v>
      </c>
      <c r="AY657" s="147" t="s">
        <v>127</v>
      </c>
      <c r="BK657" s="155">
        <f>SUM(BK658:BK684)</f>
        <v>0</v>
      </c>
    </row>
    <row r="658" spans="2:65" s="1" customFormat="1" ht="22.5" customHeight="1">
      <c r="B658" s="37"/>
      <c r="C658" s="180" t="s">
        <v>948</v>
      </c>
      <c r="D658" s="180" t="s">
        <v>259</v>
      </c>
      <c r="E658" s="181" t="s">
        <v>949</v>
      </c>
      <c r="F658" s="182" t="s">
        <v>950</v>
      </c>
      <c r="G658" s="183" t="s">
        <v>144</v>
      </c>
      <c r="H658" s="184">
        <v>72</v>
      </c>
      <c r="I658" s="185"/>
      <c r="J658" s="186">
        <f>ROUND(I658*H658,2)</f>
        <v>0</v>
      </c>
      <c r="K658" s="182" t="s">
        <v>134</v>
      </c>
      <c r="L658" s="187"/>
      <c r="M658" s="188" t="s">
        <v>21</v>
      </c>
      <c r="N658" s="189" t="s">
        <v>43</v>
      </c>
      <c r="P658" s="167">
        <f>O658*H658</f>
        <v>0</v>
      </c>
      <c r="Q658" s="167">
        <v>1.3100000000000001E-2</v>
      </c>
      <c r="R658" s="167">
        <f>Q658*H658</f>
        <v>0.94320000000000004</v>
      </c>
      <c r="S658" s="167">
        <v>0</v>
      </c>
      <c r="T658" s="168">
        <f>S658*H658</f>
        <v>0</v>
      </c>
      <c r="AR658" s="21" t="s">
        <v>262</v>
      </c>
      <c r="AT658" s="21" t="s">
        <v>259</v>
      </c>
      <c r="AU658" s="21" t="s">
        <v>80</v>
      </c>
      <c r="AY658" s="21" t="s">
        <v>127</v>
      </c>
      <c r="BE658" s="169">
        <f>IF(N658="základní",J658,0)</f>
        <v>0</v>
      </c>
      <c r="BF658" s="169">
        <f>IF(N658="snížená",J658,0)</f>
        <v>0</v>
      </c>
      <c r="BG658" s="169">
        <f>IF(N658="zákl. přenesená",J658,0)</f>
        <v>0</v>
      </c>
      <c r="BH658" s="169">
        <f>IF(N658="sníž. přenesená",J658,0)</f>
        <v>0</v>
      </c>
      <c r="BI658" s="169">
        <f>IF(N658="nulová",J658,0)</f>
        <v>0</v>
      </c>
      <c r="BJ658" s="21" t="s">
        <v>78</v>
      </c>
      <c r="BK658" s="169">
        <f>ROUND(I658*H658,2)</f>
        <v>0</v>
      </c>
      <c r="BL658" s="21" t="s">
        <v>191</v>
      </c>
      <c r="BM658" s="21" t="s">
        <v>951</v>
      </c>
    </row>
    <row r="659" spans="2:65" s="1" customFormat="1" ht="27">
      <c r="B659" s="37"/>
      <c r="D659" s="170" t="s">
        <v>136</v>
      </c>
      <c r="F659" s="171" t="s">
        <v>137</v>
      </c>
      <c r="I659" s="99"/>
      <c r="L659" s="37"/>
      <c r="M659" s="172"/>
      <c r="T659" s="62"/>
      <c r="AT659" s="21" t="s">
        <v>136</v>
      </c>
      <c r="AU659" s="21" t="s">
        <v>80</v>
      </c>
    </row>
    <row r="660" spans="2:65" s="12" customFormat="1" ht="13.5">
      <c r="B660" s="173"/>
      <c r="D660" s="170" t="s">
        <v>138</v>
      </c>
      <c r="E660" s="174" t="s">
        <v>21</v>
      </c>
      <c r="F660" s="175" t="s">
        <v>952</v>
      </c>
      <c r="H660" s="176">
        <v>72</v>
      </c>
      <c r="I660" s="177"/>
      <c r="L660" s="173"/>
      <c r="M660" s="178"/>
      <c r="T660" s="179"/>
      <c r="AT660" s="174" t="s">
        <v>138</v>
      </c>
      <c r="AU660" s="174" t="s">
        <v>80</v>
      </c>
      <c r="AV660" s="12" t="s">
        <v>80</v>
      </c>
      <c r="AW660" s="12" t="s">
        <v>35</v>
      </c>
      <c r="AX660" s="12" t="s">
        <v>78</v>
      </c>
      <c r="AY660" s="174" t="s">
        <v>127</v>
      </c>
    </row>
    <row r="661" spans="2:65" s="1" customFormat="1" ht="31.5" customHeight="1">
      <c r="B661" s="37"/>
      <c r="C661" s="158" t="s">
        <v>525</v>
      </c>
      <c r="D661" s="158" t="s">
        <v>130</v>
      </c>
      <c r="E661" s="159" t="s">
        <v>953</v>
      </c>
      <c r="F661" s="160" t="s">
        <v>954</v>
      </c>
      <c r="G661" s="161" t="s">
        <v>133</v>
      </c>
      <c r="H661" s="162">
        <v>208</v>
      </c>
      <c r="I661" s="163"/>
      <c r="J661" s="164">
        <f>ROUND(I661*H661,2)</f>
        <v>0</v>
      </c>
      <c r="K661" s="160" t="s">
        <v>134</v>
      </c>
      <c r="L661" s="37"/>
      <c r="M661" s="165" t="s">
        <v>21</v>
      </c>
      <c r="N661" s="166" t="s">
        <v>43</v>
      </c>
      <c r="P661" s="167">
        <f>O661*H661</f>
        <v>0</v>
      </c>
      <c r="Q661" s="167">
        <v>4.2999999999999999E-4</v>
      </c>
      <c r="R661" s="167">
        <f>Q661*H661</f>
        <v>8.9439999999999992E-2</v>
      </c>
      <c r="S661" s="167">
        <v>0</v>
      </c>
      <c r="T661" s="168">
        <f>S661*H661</f>
        <v>0</v>
      </c>
      <c r="AR661" s="21" t="s">
        <v>191</v>
      </c>
      <c r="AT661" s="21" t="s">
        <v>130</v>
      </c>
      <c r="AU661" s="21" t="s">
        <v>80</v>
      </c>
      <c r="AY661" s="21" t="s">
        <v>127</v>
      </c>
      <c r="BE661" s="169">
        <f>IF(N661="základní",J661,0)</f>
        <v>0</v>
      </c>
      <c r="BF661" s="169">
        <f>IF(N661="snížená",J661,0)</f>
        <v>0</v>
      </c>
      <c r="BG661" s="169">
        <f>IF(N661="zákl. přenesená",J661,0)</f>
        <v>0</v>
      </c>
      <c r="BH661" s="169">
        <f>IF(N661="sníž. přenesená",J661,0)</f>
        <v>0</v>
      </c>
      <c r="BI661" s="169">
        <f>IF(N661="nulová",J661,0)</f>
        <v>0</v>
      </c>
      <c r="BJ661" s="21" t="s">
        <v>78</v>
      </c>
      <c r="BK661" s="169">
        <f>ROUND(I661*H661,2)</f>
        <v>0</v>
      </c>
      <c r="BL661" s="21" t="s">
        <v>191</v>
      </c>
      <c r="BM661" s="21" t="s">
        <v>955</v>
      </c>
    </row>
    <row r="662" spans="2:65" s="1" customFormat="1" ht="27">
      <c r="B662" s="37"/>
      <c r="D662" s="170" t="s">
        <v>136</v>
      </c>
      <c r="F662" s="171" t="s">
        <v>137</v>
      </c>
      <c r="I662" s="99"/>
      <c r="L662" s="37"/>
      <c r="M662" s="172"/>
      <c r="T662" s="62"/>
      <c r="AT662" s="21" t="s">
        <v>136</v>
      </c>
      <c r="AU662" s="21" t="s">
        <v>80</v>
      </c>
    </row>
    <row r="663" spans="2:65" s="12" customFormat="1" ht="13.5">
      <c r="B663" s="173"/>
      <c r="D663" s="170" t="s">
        <v>138</v>
      </c>
      <c r="E663" s="174" t="s">
        <v>21</v>
      </c>
      <c r="F663" s="175" t="s">
        <v>450</v>
      </c>
      <c r="H663" s="176">
        <v>208</v>
      </c>
      <c r="I663" s="177"/>
      <c r="L663" s="173"/>
      <c r="M663" s="178"/>
      <c r="T663" s="179"/>
      <c r="AT663" s="174" t="s">
        <v>138</v>
      </c>
      <c r="AU663" s="174" t="s">
        <v>80</v>
      </c>
      <c r="AV663" s="12" t="s">
        <v>80</v>
      </c>
      <c r="AW663" s="12" t="s">
        <v>35</v>
      </c>
      <c r="AX663" s="12" t="s">
        <v>78</v>
      </c>
      <c r="AY663" s="174" t="s">
        <v>127</v>
      </c>
    </row>
    <row r="664" spans="2:65" s="1" customFormat="1" ht="31.5" customHeight="1">
      <c r="B664" s="37"/>
      <c r="C664" s="158" t="s">
        <v>956</v>
      </c>
      <c r="D664" s="158" t="s">
        <v>130</v>
      </c>
      <c r="E664" s="159" t="s">
        <v>957</v>
      </c>
      <c r="F664" s="160" t="s">
        <v>958</v>
      </c>
      <c r="G664" s="161" t="s">
        <v>133</v>
      </c>
      <c r="H664" s="162">
        <v>56</v>
      </c>
      <c r="I664" s="163"/>
      <c r="J664" s="164">
        <f>ROUND(I664*H664,2)</f>
        <v>0</v>
      </c>
      <c r="K664" s="160" t="s">
        <v>134</v>
      </c>
      <c r="L664" s="37"/>
      <c r="M664" s="165" t="s">
        <v>21</v>
      </c>
      <c r="N664" s="166" t="s">
        <v>43</v>
      </c>
      <c r="P664" s="167">
        <f>O664*H664</f>
        <v>0</v>
      </c>
      <c r="Q664" s="167">
        <v>4.2999999999999999E-4</v>
      </c>
      <c r="R664" s="167">
        <f>Q664*H664</f>
        <v>2.4080000000000001E-2</v>
      </c>
      <c r="S664" s="167">
        <v>0</v>
      </c>
      <c r="T664" s="168">
        <f>S664*H664</f>
        <v>0</v>
      </c>
      <c r="AR664" s="21" t="s">
        <v>191</v>
      </c>
      <c r="AT664" s="21" t="s">
        <v>130</v>
      </c>
      <c r="AU664" s="21" t="s">
        <v>80</v>
      </c>
      <c r="AY664" s="21" t="s">
        <v>127</v>
      </c>
      <c r="BE664" s="169">
        <f>IF(N664="základní",J664,0)</f>
        <v>0</v>
      </c>
      <c r="BF664" s="169">
        <f>IF(N664="snížená",J664,0)</f>
        <v>0</v>
      </c>
      <c r="BG664" s="169">
        <f>IF(N664="zákl. přenesená",J664,0)</f>
        <v>0</v>
      </c>
      <c r="BH664" s="169">
        <f>IF(N664="sníž. přenesená",J664,0)</f>
        <v>0</v>
      </c>
      <c r="BI664" s="169">
        <f>IF(N664="nulová",J664,0)</f>
        <v>0</v>
      </c>
      <c r="BJ664" s="21" t="s">
        <v>78</v>
      </c>
      <c r="BK664" s="169">
        <f>ROUND(I664*H664,2)</f>
        <v>0</v>
      </c>
      <c r="BL664" s="21" t="s">
        <v>191</v>
      </c>
      <c r="BM664" s="21" t="s">
        <v>959</v>
      </c>
    </row>
    <row r="665" spans="2:65" s="1" customFormat="1" ht="27">
      <c r="B665" s="37"/>
      <c r="D665" s="170" t="s">
        <v>136</v>
      </c>
      <c r="F665" s="171" t="s">
        <v>137</v>
      </c>
      <c r="I665" s="99"/>
      <c r="L665" s="37"/>
      <c r="M665" s="172"/>
      <c r="T665" s="62"/>
      <c r="AT665" s="21" t="s">
        <v>136</v>
      </c>
      <c r="AU665" s="21" t="s">
        <v>80</v>
      </c>
    </row>
    <row r="666" spans="2:65" s="12" customFormat="1" ht="13.5">
      <c r="B666" s="173"/>
      <c r="D666" s="170" t="s">
        <v>138</v>
      </c>
      <c r="E666" s="174" t="s">
        <v>21</v>
      </c>
      <c r="F666" s="175" t="s">
        <v>388</v>
      </c>
      <c r="H666" s="176">
        <v>56</v>
      </c>
      <c r="I666" s="177"/>
      <c r="L666" s="173"/>
      <c r="M666" s="178"/>
      <c r="T666" s="179"/>
      <c r="AT666" s="174" t="s">
        <v>138</v>
      </c>
      <c r="AU666" s="174" t="s">
        <v>80</v>
      </c>
      <c r="AV666" s="12" t="s">
        <v>80</v>
      </c>
      <c r="AW666" s="12" t="s">
        <v>35</v>
      </c>
      <c r="AX666" s="12" t="s">
        <v>78</v>
      </c>
      <c r="AY666" s="174" t="s">
        <v>127</v>
      </c>
    </row>
    <row r="667" spans="2:65" s="1" customFormat="1" ht="31.5" customHeight="1">
      <c r="B667" s="37"/>
      <c r="C667" s="158" t="s">
        <v>960</v>
      </c>
      <c r="D667" s="158" t="s">
        <v>130</v>
      </c>
      <c r="E667" s="159" t="s">
        <v>961</v>
      </c>
      <c r="F667" s="160" t="s">
        <v>962</v>
      </c>
      <c r="G667" s="161" t="s">
        <v>133</v>
      </c>
      <c r="H667" s="162">
        <v>30</v>
      </c>
      <c r="I667" s="163"/>
      <c r="J667" s="164">
        <f>ROUND(I667*H667,2)</f>
        <v>0</v>
      </c>
      <c r="K667" s="160" t="s">
        <v>134</v>
      </c>
      <c r="L667" s="37"/>
      <c r="M667" s="165" t="s">
        <v>21</v>
      </c>
      <c r="N667" s="166" t="s">
        <v>43</v>
      </c>
      <c r="P667" s="167">
        <f>O667*H667</f>
        <v>0</v>
      </c>
      <c r="Q667" s="167">
        <v>5.2999999999999998E-4</v>
      </c>
      <c r="R667" s="167">
        <f>Q667*H667</f>
        <v>1.5900000000000001E-2</v>
      </c>
      <c r="S667" s="167">
        <v>0</v>
      </c>
      <c r="T667" s="168">
        <f>S667*H667</f>
        <v>0</v>
      </c>
      <c r="AR667" s="21" t="s">
        <v>191</v>
      </c>
      <c r="AT667" s="21" t="s">
        <v>130</v>
      </c>
      <c r="AU667" s="21" t="s">
        <v>80</v>
      </c>
      <c r="AY667" s="21" t="s">
        <v>127</v>
      </c>
      <c r="BE667" s="169">
        <f>IF(N667="základní",J667,0)</f>
        <v>0</v>
      </c>
      <c r="BF667" s="169">
        <f>IF(N667="snížená",J667,0)</f>
        <v>0</v>
      </c>
      <c r="BG667" s="169">
        <f>IF(N667="zákl. přenesená",J667,0)</f>
        <v>0</v>
      </c>
      <c r="BH667" s="169">
        <f>IF(N667="sníž. přenesená",J667,0)</f>
        <v>0</v>
      </c>
      <c r="BI667" s="169">
        <f>IF(N667="nulová",J667,0)</f>
        <v>0</v>
      </c>
      <c r="BJ667" s="21" t="s">
        <v>78</v>
      </c>
      <c r="BK667" s="169">
        <f>ROUND(I667*H667,2)</f>
        <v>0</v>
      </c>
      <c r="BL667" s="21" t="s">
        <v>191</v>
      </c>
      <c r="BM667" s="21" t="s">
        <v>963</v>
      </c>
    </row>
    <row r="668" spans="2:65" s="1" customFormat="1" ht="27">
      <c r="B668" s="37"/>
      <c r="D668" s="170" t="s">
        <v>136</v>
      </c>
      <c r="F668" s="171" t="s">
        <v>137</v>
      </c>
      <c r="I668" s="99"/>
      <c r="L668" s="37"/>
      <c r="M668" s="172"/>
      <c r="T668" s="62"/>
      <c r="AT668" s="21" t="s">
        <v>136</v>
      </c>
      <c r="AU668" s="21" t="s">
        <v>80</v>
      </c>
    </row>
    <row r="669" spans="2:65" s="12" customFormat="1" ht="13.5">
      <c r="B669" s="173"/>
      <c r="D669" s="170" t="s">
        <v>138</v>
      </c>
      <c r="E669" s="174" t="s">
        <v>21</v>
      </c>
      <c r="F669" s="175" t="s">
        <v>273</v>
      </c>
      <c r="H669" s="176">
        <v>30</v>
      </c>
      <c r="I669" s="177"/>
      <c r="L669" s="173"/>
      <c r="M669" s="178"/>
      <c r="T669" s="179"/>
      <c r="AT669" s="174" t="s">
        <v>138</v>
      </c>
      <c r="AU669" s="174" t="s">
        <v>80</v>
      </c>
      <c r="AV669" s="12" t="s">
        <v>80</v>
      </c>
      <c r="AW669" s="12" t="s">
        <v>35</v>
      </c>
      <c r="AX669" s="12" t="s">
        <v>78</v>
      </c>
      <c r="AY669" s="174" t="s">
        <v>127</v>
      </c>
    </row>
    <row r="670" spans="2:65" s="1" customFormat="1" ht="31.5" customHeight="1">
      <c r="B670" s="37"/>
      <c r="C670" s="158" t="s">
        <v>964</v>
      </c>
      <c r="D670" s="158" t="s">
        <v>130</v>
      </c>
      <c r="E670" s="159" t="s">
        <v>965</v>
      </c>
      <c r="F670" s="160" t="s">
        <v>966</v>
      </c>
      <c r="G670" s="161" t="s">
        <v>133</v>
      </c>
      <c r="H670" s="162">
        <v>144</v>
      </c>
      <c r="I670" s="163"/>
      <c r="J670" s="164">
        <f>ROUND(I670*H670,2)</f>
        <v>0</v>
      </c>
      <c r="K670" s="160" t="s">
        <v>134</v>
      </c>
      <c r="L670" s="37"/>
      <c r="M670" s="165" t="s">
        <v>21</v>
      </c>
      <c r="N670" s="166" t="s">
        <v>43</v>
      </c>
      <c r="P670" s="167">
        <f>O670*H670</f>
        <v>0</v>
      </c>
      <c r="Q670" s="167">
        <v>2.0000000000000001E-4</v>
      </c>
      <c r="R670" s="167">
        <f>Q670*H670</f>
        <v>2.8800000000000003E-2</v>
      </c>
      <c r="S670" s="167">
        <v>0</v>
      </c>
      <c r="T670" s="168">
        <f>S670*H670</f>
        <v>0</v>
      </c>
      <c r="AR670" s="21" t="s">
        <v>191</v>
      </c>
      <c r="AT670" s="21" t="s">
        <v>130</v>
      </c>
      <c r="AU670" s="21" t="s">
        <v>80</v>
      </c>
      <c r="AY670" s="21" t="s">
        <v>127</v>
      </c>
      <c r="BE670" s="169">
        <f>IF(N670="základní",J670,0)</f>
        <v>0</v>
      </c>
      <c r="BF670" s="169">
        <f>IF(N670="snížená",J670,0)</f>
        <v>0</v>
      </c>
      <c r="BG670" s="169">
        <f>IF(N670="zákl. přenesená",J670,0)</f>
        <v>0</v>
      </c>
      <c r="BH670" s="169">
        <f>IF(N670="sníž. přenesená",J670,0)</f>
        <v>0</v>
      </c>
      <c r="BI670" s="169">
        <f>IF(N670="nulová",J670,0)</f>
        <v>0</v>
      </c>
      <c r="BJ670" s="21" t="s">
        <v>78</v>
      </c>
      <c r="BK670" s="169">
        <f>ROUND(I670*H670,2)</f>
        <v>0</v>
      </c>
      <c r="BL670" s="21" t="s">
        <v>191</v>
      </c>
      <c r="BM670" s="21" t="s">
        <v>967</v>
      </c>
    </row>
    <row r="671" spans="2:65" s="1" customFormat="1" ht="27">
      <c r="B671" s="37"/>
      <c r="D671" s="170" t="s">
        <v>136</v>
      </c>
      <c r="F671" s="171" t="s">
        <v>137</v>
      </c>
      <c r="I671" s="99"/>
      <c r="L671" s="37"/>
      <c r="M671" s="172"/>
      <c r="T671" s="62"/>
      <c r="AT671" s="21" t="s">
        <v>136</v>
      </c>
      <c r="AU671" s="21" t="s">
        <v>80</v>
      </c>
    </row>
    <row r="672" spans="2:65" s="12" customFormat="1" ht="13.5">
      <c r="B672" s="173"/>
      <c r="D672" s="170" t="s">
        <v>138</v>
      </c>
      <c r="E672" s="174" t="s">
        <v>21</v>
      </c>
      <c r="F672" s="175" t="s">
        <v>968</v>
      </c>
      <c r="H672" s="176">
        <v>144</v>
      </c>
      <c r="I672" s="177"/>
      <c r="L672" s="173"/>
      <c r="M672" s="178"/>
      <c r="T672" s="179"/>
      <c r="AT672" s="174" t="s">
        <v>138</v>
      </c>
      <c r="AU672" s="174" t="s">
        <v>80</v>
      </c>
      <c r="AV672" s="12" t="s">
        <v>80</v>
      </c>
      <c r="AW672" s="12" t="s">
        <v>35</v>
      </c>
      <c r="AX672" s="12" t="s">
        <v>78</v>
      </c>
      <c r="AY672" s="174" t="s">
        <v>127</v>
      </c>
    </row>
    <row r="673" spans="2:65" s="1" customFormat="1" ht="31.5" customHeight="1">
      <c r="B673" s="37"/>
      <c r="C673" s="158" t="s">
        <v>969</v>
      </c>
      <c r="D673" s="158" t="s">
        <v>130</v>
      </c>
      <c r="E673" s="159" t="s">
        <v>970</v>
      </c>
      <c r="F673" s="160" t="s">
        <v>971</v>
      </c>
      <c r="G673" s="161" t="s">
        <v>133</v>
      </c>
      <c r="H673" s="162">
        <v>16</v>
      </c>
      <c r="I673" s="163"/>
      <c r="J673" s="164">
        <f>ROUND(I673*H673,2)</f>
        <v>0</v>
      </c>
      <c r="K673" s="160" t="s">
        <v>134</v>
      </c>
      <c r="L673" s="37"/>
      <c r="M673" s="165" t="s">
        <v>21</v>
      </c>
      <c r="N673" s="166" t="s">
        <v>43</v>
      </c>
      <c r="P673" s="167">
        <f>O673*H673</f>
        <v>0</v>
      </c>
      <c r="Q673" s="167">
        <v>2.9999999999999997E-4</v>
      </c>
      <c r="R673" s="167">
        <f>Q673*H673</f>
        <v>4.7999999999999996E-3</v>
      </c>
      <c r="S673" s="167">
        <v>0</v>
      </c>
      <c r="T673" s="168">
        <f>S673*H673</f>
        <v>0</v>
      </c>
      <c r="AR673" s="21" t="s">
        <v>191</v>
      </c>
      <c r="AT673" s="21" t="s">
        <v>130</v>
      </c>
      <c r="AU673" s="21" t="s">
        <v>80</v>
      </c>
      <c r="AY673" s="21" t="s">
        <v>127</v>
      </c>
      <c r="BE673" s="169">
        <f>IF(N673="základní",J673,0)</f>
        <v>0</v>
      </c>
      <c r="BF673" s="169">
        <f>IF(N673="snížená",J673,0)</f>
        <v>0</v>
      </c>
      <c r="BG673" s="169">
        <f>IF(N673="zákl. přenesená",J673,0)</f>
        <v>0</v>
      </c>
      <c r="BH673" s="169">
        <f>IF(N673="sníž. přenesená",J673,0)</f>
        <v>0</v>
      </c>
      <c r="BI673" s="169">
        <f>IF(N673="nulová",J673,0)</f>
        <v>0</v>
      </c>
      <c r="BJ673" s="21" t="s">
        <v>78</v>
      </c>
      <c r="BK673" s="169">
        <f>ROUND(I673*H673,2)</f>
        <v>0</v>
      </c>
      <c r="BL673" s="21" t="s">
        <v>191</v>
      </c>
      <c r="BM673" s="21" t="s">
        <v>972</v>
      </c>
    </row>
    <row r="674" spans="2:65" s="1" customFormat="1" ht="27">
      <c r="B674" s="37"/>
      <c r="D674" s="170" t="s">
        <v>136</v>
      </c>
      <c r="F674" s="171" t="s">
        <v>137</v>
      </c>
      <c r="I674" s="99"/>
      <c r="L674" s="37"/>
      <c r="M674" s="172"/>
      <c r="T674" s="62"/>
      <c r="AT674" s="21" t="s">
        <v>136</v>
      </c>
      <c r="AU674" s="21" t="s">
        <v>80</v>
      </c>
    </row>
    <row r="675" spans="2:65" s="12" customFormat="1" ht="13.5">
      <c r="B675" s="173"/>
      <c r="D675" s="170" t="s">
        <v>138</v>
      </c>
      <c r="E675" s="174" t="s">
        <v>21</v>
      </c>
      <c r="F675" s="175" t="s">
        <v>191</v>
      </c>
      <c r="H675" s="176">
        <v>16</v>
      </c>
      <c r="I675" s="177"/>
      <c r="L675" s="173"/>
      <c r="M675" s="178"/>
      <c r="T675" s="179"/>
      <c r="AT675" s="174" t="s">
        <v>138</v>
      </c>
      <c r="AU675" s="174" t="s">
        <v>80</v>
      </c>
      <c r="AV675" s="12" t="s">
        <v>80</v>
      </c>
      <c r="AW675" s="12" t="s">
        <v>35</v>
      </c>
      <c r="AX675" s="12" t="s">
        <v>78</v>
      </c>
      <c r="AY675" s="174" t="s">
        <v>127</v>
      </c>
    </row>
    <row r="676" spans="2:65" s="1" customFormat="1" ht="31.5" customHeight="1">
      <c r="B676" s="37"/>
      <c r="C676" s="158" t="s">
        <v>973</v>
      </c>
      <c r="D676" s="158" t="s">
        <v>130</v>
      </c>
      <c r="E676" s="159" t="s">
        <v>974</v>
      </c>
      <c r="F676" s="160" t="s">
        <v>975</v>
      </c>
      <c r="G676" s="161" t="s">
        <v>133</v>
      </c>
      <c r="H676" s="162">
        <v>130</v>
      </c>
      <c r="I676" s="163"/>
      <c r="J676" s="164">
        <f>ROUND(I676*H676,2)</f>
        <v>0</v>
      </c>
      <c r="K676" s="160" t="s">
        <v>134</v>
      </c>
      <c r="L676" s="37"/>
      <c r="M676" s="165" t="s">
        <v>21</v>
      </c>
      <c r="N676" s="166" t="s">
        <v>43</v>
      </c>
      <c r="P676" s="167">
        <f>O676*H676</f>
        <v>0</v>
      </c>
      <c r="Q676" s="167">
        <v>4.0000000000000002E-4</v>
      </c>
      <c r="R676" s="167">
        <f>Q676*H676</f>
        <v>5.2000000000000005E-2</v>
      </c>
      <c r="S676" s="167">
        <v>0</v>
      </c>
      <c r="T676" s="168">
        <f>S676*H676</f>
        <v>0</v>
      </c>
      <c r="AR676" s="21" t="s">
        <v>191</v>
      </c>
      <c r="AT676" s="21" t="s">
        <v>130</v>
      </c>
      <c r="AU676" s="21" t="s">
        <v>80</v>
      </c>
      <c r="AY676" s="21" t="s">
        <v>127</v>
      </c>
      <c r="BE676" s="169">
        <f>IF(N676="základní",J676,0)</f>
        <v>0</v>
      </c>
      <c r="BF676" s="169">
        <f>IF(N676="snížená",J676,0)</f>
        <v>0</v>
      </c>
      <c r="BG676" s="169">
        <f>IF(N676="zákl. přenesená",J676,0)</f>
        <v>0</v>
      </c>
      <c r="BH676" s="169">
        <f>IF(N676="sníž. přenesená",J676,0)</f>
        <v>0</v>
      </c>
      <c r="BI676" s="169">
        <f>IF(N676="nulová",J676,0)</f>
        <v>0</v>
      </c>
      <c r="BJ676" s="21" t="s">
        <v>78</v>
      </c>
      <c r="BK676" s="169">
        <f>ROUND(I676*H676,2)</f>
        <v>0</v>
      </c>
      <c r="BL676" s="21" t="s">
        <v>191</v>
      </c>
      <c r="BM676" s="21" t="s">
        <v>976</v>
      </c>
    </row>
    <row r="677" spans="2:65" s="1" customFormat="1" ht="27">
      <c r="B677" s="37"/>
      <c r="D677" s="170" t="s">
        <v>136</v>
      </c>
      <c r="F677" s="171" t="s">
        <v>137</v>
      </c>
      <c r="I677" s="99"/>
      <c r="L677" s="37"/>
      <c r="M677" s="172"/>
      <c r="T677" s="62"/>
      <c r="AT677" s="21" t="s">
        <v>136</v>
      </c>
      <c r="AU677" s="21" t="s">
        <v>80</v>
      </c>
    </row>
    <row r="678" spans="2:65" s="12" customFormat="1" ht="13.5">
      <c r="B678" s="173"/>
      <c r="D678" s="170" t="s">
        <v>138</v>
      </c>
      <c r="E678" s="174" t="s">
        <v>21</v>
      </c>
      <c r="F678" s="175" t="s">
        <v>977</v>
      </c>
      <c r="H678" s="176">
        <v>130</v>
      </c>
      <c r="I678" s="177"/>
      <c r="L678" s="173"/>
      <c r="M678" s="178"/>
      <c r="T678" s="179"/>
      <c r="AT678" s="174" t="s">
        <v>138</v>
      </c>
      <c r="AU678" s="174" t="s">
        <v>80</v>
      </c>
      <c r="AV678" s="12" t="s">
        <v>80</v>
      </c>
      <c r="AW678" s="12" t="s">
        <v>35</v>
      </c>
      <c r="AX678" s="12" t="s">
        <v>78</v>
      </c>
      <c r="AY678" s="174" t="s">
        <v>127</v>
      </c>
    </row>
    <row r="679" spans="2:65" s="1" customFormat="1" ht="31.5" customHeight="1">
      <c r="B679" s="37"/>
      <c r="C679" s="158" t="s">
        <v>978</v>
      </c>
      <c r="D679" s="158" t="s">
        <v>130</v>
      </c>
      <c r="E679" s="159" t="s">
        <v>979</v>
      </c>
      <c r="F679" s="160" t="s">
        <v>980</v>
      </c>
      <c r="G679" s="161" t="s">
        <v>133</v>
      </c>
      <c r="H679" s="162">
        <v>299</v>
      </c>
      <c r="I679" s="163"/>
      <c r="J679" s="164">
        <f>ROUND(I679*H679,2)</f>
        <v>0</v>
      </c>
      <c r="K679" s="160" t="s">
        <v>134</v>
      </c>
      <c r="L679" s="37"/>
      <c r="M679" s="165" t="s">
        <v>21</v>
      </c>
      <c r="N679" s="166" t="s">
        <v>43</v>
      </c>
      <c r="P679" s="167">
        <f>O679*H679</f>
        <v>0</v>
      </c>
      <c r="Q679" s="167">
        <v>5.9999999999999995E-4</v>
      </c>
      <c r="R679" s="167">
        <f>Q679*H679</f>
        <v>0.17939999999999998</v>
      </c>
      <c r="S679" s="167">
        <v>0</v>
      </c>
      <c r="T679" s="168">
        <f>S679*H679</f>
        <v>0</v>
      </c>
      <c r="AR679" s="21" t="s">
        <v>191</v>
      </c>
      <c r="AT679" s="21" t="s">
        <v>130</v>
      </c>
      <c r="AU679" s="21" t="s">
        <v>80</v>
      </c>
      <c r="AY679" s="21" t="s">
        <v>127</v>
      </c>
      <c r="BE679" s="169">
        <f>IF(N679="základní",J679,0)</f>
        <v>0</v>
      </c>
      <c r="BF679" s="169">
        <f>IF(N679="snížená",J679,0)</f>
        <v>0</v>
      </c>
      <c r="BG679" s="169">
        <f>IF(N679="zákl. přenesená",J679,0)</f>
        <v>0</v>
      </c>
      <c r="BH679" s="169">
        <f>IF(N679="sníž. přenesená",J679,0)</f>
        <v>0</v>
      </c>
      <c r="BI679" s="169">
        <f>IF(N679="nulová",J679,0)</f>
        <v>0</v>
      </c>
      <c r="BJ679" s="21" t="s">
        <v>78</v>
      </c>
      <c r="BK679" s="169">
        <f>ROUND(I679*H679,2)</f>
        <v>0</v>
      </c>
      <c r="BL679" s="21" t="s">
        <v>191</v>
      </c>
      <c r="BM679" s="21" t="s">
        <v>981</v>
      </c>
    </row>
    <row r="680" spans="2:65" s="1" customFormat="1" ht="27">
      <c r="B680" s="37"/>
      <c r="D680" s="170" t="s">
        <v>136</v>
      </c>
      <c r="F680" s="171" t="s">
        <v>137</v>
      </c>
      <c r="I680" s="99"/>
      <c r="L680" s="37"/>
      <c r="M680" s="172"/>
      <c r="T680" s="62"/>
      <c r="AT680" s="21" t="s">
        <v>136</v>
      </c>
      <c r="AU680" s="21" t="s">
        <v>80</v>
      </c>
    </row>
    <row r="681" spans="2:65" s="12" customFormat="1" ht="13.5">
      <c r="B681" s="173"/>
      <c r="D681" s="170" t="s">
        <v>138</v>
      </c>
      <c r="E681" s="174" t="s">
        <v>21</v>
      </c>
      <c r="F681" s="175" t="s">
        <v>982</v>
      </c>
      <c r="H681" s="176">
        <v>299</v>
      </c>
      <c r="I681" s="177"/>
      <c r="L681" s="173"/>
      <c r="M681" s="178"/>
      <c r="T681" s="179"/>
      <c r="AT681" s="174" t="s">
        <v>138</v>
      </c>
      <c r="AU681" s="174" t="s">
        <v>80</v>
      </c>
      <c r="AV681" s="12" t="s">
        <v>80</v>
      </c>
      <c r="AW681" s="12" t="s">
        <v>35</v>
      </c>
      <c r="AX681" s="12" t="s">
        <v>78</v>
      </c>
      <c r="AY681" s="174" t="s">
        <v>127</v>
      </c>
    </row>
    <row r="682" spans="2:65" s="1" customFormat="1" ht="31.5" customHeight="1">
      <c r="B682" s="37"/>
      <c r="C682" s="158" t="s">
        <v>983</v>
      </c>
      <c r="D682" s="158" t="s">
        <v>130</v>
      </c>
      <c r="E682" s="159" t="s">
        <v>984</v>
      </c>
      <c r="F682" s="160" t="s">
        <v>985</v>
      </c>
      <c r="G682" s="161" t="s">
        <v>133</v>
      </c>
      <c r="H682" s="162">
        <v>56</v>
      </c>
      <c r="I682" s="163"/>
      <c r="J682" s="164">
        <f>ROUND(I682*H682,2)</f>
        <v>0</v>
      </c>
      <c r="K682" s="160" t="s">
        <v>134</v>
      </c>
      <c r="L682" s="37"/>
      <c r="M682" s="165" t="s">
        <v>21</v>
      </c>
      <c r="N682" s="166" t="s">
        <v>43</v>
      </c>
      <c r="P682" s="167">
        <f>O682*H682</f>
        <v>0</v>
      </c>
      <c r="Q682" s="167">
        <v>6.9999999999999999E-4</v>
      </c>
      <c r="R682" s="167">
        <f>Q682*H682</f>
        <v>3.9199999999999999E-2</v>
      </c>
      <c r="S682" s="167">
        <v>0</v>
      </c>
      <c r="T682" s="168">
        <f>S682*H682</f>
        <v>0</v>
      </c>
      <c r="AR682" s="21" t="s">
        <v>191</v>
      </c>
      <c r="AT682" s="21" t="s">
        <v>130</v>
      </c>
      <c r="AU682" s="21" t="s">
        <v>80</v>
      </c>
      <c r="AY682" s="21" t="s">
        <v>127</v>
      </c>
      <c r="BE682" s="169">
        <f>IF(N682="základní",J682,0)</f>
        <v>0</v>
      </c>
      <c r="BF682" s="169">
        <f>IF(N682="snížená",J682,0)</f>
        <v>0</v>
      </c>
      <c r="BG682" s="169">
        <f>IF(N682="zákl. přenesená",J682,0)</f>
        <v>0</v>
      </c>
      <c r="BH682" s="169">
        <f>IF(N682="sníž. přenesená",J682,0)</f>
        <v>0</v>
      </c>
      <c r="BI682" s="169">
        <f>IF(N682="nulová",J682,0)</f>
        <v>0</v>
      </c>
      <c r="BJ682" s="21" t="s">
        <v>78</v>
      </c>
      <c r="BK682" s="169">
        <f>ROUND(I682*H682,2)</f>
        <v>0</v>
      </c>
      <c r="BL682" s="21" t="s">
        <v>191</v>
      </c>
      <c r="BM682" s="21" t="s">
        <v>986</v>
      </c>
    </row>
    <row r="683" spans="2:65" s="1" customFormat="1" ht="27">
      <c r="B683" s="37"/>
      <c r="D683" s="170" t="s">
        <v>136</v>
      </c>
      <c r="F683" s="171" t="s">
        <v>137</v>
      </c>
      <c r="I683" s="99"/>
      <c r="L683" s="37"/>
      <c r="M683" s="172"/>
      <c r="T683" s="62"/>
      <c r="AT683" s="21" t="s">
        <v>136</v>
      </c>
      <c r="AU683" s="21" t="s">
        <v>80</v>
      </c>
    </row>
    <row r="684" spans="2:65" s="12" customFormat="1" ht="13.5">
      <c r="B684" s="173"/>
      <c r="D684" s="170" t="s">
        <v>138</v>
      </c>
      <c r="E684" s="174" t="s">
        <v>21</v>
      </c>
      <c r="F684" s="175" t="s">
        <v>388</v>
      </c>
      <c r="H684" s="176">
        <v>56</v>
      </c>
      <c r="I684" s="177"/>
      <c r="L684" s="173"/>
      <c r="M684" s="190"/>
      <c r="N684" s="191"/>
      <c r="O684" s="191"/>
      <c r="P684" s="191"/>
      <c r="Q684" s="191"/>
      <c r="R684" s="191"/>
      <c r="S684" s="191"/>
      <c r="T684" s="192"/>
      <c r="AT684" s="174" t="s">
        <v>138</v>
      </c>
      <c r="AU684" s="174" t="s">
        <v>80</v>
      </c>
      <c r="AV684" s="12" t="s">
        <v>80</v>
      </c>
      <c r="AW684" s="12" t="s">
        <v>35</v>
      </c>
      <c r="AX684" s="12" t="s">
        <v>78</v>
      </c>
      <c r="AY684" s="174" t="s">
        <v>127</v>
      </c>
    </row>
    <row r="685" spans="2:65" s="1" customFormat="1" ht="6.95" customHeight="1">
      <c r="B685" s="50"/>
      <c r="C685" s="51"/>
      <c r="D685" s="51"/>
      <c r="E685" s="51"/>
      <c r="F685" s="51"/>
      <c r="G685" s="51"/>
      <c r="H685" s="51"/>
      <c r="I685" s="117"/>
      <c r="J685" s="51"/>
      <c r="K685" s="51"/>
      <c r="L685" s="37"/>
    </row>
  </sheetData>
  <sheetProtection password="CC35" sheet="1" objects="1" scenarios="1" formatCells="0" formatColumns="0" formatRows="0" sort="0" autoFilter="0"/>
  <autoFilter ref="C92:K684" xr:uid="{00000000-0009-0000-0000-000001000000}"/>
  <mergeCells count="12">
    <mergeCell ref="G1:H1"/>
    <mergeCell ref="L2:V2"/>
    <mergeCell ref="E49:H49"/>
    <mergeCell ref="E51:H51"/>
    <mergeCell ref="E81:H81"/>
    <mergeCell ref="E83:H83"/>
    <mergeCell ref="E85:H85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100-000000000000}"/>
    <hyperlink ref="G1:H1" location="C58" display="2) Rekapitulace" xr:uid="{00000000-0004-0000-0100-000001000000}"/>
    <hyperlink ref="J1" location="C92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93" customWidth="1"/>
    <col min="2" max="2" width="1.6640625" style="193" customWidth="1"/>
    <col min="3" max="4" width="5" style="193" customWidth="1"/>
    <col min="5" max="5" width="11.6640625" style="193" customWidth="1"/>
    <col min="6" max="6" width="9.1640625" style="193" customWidth="1"/>
    <col min="7" max="7" width="5" style="193" customWidth="1"/>
    <col min="8" max="8" width="77.83203125" style="193" customWidth="1"/>
    <col min="9" max="10" width="20" style="193" customWidth="1"/>
    <col min="11" max="11" width="1.6640625" style="193" customWidth="1"/>
  </cols>
  <sheetData>
    <row r="1" spans="2:11" ht="37.5" customHeight="1"/>
    <row r="2" spans="2:11" ht="7.5" customHeight="1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pans="2:11" s="13" customFormat="1" ht="45" customHeight="1">
      <c r="B3" s="197"/>
      <c r="C3" s="317" t="s">
        <v>987</v>
      </c>
      <c r="D3" s="317"/>
      <c r="E3" s="317"/>
      <c r="F3" s="317"/>
      <c r="G3" s="317"/>
      <c r="H3" s="317"/>
      <c r="I3" s="317"/>
      <c r="J3" s="317"/>
      <c r="K3" s="198"/>
    </row>
    <row r="4" spans="2:11" ht="25.5" customHeight="1">
      <c r="B4" s="199"/>
      <c r="C4" s="321" t="s">
        <v>988</v>
      </c>
      <c r="D4" s="321"/>
      <c r="E4" s="321"/>
      <c r="F4" s="321"/>
      <c r="G4" s="321"/>
      <c r="H4" s="321"/>
      <c r="I4" s="321"/>
      <c r="J4" s="321"/>
      <c r="K4" s="200"/>
    </row>
    <row r="5" spans="2:11" ht="5.25" customHeight="1">
      <c r="B5" s="199"/>
      <c r="C5" s="201"/>
      <c r="D5" s="201"/>
      <c r="E5" s="201"/>
      <c r="F5" s="201"/>
      <c r="G5" s="201"/>
      <c r="H5" s="201"/>
      <c r="I5" s="201"/>
      <c r="J5" s="201"/>
      <c r="K5" s="200"/>
    </row>
    <row r="6" spans="2:11" ht="15" customHeight="1">
      <c r="B6" s="199"/>
      <c r="C6" s="320" t="s">
        <v>989</v>
      </c>
      <c r="D6" s="320"/>
      <c r="E6" s="320"/>
      <c r="F6" s="320"/>
      <c r="G6" s="320"/>
      <c r="H6" s="320"/>
      <c r="I6" s="320"/>
      <c r="J6" s="320"/>
      <c r="K6" s="200"/>
    </row>
    <row r="7" spans="2:11" ht="15" customHeight="1">
      <c r="B7" s="203"/>
      <c r="C7" s="320" t="s">
        <v>990</v>
      </c>
      <c r="D7" s="320"/>
      <c r="E7" s="320"/>
      <c r="F7" s="320"/>
      <c r="G7" s="320"/>
      <c r="H7" s="320"/>
      <c r="I7" s="320"/>
      <c r="J7" s="320"/>
      <c r="K7" s="200"/>
    </row>
    <row r="8" spans="2:1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pans="2:11" ht="15" customHeight="1">
      <c r="B9" s="203"/>
      <c r="C9" s="320" t="s">
        <v>991</v>
      </c>
      <c r="D9" s="320"/>
      <c r="E9" s="320"/>
      <c r="F9" s="320"/>
      <c r="G9" s="320"/>
      <c r="H9" s="320"/>
      <c r="I9" s="320"/>
      <c r="J9" s="320"/>
      <c r="K9" s="200"/>
    </row>
    <row r="10" spans="2:11" ht="15" customHeight="1">
      <c r="B10" s="203"/>
      <c r="C10" s="202"/>
      <c r="D10" s="320" t="s">
        <v>992</v>
      </c>
      <c r="E10" s="320"/>
      <c r="F10" s="320"/>
      <c r="G10" s="320"/>
      <c r="H10" s="320"/>
      <c r="I10" s="320"/>
      <c r="J10" s="320"/>
      <c r="K10" s="200"/>
    </row>
    <row r="11" spans="2:11" ht="15" customHeight="1">
      <c r="B11" s="203"/>
      <c r="C11" s="204"/>
      <c r="D11" s="320" t="s">
        <v>993</v>
      </c>
      <c r="E11" s="320"/>
      <c r="F11" s="320"/>
      <c r="G11" s="320"/>
      <c r="H11" s="320"/>
      <c r="I11" s="320"/>
      <c r="J11" s="320"/>
      <c r="K11" s="200"/>
    </row>
    <row r="12" spans="2:11" ht="12.75" customHeight="1">
      <c r="B12" s="203"/>
      <c r="C12" s="204"/>
      <c r="D12" s="204"/>
      <c r="E12" s="204"/>
      <c r="F12" s="204"/>
      <c r="G12" s="204"/>
      <c r="H12" s="204"/>
      <c r="I12" s="204"/>
      <c r="J12" s="204"/>
      <c r="K12" s="200"/>
    </row>
    <row r="13" spans="2:11" ht="15" customHeight="1">
      <c r="B13" s="203"/>
      <c r="C13" s="204"/>
      <c r="D13" s="320" t="s">
        <v>994</v>
      </c>
      <c r="E13" s="320"/>
      <c r="F13" s="320"/>
      <c r="G13" s="320"/>
      <c r="H13" s="320"/>
      <c r="I13" s="320"/>
      <c r="J13" s="320"/>
      <c r="K13" s="200"/>
    </row>
    <row r="14" spans="2:11" ht="15" customHeight="1">
      <c r="B14" s="203"/>
      <c r="C14" s="204"/>
      <c r="D14" s="320" t="s">
        <v>995</v>
      </c>
      <c r="E14" s="320"/>
      <c r="F14" s="320"/>
      <c r="G14" s="320"/>
      <c r="H14" s="320"/>
      <c r="I14" s="320"/>
      <c r="J14" s="320"/>
      <c r="K14" s="200"/>
    </row>
    <row r="15" spans="2:11" ht="15" customHeight="1">
      <c r="B15" s="203"/>
      <c r="C15" s="204"/>
      <c r="D15" s="320" t="s">
        <v>996</v>
      </c>
      <c r="E15" s="320"/>
      <c r="F15" s="320"/>
      <c r="G15" s="320"/>
      <c r="H15" s="320"/>
      <c r="I15" s="320"/>
      <c r="J15" s="320"/>
      <c r="K15" s="200"/>
    </row>
    <row r="16" spans="2:11" ht="15" customHeight="1">
      <c r="B16" s="203"/>
      <c r="C16" s="204"/>
      <c r="D16" s="204"/>
      <c r="E16" s="205" t="s">
        <v>77</v>
      </c>
      <c r="F16" s="320" t="s">
        <v>997</v>
      </c>
      <c r="G16" s="320"/>
      <c r="H16" s="320"/>
      <c r="I16" s="320"/>
      <c r="J16" s="320"/>
      <c r="K16" s="200"/>
    </row>
    <row r="17" spans="2:11" ht="15" customHeight="1">
      <c r="B17" s="203"/>
      <c r="C17" s="204"/>
      <c r="D17" s="204"/>
      <c r="E17" s="205" t="s">
        <v>998</v>
      </c>
      <c r="F17" s="320" t="s">
        <v>999</v>
      </c>
      <c r="G17" s="320"/>
      <c r="H17" s="320"/>
      <c r="I17" s="320"/>
      <c r="J17" s="320"/>
      <c r="K17" s="200"/>
    </row>
    <row r="18" spans="2:11" ht="15" customHeight="1">
      <c r="B18" s="203"/>
      <c r="C18" s="204"/>
      <c r="D18" s="204"/>
      <c r="E18" s="205" t="s">
        <v>1000</v>
      </c>
      <c r="F18" s="320" t="s">
        <v>1001</v>
      </c>
      <c r="G18" s="320"/>
      <c r="H18" s="320"/>
      <c r="I18" s="320"/>
      <c r="J18" s="320"/>
      <c r="K18" s="200"/>
    </row>
    <row r="19" spans="2:11" ht="15" customHeight="1">
      <c r="B19" s="203"/>
      <c r="C19" s="204"/>
      <c r="D19" s="204"/>
      <c r="E19" s="205" t="s">
        <v>1002</v>
      </c>
      <c r="F19" s="320" t="s">
        <v>1003</v>
      </c>
      <c r="G19" s="320"/>
      <c r="H19" s="320"/>
      <c r="I19" s="320"/>
      <c r="J19" s="320"/>
      <c r="K19" s="200"/>
    </row>
    <row r="20" spans="2:11" ht="15" customHeight="1">
      <c r="B20" s="203"/>
      <c r="C20" s="204"/>
      <c r="D20" s="204"/>
      <c r="E20" s="205" t="s">
        <v>1004</v>
      </c>
      <c r="F20" s="320" t="s">
        <v>1005</v>
      </c>
      <c r="G20" s="320"/>
      <c r="H20" s="320"/>
      <c r="I20" s="320"/>
      <c r="J20" s="320"/>
      <c r="K20" s="200"/>
    </row>
    <row r="21" spans="2:11" ht="15" customHeight="1">
      <c r="B21" s="203"/>
      <c r="C21" s="204"/>
      <c r="D21" s="204"/>
      <c r="E21" s="205" t="s">
        <v>83</v>
      </c>
      <c r="F21" s="320" t="s">
        <v>1006</v>
      </c>
      <c r="G21" s="320"/>
      <c r="H21" s="320"/>
      <c r="I21" s="320"/>
      <c r="J21" s="320"/>
      <c r="K21" s="200"/>
    </row>
    <row r="22" spans="2:11" ht="12.75" customHeight="1">
      <c r="B22" s="203"/>
      <c r="C22" s="204"/>
      <c r="D22" s="204"/>
      <c r="E22" s="204"/>
      <c r="F22" s="204"/>
      <c r="G22" s="204"/>
      <c r="H22" s="204"/>
      <c r="I22" s="204"/>
      <c r="J22" s="204"/>
      <c r="K22" s="200"/>
    </row>
    <row r="23" spans="2:11" ht="15" customHeight="1">
      <c r="B23" s="203"/>
      <c r="C23" s="320" t="s">
        <v>1007</v>
      </c>
      <c r="D23" s="320"/>
      <c r="E23" s="320"/>
      <c r="F23" s="320"/>
      <c r="G23" s="320"/>
      <c r="H23" s="320"/>
      <c r="I23" s="320"/>
      <c r="J23" s="320"/>
      <c r="K23" s="200"/>
    </row>
    <row r="24" spans="2:11" ht="15" customHeight="1">
      <c r="B24" s="203"/>
      <c r="C24" s="320" t="s">
        <v>1008</v>
      </c>
      <c r="D24" s="320"/>
      <c r="E24" s="320"/>
      <c r="F24" s="320"/>
      <c r="G24" s="320"/>
      <c r="H24" s="320"/>
      <c r="I24" s="320"/>
      <c r="J24" s="320"/>
      <c r="K24" s="200"/>
    </row>
    <row r="25" spans="2:11" ht="15" customHeight="1">
      <c r="B25" s="203"/>
      <c r="C25" s="202"/>
      <c r="D25" s="320" t="s">
        <v>1009</v>
      </c>
      <c r="E25" s="320"/>
      <c r="F25" s="320"/>
      <c r="G25" s="320"/>
      <c r="H25" s="320"/>
      <c r="I25" s="320"/>
      <c r="J25" s="320"/>
      <c r="K25" s="200"/>
    </row>
    <row r="26" spans="2:11" ht="15" customHeight="1">
      <c r="B26" s="203"/>
      <c r="C26" s="204"/>
      <c r="D26" s="320" t="s">
        <v>1010</v>
      </c>
      <c r="E26" s="320"/>
      <c r="F26" s="320"/>
      <c r="G26" s="320"/>
      <c r="H26" s="320"/>
      <c r="I26" s="320"/>
      <c r="J26" s="320"/>
      <c r="K26" s="200"/>
    </row>
    <row r="27" spans="2:11" ht="12.75" customHeight="1">
      <c r="B27" s="203"/>
      <c r="C27" s="204"/>
      <c r="D27" s="204"/>
      <c r="E27" s="204"/>
      <c r="F27" s="204"/>
      <c r="G27" s="204"/>
      <c r="H27" s="204"/>
      <c r="I27" s="204"/>
      <c r="J27" s="204"/>
      <c r="K27" s="200"/>
    </row>
    <row r="28" spans="2:11" ht="15" customHeight="1">
      <c r="B28" s="203"/>
      <c r="C28" s="204"/>
      <c r="D28" s="320" t="s">
        <v>1011</v>
      </c>
      <c r="E28" s="320"/>
      <c r="F28" s="320"/>
      <c r="G28" s="320"/>
      <c r="H28" s="320"/>
      <c r="I28" s="320"/>
      <c r="J28" s="320"/>
      <c r="K28" s="200"/>
    </row>
    <row r="29" spans="2:11" ht="15" customHeight="1">
      <c r="B29" s="203"/>
      <c r="C29" s="204"/>
      <c r="D29" s="320" t="s">
        <v>1012</v>
      </c>
      <c r="E29" s="320"/>
      <c r="F29" s="320"/>
      <c r="G29" s="320"/>
      <c r="H29" s="320"/>
      <c r="I29" s="320"/>
      <c r="J29" s="320"/>
      <c r="K29" s="200"/>
    </row>
    <row r="30" spans="2:11" ht="12.75" customHeight="1">
      <c r="B30" s="203"/>
      <c r="C30" s="204"/>
      <c r="D30" s="204"/>
      <c r="E30" s="204"/>
      <c r="F30" s="204"/>
      <c r="G30" s="204"/>
      <c r="H30" s="204"/>
      <c r="I30" s="204"/>
      <c r="J30" s="204"/>
      <c r="K30" s="200"/>
    </row>
    <row r="31" spans="2:11" ht="15" customHeight="1">
      <c r="B31" s="203"/>
      <c r="C31" s="204"/>
      <c r="D31" s="320" t="s">
        <v>1013</v>
      </c>
      <c r="E31" s="320"/>
      <c r="F31" s="320"/>
      <c r="G31" s="320"/>
      <c r="H31" s="320"/>
      <c r="I31" s="320"/>
      <c r="J31" s="320"/>
      <c r="K31" s="200"/>
    </row>
    <row r="32" spans="2:11" ht="15" customHeight="1">
      <c r="B32" s="203"/>
      <c r="C32" s="204"/>
      <c r="D32" s="320" t="s">
        <v>1014</v>
      </c>
      <c r="E32" s="320"/>
      <c r="F32" s="320"/>
      <c r="G32" s="320"/>
      <c r="H32" s="320"/>
      <c r="I32" s="320"/>
      <c r="J32" s="320"/>
      <c r="K32" s="200"/>
    </row>
    <row r="33" spans="2:11" ht="15" customHeight="1">
      <c r="B33" s="203"/>
      <c r="C33" s="204"/>
      <c r="D33" s="320" t="s">
        <v>1015</v>
      </c>
      <c r="E33" s="320"/>
      <c r="F33" s="320"/>
      <c r="G33" s="320"/>
      <c r="H33" s="320"/>
      <c r="I33" s="320"/>
      <c r="J33" s="320"/>
      <c r="K33" s="200"/>
    </row>
    <row r="34" spans="2:11" ht="15" customHeight="1">
      <c r="B34" s="203"/>
      <c r="C34" s="204"/>
      <c r="D34" s="202"/>
      <c r="E34" s="206" t="s">
        <v>112</v>
      </c>
      <c r="F34" s="202"/>
      <c r="G34" s="320" t="s">
        <v>1016</v>
      </c>
      <c r="H34" s="320"/>
      <c r="I34" s="320"/>
      <c r="J34" s="320"/>
      <c r="K34" s="200"/>
    </row>
    <row r="35" spans="2:11" ht="30.75" customHeight="1">
      <c r="B35" s="203"/>
      <c r="C35" s="204"/>
      <c r="D35" s="202"/>
      <c r="E35" s="206" t="s">
        <v>1017</v>
      </c>
      <c r="F35" s="202"/>
      <c r="G35" s="320" t="s">
        <v>1018</v>
      </c>
      <c r="H35" s="320"/>
      <c r="I35" s="320"/>
      <c r="J35" s="320"/>
      <c r="K35" s="200"/>
    </row>
    <row r="36" spans="2:11" ht="15" customHeight="1">
      <c r="B36" s="203"/>
      <c r="C36" s="204"/>
      <c r="D36" s="202"/>
      <c r="E36" s="206" t="s">
        <v>53</v>
      </c>
      <c r="F36" s="202"/>
      <c r="G36" s="320" t="s">
        <v>1019</v>
      </c>
      <c r="H36" s="320"/>
      <c r="I36" s="320"/>
      <c r="J36" s="320"/>
      <c r="K36" s="200"/>
    </row>
    <row r="37" spans="2:11" ht="15" customHeight="1">
      <c r="B37" s="203"/>
      <c r="C37" s="204"/>
      <c r="D37" s="202"/>
      <c r="E37" s="206" t="s">
        <v>113</v>
      </c>
      <c r="F37" s="202"/>
      <c r="G37" s="320" t="s">
        <v>1020</v>
      </c>
      <c r="H37" s="320"/>
      <c r="I37" s="320"/>
      <c r="J37" s="320"/>
      <c r="K37" s="200"/>
    </row>
    <row r="38" spans="2:11" ht="15" customHeight="1">
      <c r="B38" s="203"/>
      <c r="C38" s="204"/>
      <c r="D38" s="202"/>
      <c r="E38" s="206" t="s">
        <v>114</v>
      </c>
      <c r="F38" s="202"/>
      <c r="G38" s="320" t="s">
        <v>1021</v>
      </c>
      <c r="H38" s="320"/>
      <c r="I38" s="320"/>
      <c r="J38" s="320"/>
      <c r="K38" s="200"/>
    </row>
    <row r="39" spans="2:11" ht="15" customHeight="1">
      <c r="B39" s="203"/>
      <c r="C39" s="204"/>
      <c r="D39" s="202"/>
      <c r="E39" s="206" t="s">
        <v>115</v>
      </c>
      <c r="F39" s="202"/>
      <c r="G39" s="320" t="s">
        <v>1022</v>
      </c>
      <c r="H39" s="320"/>
      <c r="I39" s="320"/>
      <c r="J39" s="320"/>
      <c r="K39" s="200"/>
    </row>
    <row r="40" spans="2:11" ht="15" customHeight="1">
      <c r="B40" s="203"/>
      <c r="C40" s="204"/>
      <c r="D40" s="202"/>
      <c r="E40" s="206" t="s">
        <v>1023</v>
      </c>
      <c r="F40" s="202"/>
      <c r="G40" s="320" t="s">
        <v>1024</v>
      </c>
      <c r="H40" s="320"/>
      <c r="I40" s="320"/>
      <c r="J40" s="320"/>
      <c r="K40" s="200"/>
    </row>
    <row r="41" spans="2:11" ht="15" customHeight="1">
      <c r="B41" s="203"/>
      <c r="C41" s="204"/>
      <c r="D41" s="202"/>
      <c r="E41" s="206"/>
      <c r="F41" s="202"/>
      <c r="G41" s="320" t="s">
        <v>1025</v>
      </c>
      <c r="H41" s="320"/>
      <c r="I41" s="320"/>
      <c r="J41" s="320"/>
      <c r="K41" s="200"/>
    </row>
    <row r="42" spans="2:11" ht="15" customHeight="1">
      <c r="B42" s="203"/>
      <c r="C42" s="204"/>
      <c r="D42" s="202"/>
      <c r="E42" s="206" t="s">
        <v>1026</v>
      </c>
      <c r="F42" s="202"/>
      <c r="G42" s="320" t="s">
        <v>1027</v>
      </c>
      <c r="H42" s="320"/>
      <c r="I42" s="320"/>
      <c r="J42" s="320"/>
      <c r="K42" s="200"/>
    </row>
    <row r="43" spans="2:11" ht="15" customHeight="1">
      <c r="B43" s="203"/>
      <c r="C43" s="204"/>
      <c r="D43" s="202"/>
      <c r="E43" s="206" t="s">
        <v>117</v>
      </c>
      <c r="F43" s="202"/>
      <c r="G43" s="320" t="s">
        <v>1028</v>
      </c>
      <c r="H43" s="320"/>
      <c r="I43" s="320"/>
      <c r="J43" s="320"/>
      <c r="K43" s="200"/>
    </row>
    <row r="44" spans="2:11" ht="12.75" customHeight="1">
      <c r="B44" s="203"/>
      <c r="C44" s="204"/>
      <c r="D44" s="202"/>
      <c r="E44" s="202"/>
      <c r="F44" s="202"/>
      <c r="G44" s="202"/>
      <c r="H44" s="202"/>
      <c r="I44" s="202"/>
      <c r="J44" s="202"/>
      <c r="K44" s="200"/>
    </row>
    <row r="45" spans="2:11" ht="15" customHeight="1">
      <c r="B45" s="203"/>
      <c r="C45" s="204"/>
      <c r="D45" s="320" t="s">
        <v>1029</v>
      </c>
      <c r="E45" s="320"/>
      <c r="F45" s="320"/>
      <c r="G45" s="320"/>
      <c r="H45" s="320"/>
      <c r="I45" s="320"/>
      <c r="J45" s="320"/>
      <c r="K45" s="200"/>
    </row>
    <row r="46" spans="2:11" ht="15" customHeight="1">
      <c r="B46" s="203"/>
      <c r="C46" s="204"/>
      <c r="D46" s="204"/>
      <c r="E46" s="320" t="s">
        <v>1030</v>
      </c>
      <c r="F46" s="320"/>
      <c r="G46" s="320"/>
      <c r="H46" s="320"/>
      <c r="I46" s="320"/>
      <c r="J46" s="320"/>
      <c r="K46" s="200"/>
    </row>
    <row r="47" spans="2:11" ht="15" customHeight="1">
      <c r="B47" s="203"/>
      <c r="C47" s="204"/>
      <c r="D47" s="204"/>
      <c r="E47" s="320" t="s">
        <v>1031</v>
      </c>
      <c r="F47" s="320"/>
      <c r="G47" s="320"/>
      <c r="H47" s="320"/>
      <c r="I47" s="320"/>
      <c r="J47" s="320"/>
      <c r="K47" s="200"/>
    </row>
    <row r="48" spans="2:11" ht="15" customHeight="1">
      <c r="B48" s="203"/>
      <c r="C48" s="204"/>
      <c r="D48" s="204"/>
      <c r="E48" s="320" t="s">
        <v>1032</v>
      </c>
      <c r="F48" s="320"/>
      <c r="G48" s="320"/>
      <c r="H48" s="320"/>
      <c r="I48" s="320"/>
      <c r="J48" s="320"/>
      <c r="K48" s="200"/>
    </row>
    <row r="49" spans="2:11" ht="15" customHeight="1">
      <c r="B49" s="203"/>
      <c r="C49" s="204"/>
      <c r="D49" s="320" t="s">
        <v>1033</v>
      </c>
      <c r="E49" s="320"/>
      <c r="F49" s="320"/>
      <c r="G49" s="320"/>
      <c r="H49" s="320"/>
      <c r="I49" s="320"/>
      <c r="J49" s="320"/>
      <c r="K49" s="200"/>
    </row>
    <row r="50" spans="2:11" ht="25.5" customHeight="1">
      <c r="B50" s="199"/>
      <c r="C50" s="321" t="s">
        <v>1034</v>
      </c>
      <c r="D50" s="321"/>
      <c r="E50" s="321"/>
      <c r="F50" s="321"/>
      <c r="G50" s="321"/>
      <c r="H50" s="321"/>
      <c r="I50" s="321"/>
      <c r="J50" s="321"/>
      <c r="K50" s="200"/>
    </row>
    <row r="51" spans="2:11" ht="5.25" customHeight="1">
      <c r="B51" s="199"/>
      <c r="C51" s="201"/>
      <c r="D51" s="201"/>
      <c r="E51" s="201"/>
      <c r="F51" s="201"/>
      <c r="G51" s="201"/>
      <c r="H51" s="201"/>
      <c r="I51" s="201"/>
      <c r="J51" s="201"/>
      <c r="K51" s="200"/>
    </row>
    <row r="52" spans="2:11" ht="15" customHeight="1">
      <c r="B52" s="199"/>
      <c r="C52" s="320" t="s">
        <v>1035</v>
      </c>
      <c r="D52" s="320"/>
      <c r="E52" s="320"/>
      <c r="F52" s="320"/>
      <c r="G52" s="320"/>
      <c r="H52" s="320"/>
      <c r="I52" s="320"/>
      <c r="J52" s="320"/>
      <c r="K52" s="200"/>
    </row>
    <row r="53" spans="2:11" ht="15" customHeight="1">
      <c r="B53" s="199"/>
      <c r="C53" s="320" t="s">
        <v>1036</v>
      </c>
      <c r="D53" s="320"/>
      <c r="E53" s="320"/>
      <c r="F53" s="320"/>
      <c r="G53" s="320"/>
      <c r="H53" s="320"/>
      <c r="I53" s="320"/>
      <c r="J53" s="320"/>
      <c r="K53" s="200"/>
    </row>
    <row r="54" spans="2:11" ht="12.75" customHeight="1">
      <c r="B54" s="199"/>
      <c r="C54" s="202"/>
      <c r="D54" s="202"/>
      <c r="E54" s="202"/>
      <c r="F54" s="202"/>
      <c r="G54" s="202"/>
      <c r="H54" s="202"/>
      <c r="I54" s="202"/>
      <c r="J54" s="202"/>
      <c r="K54" s="200"/>
    </row>
    <row r="55" spans="2:11" ht="15" customHeight="1">
      <c r="B55" s="199"/>
      <c r="C55" s="320" t="s">
        <v>1037</v>
      </c>
      <c r="D55" s="320"/>
      <c r="E55" s="320"/>
      <c r="F55" s="320"/>
      <c r="G55" s="320"/>
      <c r="H55" s="320"/>
      <c r="I55" s="320"/>
      <c r="J55" s="320"/>
      <c r="K55" s="200"/>
    </row>
    <row r="56" spans="2:11" ht="15" customHeight="1">
      <c r="B56" s="199"/>
      <c r="C56" s="204"/>
      <c r="D56" s="320" t="s">
        <v>1038</v>
      </c>
      <c r="E56" s="320"/>
      <c r="F56" s="320"/>
      <c r="G56" s="320"/>
      <c r="H56" s="320"/>
      <c r="I56" s="320"/>
      <c r="J56" s="320"/>
      <c r="K56" s="200"/>
    </row>
    <row r="57" spans="2:11" ht="15" customHeight="1">
      <c r="B57" s="199"/>
      <c r="C57" s="204"/>
      <c r="D57" s="320" t="s">
        <v>1039</v>
      </c>
      <c r="E57" s="320"/>
      <c r="F57" s="320"/>
      <c r="G57" s="320"/>
      <c r="H57" s="320"/>
      <c r="I57" s="320"/>
      <c r="J57" s="320"/>
      <c r="K57" s="200"/>
    </row>
    <row r="58" spans="2:11" ht="15" customHeight="1">
      <c r="B58" s="199"/>
      <c r="C58" s="204"/>
      <c r="D58" s="320" t="s">
        <v>1040</v>
      </c>
      <c r="E58" s="320"/>
      <c r="F58" s="320"/>
      <c r="G58" s="320"/>
      <c r="H58" s="320"/>
      <c r="I58" s="320"/>
      <c r="J58" s="320"/>
      <c r="K58" s="200"/>
    </row>
    <row r="59" spans="2:11" ht="15" customHeight="1">
      <c r="B59" s="199"/>
      <c r="C59" s="204"/>
      <c r="D59" s="320" t="s">
        <v>1041</v>
      </c>
      <c r="E59" s="320"/>
      <c r="F59" s="320"/>
      <c r="G59" s="320"/>
      <c r="H59" s="320"/>
      <c r="I59" s="320"/>
      <c r="J59" s="320"/>
      <c r="K59" s="200"/>
    </row>
    <row r="60" spans="2:11" ht="15" customHeight="1">
      <c r="B60" s="199"/>
      <c r="C60" s="204"/>
      <c r="D60" s="319" t="s">
        <v>1042</v>
      </c>
      <c r="E60" s="319"/>
      <c r="F60" s="319"/>
      <c r="G60" s="319"/>
      <c r="H60" s="319"/>
      <c r="I60" s="319"/>
      <c r="J60" s="319"/>
      <c r="K60" s="200"/>
    </row>
    <row r="61" spans="2:11" ht="15" customHeight="1">
      <c r="B61" s="199"/>
      <c r="C61" s="204"/>
      <c r="D61" s="320" t="s">
        <v>1043</v>
      </c>
      <c r="E61" s="320"/>
      <c r="F61" s="320"/>
      <c r="G61" s="320"/>
      <c r="H61" s="320"/>
      <c r="I61" s="320"/>
      <c r="J61" s="320"/>
      <c r="K61" s="200"/>
    </row>
    <row r="62" spans="2:11" ht="12.75" customHeight="1">
      <c r="B62" s="199"/>
      <c r="C62" s="204"/>
      <c r="D62" s="204"/>
      <c r="E62" s="207"/>
      <c r="F62" s="204"/>
      <c r="G62" s="204"/>
      <c r="H62" s="204"/>
      <c r="I62" s="204"/>
      <c r="J62" s="204"/>
      <c r="K62" s="200"/>
    </row>
    <row r="63" spans="2:11" ht="15" customHeight="1">
      <c r="B63" s="199"/>
      <c r="C63" s="204"/>
      <c r="D63" s="320" t="s">
        <v>1044</v>
      </c>
      <c r="E63" s="320"/>
      <c r="F63" s="320"/>
      <c r="G63" s="320"/>
      <c r="H63" s="320"/>
      <c r="I63" s="320"/>
      <c r="J63" s="320"/>
      <c r="K63" s="200"/>
    </row>
    <row r="64" spans="2:11" ht="15" customHeight="1">
      <c r="B64" s="199"/>
      <c r="C64" s="204"/>
      <c r="D64" s="319" t="s">
        <v>1045</v>
      </c>
      <c r="E64" s="319"/>
      <c r="F64" s="319"/>
      <c r="G64" s="319"/>
      <c r="H64" s="319"/>
      <c r="I64" s="319"/>
      <c r="J64" s="319"/>
      <c r="K64" s="200"/>
    </row>
    <row r="65" spans="2:11" ht="15" customHeight="1">
      <c r="B65" s="199"/>
      <c r="C65" s="204"/>
      <c r="D65" s="320" t="s">
        <v>1046</v>
      </c>
      <c r="E65" s="320"/>
      <c r="F65" s="320"/>
      <c r="G65" s="320"/>
      <c r="H65" s="320"/>
      <c r="I65" s="320"/>
      <c r="J65" s="320"/>
      <c r="K65" s="200"/>
    </row>
    <row r="66" spans="2:11" ht="15" customHeight="1">
      <c r="B66" s="199"/>
      <c r="C66" s="204"/>
      <c r="D66" s="320" t="s">
        <v>1047</v>
      </c>
      <c r="E66" s="320"/>
      <c r="F66" s="320"/>
      <c r="G66" s="320"/>
      <c r="H66" s="320"/>
      <c r="I66" s="320"/>
      <c r="J66" s="320"/>
      <c r="K66" s="200"/>
    </row>
    <row r="67" spans="2:11" ht="15" customHeight="1">
      <c r="B67" s="199"/>
      <c r="C67" s="204"/>
      <c r="D67" s="320" t="s">
        <v>1048</v>
      </c>
      <c r="E67" s="320"/>
      <c r="F67" s="320"/>
      <c r="G67" s="320"/>
      <c r="H67" s="320"/>
      <c r="I67" s="320"/>
      <c r="J67" s="320"/>
      <c r="K67" s="200"/>
    </row>
    <row r="68" spans="2:11" ht="15" customHeight="1">
      <c r="B68" s="199"/>
      <c r="C68" s="204"/>
      <c r="D68" s="320" t="s">
        <v>1049</v>
      </c>
      <c r="E68" s="320"/>
      <c r="F68" s="320"/>
      <c r="G68" s="320"/>
      <c r="H68" s="320"/>
      <c r="I68" s="320"/>
      <c r="J68" s="320"/>
      <c r="K68" s="200"/>
    </row>
    <row r="69" spans="2:11" ht="12.75" customHeight="1">
      <c r="B69" s="208"/>
      <c r="C69" s="209"/>
      <c r="D69" s="209"/>
      <c r="E69" s="209"/>
      <c r="F69" s="209"/>
      <c r="G69" s="209"/>
      <c r="H69" s="209"/>
      <c r="I69" s="209"/>
      <c r="J69" s="209"/>
      <c r="K69" s="210"/>
    </row>
    <row r="70" spans="2:11" ht="18.75" customHeight="1">
      <c r="B70" s="211"/>
      <c r="C70" s="211"/>
      <c r="D70" s="211"/>
      <c r="E70" s="211"/>
      <c r="F70" s="211"/>
      <c r="G70" s="211"/>
      <c r="H70" s="211"/>
      <c r="I70" s="211"/>
      <c r="J70" s="211"/>
      <c r="K70" s="212"/>
    </row>
    <row r="71" spans="2:11" ht="18.75" customHeight="1">
      <c r="B71" s="212"/>
      <c r="C71" s="212"/>
      <c r="D71" s="212"/>
      <c r="E71" s="212"/>
      <c r="F71" s="212"/>
      <c r="G71" s="212"/>
      <c r="H71" s="212"/>
      <c r="I71" s="212"/>
      <c r="J71" s="212"/>
      <c r="K71" s="212"/>
    </row>
    <row r="72" spans="2:11" ht="7.5" customHeight="1">
      <c r="B72" s="213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ht="45" customHeight="1">
      <c r="B73" s="216"/>
      <c r="C73" s="318" t="s">
        <v>89</v>
      </c>
      <c r="D73" s="318"/>
      <c r="E73" s="318"/>
      <c r="F73" s="318"/>
      <c r="G73" s="318"/>
      <c r="H73" s="318"/>
      <c r="I73" s="318"/>
      <c r="J73" s="318"/>
      <c r="K73" s="217"/>
    </row>
    <row r="74" spans="2:11" ht="17.25" customHeight="1">
      <c r="B74" s="216"/>
      <c r="C74" s="218" t="s">
        <v>1050</v>
      </c>
      <c r="D74" s="218"/>
      <c r="E74" s="218"/>
      <c r="F74" s="218" t="s">
        <v>1051</v>
      </c>
      <c r="G74" s="219"/>
      <c r="H74" s="218" t="s">
        <v>113</v>
      </c>
      <c r="I74" s="218" t="s">
        <v>57</v>
      </c>
      <c r="J74" s="218" t="s">
        <v>1052</v>
      </c>
      <c r="K74" s="217"/>
    </row>
    <row r="75" spans="2:11" ht="17.25" customHeight="1">
      <c r="B75" s="216"/>
      <c r="C75" s="220" t="s">
        <v>1053</v>
      </c>
      <c r="D75" s="220"/>
      <c r="E75" s="220"/>
      <c r="F75" s="221" t="s">
        <v>1054</v>
      </c>
      <c r="G75" s="222"/>
      <c r="H75" s="220"/>
      <c r="I75" s="220"/>
      <c r="J75" s="220" t="s">
        <v>1055</v>
      </c>
      <c r="K75" s="217"/>
    </row>
    <row r="76" spans="2:11" ht="5.25" customHeight="1">
      <c r="B76" s="216"/>
      <c r="C76" s="223"/>
      <c r="D76" s="223"/>
      <c r="E76" s="223"/>
      <c r="F76" s="223"/>
      <c r="G76" s="224"/>
      <c r="H76" s="223"/>
      <c r="I76" s="223"/>
      <c r="J76" s="223"/>
      <c r="K76" s="217"/>
    </row>
    <row r="77" spans="2:11" ht="15" customHeight="1">
      <c r="B77" s="216"/>
      <c r="C77" s="206" t="s">
        <v>53</v>
      </c>
      <c r="D77" s="223"/>
      <c r="E77" s="223"/>
      <c r="F77" s="225" t="s">
        <v>1056</v>
      </c>
      <c r="G77" s="224"/>
      <c r="H77" s="206" t="s">
        <v>1057</v>
      </c>
      <c r="I77" s="206" t="s">
        <v>1058</v>
      </c>
      <c r="J77" s="206">
        <v>20</v>
      </c>
      <c r="K77" s="217"/>
    </row>
    <row r="78" spans="2:11" ht="15" customHeight="1">
      <c r="B78" s="216"/>
      <c r="C78" s="206" t="s">
        <v>1059</v>
      </c>
      <c r="D78" s="206"/>
      <c r="E78" s="206"/>
      <c r="F78" s="225" t="s">
        <v>1056</v>
      </c>
      <c r="G78" s="224"/>
      <c r="H78" s="206" t="s">
        <v>1060</v>
      </c>
      <c r="I78" s="206" t="s">
        <v>1058</v>
      </c>
      <c r="J78" s="206">
        <v>120</v>
      </c>
      <c r="K78" s="217"/>
    </row>
    <row r="79" spans="2:11" ht="15" customHeight="1">
      <c r="B79" s="226"/>
      <c r="C79" s="206" t="s">
        <v>1061</v>
      </c>
      <c r="D79" s="206"/>
      <c r="E79" s="206"/>
      <c r="F79" s="225" t="s">
        <v>1062</v>
      </c>
      <c r="G79" s="224"/>
      <c r="H79" s="206" t="s">
        <v>1063</v>
      </c>
      <c r="I79" s="206" t="s">
        <v>1058</v>
      </c>
      <c r="J79" s="206">
        <v>50</v>
      </c>
      <c r="K79" s="217"/>
    </row>
    <row r="80" spans="2:11" ht="15" customHeight="1">
      <c r="B80" s="226"/>
      <c r="C80" s="206" t="s">
        <v>1064</v>
      </c>
      <c r="D80" s="206"/>
      <c r="E80" s="206"/>
      <c r="F80" s="225" t="s">
        <v>1056</v>
      </c>
      <c r="G80" s="224"/>
      <c r="H80" s="206" t="s">
        <v>1065</v>
      </c>
      <c r="I80" s="206" t="s">
        <v>1066</v>
      </c>
      <c r="J80" s="206"/>
      <c r="K80" s="217"/>
    </row>
    <row r="81" spans="2:11" ht="15" customHeight="1">
      <c r="B81" s="226"/>
      <c r="C81" s="227" t="s">
        <v>1067</v>
      </c>
      <c r="D81" s="227"/>
      <c r="E81" s="227"/>
      <c r="F81" s="228" t="s">
        <v>1062</v>
      </c>
      <c r="G81" s="227"/>
      <c r="H81" s="227" t="s">
        <v>1068</v>
      </c>
      <c r="I81" s="227" t="s">
        <v>1058</v>
      </c>
      <c r="J81" s="227">
        <v>15</v>
      </c>
      <c r="K81" s="217"/>
    </row>
    <row r="82" spans="2:11" ht="15" customHeight="1">
      <c r="B82" s="226"/>
      <c r="C82" s="227" t="s">
        <v>1069</v>
      </c>
      <c r="D82" s="227"/>
      <c r="E82" s="227"/>
      <c r="F82" s="228" t="s">
        <v>1062</v>
      </c>
      <c r="G82" s="227"/>
      <c r="H82" s="227" t="s">
        <v>1070</v>
      </c>
      <c r="I82" s="227" t="s">
        <v>1058</v>
      </c>
      <c r="J82" s="227">
        <v>15</v>
      </c>
      <c r="K82" s="217"/>
    </row>
    <row r="83" spans="2:11" ht="15" customHeight="1">
      <c r="B83" s="226"/>
      <c r="C83" s="227" t="s">
        <v>1071</v>
      </c>
      <c r="D83" s="227"/>
      <c r="E83" s="227"/>
      <c r="F83" s="228" t="s">
        <v>1062</v>
      </c>
      <c r="G83" s="227"/>
      <c r="H83" s="227" t="s">
        <v>1072</v>
      </c>
      <c r="I83" s="227" t="s">
        <v>1058</v>
      </c>
      <c r="J83" s="227">
        <v>20</v>
      </c>
      <c r="K83" s="217"/>
    </row>
    <row r="84" spans="2:11" ht="15" customHeight="1">
      <c r="B84" s="226"/>
      <c r="C84" s="227" t="s">
        <v>1073</v>
      </c>
      <c r="D84" s="227"/>
      <c r="E84" s="227"/>
      <c r="F84" s="228" t="s">
        <v>1062</v>
      </c>
      <c r="G84" s="227"/>
      <c r="H84" s="227" t="s">
        <v>1074</v>
      </c>
      <c r="I84" s="227" t="s">
        <v>1058</v>
      </c>
      <c r="J84" s="227">
        <v>20</v>
      </c>
      <c r="K84" s="217"/>
    </row>
    <row r="85" spans="2:11" ht="15" customHeight="1">
      <c r="B85" s="226"/>
      <c r="C85" s="206" t="s">
        <v>1075</v>
      </c>
      <c r="D85" s="206"/>
      <c r="E85" s="206"/>
      <c r="F85" s="225" t="s">
        <v>1062</v>
      </c>
      <c r="G85" s="224"/>
      <c r="H85" s="206" t="s">
        <v>1076</v>
      </c>
      <c r="I85" s="206" t="s">
        <v>1058</v>
      </c>
      <c r="J85" s="206">
        <v>50</v>
      </c>
      <c r="K85" s="217"/>
    </row>
    <row r="86" spans="2:11" ht="15" customHeight="1">
      <c r="B86" s="226"/>
      <c r="C86" s="206" t="s">
        <v>1077</v>
      </c>
      <c r="D86" s="206"/>
      <c r="E86" s="206"/>
      <c r="F86" s="225" t="s">
        <v>1062</v>
      </c>
      <c r="G86" s="224"/>
      <c r="H86" s="206" t="s">
        <v>1078</v>
      </c>
      <c r="I86" s="206" t="s">
        <v>1058</v>
      </c>
      <c r="J86" s="206">
        <v>20</v>
      </c>
      <c r="K86" s="217"/>
    </row>
    <row r="87" spans="2:11" ht="15" customHeight="1">
      <c r="B87" s="226"/>
      <c r="C87" s="206" t="s">
        <v>1079</v>
      </c>
      <c r="D87" s="206"/>
      <c r="E87" s="206"/>
      <c r="F87" s="225" t="s">
        <v>1062</v>
      </c>
      <c r="G87" s="224"/>
      <c r="H87" s="206" t="s">
        <v>1080</v>
      </c>
      <c r="I87" s="206" t="s">
        <v>1058</v>
      </c>
      <c r="J87" s="206">
        <v>20</v>
      </c>
      <c r="K87" s="217"/>
    </row>
    <row r="88" spans="2:11" ht="15" customHeight="1">
      <c r="B88" s="226"/>
      <c r="C88" s="206" t="s">
        <v>1081</v>
      </c>
      <c r="D88" s="206"/>
      <c r="E88" s="206"/>
      <c r="F88" s="225" t="s">
        <v>1062</v>
      </c>
      <c r="G88" s="224"/>
      <c r="H88" s="206" t="s">
        <v>1082</v>
      </c>
      <c r="I88" s="206" t="s">
        <v>1058</v>
      </c>
      <c r="J88" s="206">
        <v>50</v>
      </c>
      <c r="K88" s="217"/>
    </row>
    <row r="89" spans="2:11" ht="15" customHeight="1">
      <c r="B89" s="226"/>
      <c r="C89" s="206" t="s">
        <v>1083</v>
      </c>
      <c r="D89" s="206"/>
      <c r="E89" s="206"/>
      <c r="F89" s="225" t="s">
        <v>1062</v>
      </c>
      <c r="G89" s="224"/>
      <c r="H89" s="206" t="s">
        <v>1083</v>
      </c>
      <c r="I89" s="206" t="s">
        <v>1058</v>
      </c>
      <c r="J89" s="206">
        <v>50</v>
      </c>
      <c r="K89" s="217"/>
    </row>
    <row r="90" spans="2:11" ht="15" customHeight="1">
      <c r="B90" s="226"/>
      <c r="C90" s="206" t="s">
        <v>118</v>
      </c>
      <c r="D90" s="206"/>
      <c r="E90" s="206"/>
      <c r="F90" s="225" t="s">
        <v>1062</v>
      </c>
      <c r="G90" s="224"/>
      <c r="H90" s="206" t="s">
        <v>1084</v>
      </c>
      <c r="I90" s="206" t="s">
        <v>1058</v>
      </c>
      <c r="J90" s="206">
        <v>255</v>
      </c>
      <c r="K90" s="217"/>
    </row>
    <row r="91" spans="2:11" ht="15" customHeight="1">
      <c r="B91" s="226"/>
      <c r="C91" s="206" t="s">
        <v>1085</v>
      </c>
      <c r="D91" s="206"/>
      <c r="E91" s="206"/>
      <c r="F91" s="225" t="s">
        <v>1056</v>
      </c>
      <c r="G91" s="224"/>
      <c r="H91" s="206" t="s">
        <v>1086</v>
      </c>
      <c r="I91" s="206" t="s">
        <v>1087</v>
      </c>
      <c r="J91" s="206"/>
      <c r="K91" s="217"/>
    </row>
    <row r="92" spans="2:11" ht="15" customHeight="1">
      <c r="B92" s="226"/>
      <c r="C92" s="206" t="s">
        <v>1088</v>
      </c>
      <c r="D92" s="206"/>
      <c r="E92" s="206"/>
      <c r="F92" s="225" t="s">
        <v>1056</v>
      </c>
      <c r="G92" s="224"/>
      <c r="H92" s="206" t="s">
        <v>1089</v>
      </c>
      <c r="I92" s="206" t="s">
        <v>1090</v>
      </c>
      <c r="J92" s="206"/>
      <c r="K92" s="217"/>
    </row>
    <row r="93" spans="2:11" ht="15" customHeight="1">
      <c r="B93" s="226"/>
      <c r="C93" s="206" t="s">
        <v>1091</v>
      </c>
      <c r="D93" s="206"/>
      <c r="E93" s="206"/>
      <c r="F93" s="225" t="s">
        <v>1056</v>
      </c>
      <c r="G93" s="224"/>
      <c r="H93" s="206" t="s">
        <v>1091</v>
      </c>
      <c r="I93" s="206" t="s">
        <v>1090</v>
      </c>
      <c r="J93" s="206"/>
      <c r="K93" s="217"/>
    </row>
    <row r="94" spans="2:11" ht="15" customHeight="1">
      <c r="B94" s="226"/>
      <c r="C94" s="206" t="s">
        <v>38</v>
      </c>
      <c r="D94" s="206"/>
      <c r="E94" s="206"/>
      <c r="F94" s="225" t="s">
        <v>1056</v>
      </c>
      <c r="G94" s="224"/>
      <c r="H94" s="206" t="s">
        <v>1092</v>
      </c>
      <c r="I94" s="206" t="s">
        <v>1090</v>
      </c>
      <c r="J94" s="206"/>
      <c r="K94" s="217"/>
    </row>
    <row r="95" spans="2:11" ht="15" customHeight="1">
      <c r="B95" s="226"/>
      <c r="C95" s="206" t="s">
        <v>48</v>
      </c>
      <c r="D95" s="206"/>
      <c r="E95" s="206"/>
      <c r="F95" s="225" t="s">
        <v>1056</v>
      </c>
      <c r="G95" s="224"/>
      <c r="H95" s="206" t="s">
        <v>1093</v>
      </c>
      <c r="I95" s="206" t="s">
        <v>1090</v>
      </c>
      <c r="J95" s="206"/>
      <c r="K95" s="217"/>
    </row>
    <row r="96" spans="2:11" ht="15" customHeight="1">
      <c r="B96" s="229"/>
      <c r="C96" s="230"/>
      <c r="D96" s="230"/>
      <c r="E96" s="230"/>
      <c r="F96" s="230"/>
      <c r="G96" s="230"/>
      <c r="H96" s="230"/>
      <c r="I96" s="230"/>
      <c r="J96" s="230"/>
      <c r="K96" s="231"/>
    </row>
    <row r="97" spans="2:11" ht="18.75" customHeight="1">
      <c r="B97" s="232"/>
      <c r="C97" s="233"/>
      <c r="D97" s="233"/>
      <c r="E97" s="233"/>
      <c r="F97" s="233"/>
      <c r="G97" s="233"/>
      <c r="H97" s="233"/>
      <c r="I97" s="233"/>
      <c r="J97" s="233"/>
      <c r="K97" s="232"/>
    </row>
    <row r="98" spans="2:11" ht="18.75" customHeight="1">
      <c r="B98" s="212"/>
      <c r="C98" s="212"/>
      <c r="D98" s="212"/>
      <c r="E98" s="212"/>
      <c r="F98" s="212"/>
      <c r="G98" s="212"/>
      <c r="H98" s="212"/>
      <c r="I98" s="212"/>
      <c r="J98" s="212"/>
      <c r="K98" s="212"/>
    </row>
    <row r="99" spans="2:11" ht="7.5" customHeight="1">
      <c r="B99" s="213"/>
      <c r="C99" s="214"/>
      <c r="D99" s="214"/>
      <c r="E99" s="214"/>
      <c r="F99" s="214"/>
      <c r="G99" s="214"/>
      <c r="H99" s="214"/>
      <c r="I99" s="214"/>
      <c r="J99" s="214"/>
      <c r="K99" s="215"/>
    </row>
    <row r="100" spans="2:11" ht="45" customHeight="1">
      <c r="B100" s="216"/>
      <c r="C100" s="318" t="s">
        <v>1094</v>
      </c>
      <c r="D100" s="318"/>
      <c r="E100" s="318"/>
      <c r="F100" s="318"/>
      <c r="G100" s="318"/>
      <c r="H100" s="318"/>
      <c r="I100" s="318"/>
      <c r="J100" s="318"/>
      <c r="K100" s="217"/>
    </row>
    <row r="101" spans="2:11" ht="17.25" customHeight="1">
      <c r="B101" s="216"/>
      <c r="C101" s="218" t="s">
        <v>1050</v>
      </c>
      <c r="D101" s="218"/>
      <c r="E101" s="218"/>
      <c r="F101" s="218" t="s">
        <v>1051</v>
      </c>
      <c r="G101" s="219"/>
      <c r="H101" s="218" t="s">
        <v>113</v>
      </c>
      <c r="I101" s="218" t="s">
        <v>57</v>
      </c>
      <c r="J101" s="218" t="s">
        <v>1052</v>
      </c>
      <c r="K101" s="217"/>
    </row>
    <row r="102" spans="2:11" ht="17.25" customHeight="1">
      <c r="B102" s="216"/>
      <c r="C102" s="220" t="s">
        <v>1053</v>
      </c>
      <c r="D102" s="220"/>
      <c r="E102" s="220"/>
      <c r="F102" s="221" t="s">
        <v>1054</v>
      </c>
      <c r="G102" s="222"/>
      <c r="H102" s="220"/>
      <c r="I102" s="220"/>
      <c r="J102" s="220" t="s">
        <v>1055</v>
      </c>
      <c r="K102" s="217"/>
    </row>
    <row r="103" spans="2:11" ht="5.25" customHeight="1">
      <c r="B103" s="216"/>
      <c r="C103" s="218"/>
      <c r="D103" s="218"/>
      <c r="E103" s="218"/>
      <c r="F103" s="218"/>
      <c r="G103" s="234"/>
      <c r="H103" s="218"/>
      <c r="I103" s="218"/>
      <c r="J103" s="218"/>
      <c r="K103" s="217"/>
    </row>
    <row r="104" spans="2:11" ht="15" customHeight="1">
      <c r="B104" s="216"/>
      <c r="C104" s="206" t="s">
        <v>53</v>
      </c>
      <c r="D104" s="223"/>
      <c r="E104" s="223"/>
      <c r="F104" s="225" t="s">
        <v>1056</v>
      </c>
      <c r="G104" s="234"/>
      <c r="H104" s="206" t="s">
        <v>1095</v>
      </c>
      <c r="I104" s="206" t="s">
        <v>1058</v>
      </c>
      <c r="J104" s="206">
        <v>20</v>
      </c>
      <c r="K104" s="217"/>
    </row>
    <row r="105" spans="2:11" ht="15" customHeight="1">
      <c r="B105" s="216"/>
      <c r="C105" s="206" t="s">
        <v>1059</v>
      </c>
      <c r="D105" s="206"/>
      <c r="E105" s="206"/>
      <c r="F105" s="225" t="s">
        <v>1056</v>
      </c>
      <c r="G105" s="206"/>
      <c r="H105" s="206" t="s">
        <v>1095</v>
      </c>
      <c r="I105" s="206" t="s">
        <v>1058</v>
      </c>
      <c r="J105" s="206">
        <v>120</v>
      </c>
      <c r="K105" s="217"/>
    </row>
    <row r="106" spans="2:11" ht="15" customHeight="1">
      <c r="B106" s="226"/>
      <c r="C106" s="206" t="s">
        <v>1061</v>
      </c>
      <c r="D106" s="206"/>
      <c r="E106" s="206"/>
      <c r="F106" s="225" t="s">
        <v>1062</v>
      </c>
      <c r="G106" s="206"/>
      <c r="H106" s="206" t="s">
        <v>1095</v>
      </c>
      <c r="I106" s="206" t="s">
        <v>1058</v>
      </c>
      <c r="J106" s="206">
        <v>50</v>
      </c>
      <c r="K106" s="217"/>
    </row>
    <row r="107" spans="2:11" ht="15" customHeight="1">
      <c r="B107" s="226"/>
      <c r="C107" s="206" t="s">
        <v>1064</v>
      </c>
      <c r="D107" s="206"/>
      <c r="E107" s="206"/>
      <c r="F107" s="225" t="s">
        <v>1056</v>
      </c>
      <c r="G107" s="206"/>
      <c r="H107" s="206" t="s">
        <v>1095</v>
      </c>
      <c r="I107" s="206" t="s">
        <v>1066</v>
      </c>
      <c r="J107" s="206"/>
      <c r="K107" s="217"/>
    </row>
    <row r="108" spans="2:11" ht="15" customHeight="1">
      <c r="B108" s="226"/>
      <c r="C108" s="206" t="s">
        <v>1075</v>
      </c>
      <c r="D108" s="206"/>
      <c r="E108" s="206"/>
      <c r="F108" s="225" t="s">
        <v>1062</v>
      </c>
      <c r="G108" s="206"/>
      <c r="H108" s="206" t="s">
        <v>1095</v>
      </c>
      <c r="I108" s="206" t="s">
        <v>1058</v>
      </c>
      <c r="J108" s="206">
        <v>50</v>
      </c>
      <c r="K108" s="217"/>
    </row>
    <row r="109" spans="2:11" ht="15" customHeight="1">
      <c r="B109" s="226"/>
      <c r="C109" s="206" t="s">
        <v>1083</v>
      </c>
      <c r="D109" s="206"/>
      <c r="E109" s="206"/>
      <c r="F109" s="225" t="s">
        <v>1062</v>
      </c>
      <c r="G109" s="206"/>
      <c r="H109" s="206" t="s">
        <v>1095</v>
      </c>
      <c r="I109" s="206" t="s">
        <v>1058</v>
      </c>
      <c r="J109" s="206">
        <v>50</v>
      </c>
      <c r="K109" s="217"/>
    </row>
    <row r="110" spans="2:11" ht="15" customHeight="1">
      <c r="B110" s="226"/>
      <c r="C110" s="206" t="s">
        <v>1081</v>
      </c>
      <c r="D110" s="206"/>
      <c r="E110" s="206"/>
      <c r="F110" s="225" t="s">
        <v>1062</v>
      </c>
      <c r="G110" s="206"/>
      <c r="H110" s="206" t="s">
        <v>1095</v>
      </c>
      <c r="I110" s="206" t="s">
        <v>1058</v>
      </c>
      <c r="J110" s="206">
        <v>50</v>
      </c>
      <c r="K110" s="217"/>
    </row>
    <row r="111" spans="2:11" ht="15" customHeight="1">
      <c r="B111" s="226"/>
      <c r="C111" s="206" t="s">
        <v>53</v>
      </c>
      <c r="D111" s="206"/>
      <c r="E111" s="206"/>
      <c r="F111" s="225" t="s">
        <v>1056</v>
      </c>
      <c r="G111" s="206"/>
      <c r="H111" s="206" t="s">
        <v>1096</v>
      </c>
      <c r="I111" s="206" t="s">
        <v>1058</v>
      </c>
      <c r="J111" s="206">
        <v>20</v>
      </c>
      <c r="K111" s="217"/>
    </row>
    <row r="112" spans="2:11" ht="15" customHeight="1">
      <c r="B112" s="226"/>
      <c r="C112" s="206" t="s">
        <v>1097</v>
      </c>
      <c r="D112" s="206"/>
      <c r="E112" s="206"/>
      <c r="F112" s="225" t="s">
        <v>1056</v>
      </c>
      <c r="G112" s="206"/>
      <c r="H112" s="206" t="s">
        <v>1098</v>
      </c>
      <c r="I112" s="206" t="s">
        <v>1058</v>
      </c>
      <c r="J112" s="206">
        <v>120</v>
      </c>
      <c r="K112" s="217"/>
    </row>
    <row r="113" spans="2:11" ht="15" customHeight="1">
      <c r="B113" s="226"/>
      <c r="C113" s="206" t="s">
        <v>38</v>
      </c>
      <c r="D113" s="206"/>
      <c r="E113" s="206"/>
      <c r="F113" s="225" t="s">
        <v>1056</v>
      </c>
      <c r="G113" s="206"/>
      <c r="H113" s="206" t="s">
        <v>1099</v>
      </c>
      <c r="I113" s="206" t="s">
        <v>1090</v>
      </c>
      <c r="J113" s="206"/>
      <c r="K113" s="217"/>
    </row>
    <row r="114" spans="2:11" ht="15" customHeight="1">
      <c r="B114" s="226"/>
      <c r="C114" s="206" t="s">
        <v>48</v>
      </c>
      <c r="D114" s="206"/>
      <c r="E114" s="206"/>
      <c r="F114" s="225" t="s">
        <v>1056</v>
      </c>
      <c r="G114" s="206"/>
      <c r="H114" s="206" t="s">
        <v>1100</v>
      </c>
      <c r="I114" s="206" t="s">
        <v>1090</v>
      </c>
      <c r="J114" s="206"/>
      <c r="K114" s="217"/>
    </row>
    <row r="115" spans="2:11" ht="15" customHeight="1">
      <c r="B115" s="226"/>
      <c r="C115" s="206" t="s">
        <v>57</v>
      </c>
      <c r="D115" s="206"/>
      <c r="E115" s="206"/>
      <c r="F115" s="225" t="s">
        <v>1056</v>
      </c>
      <c r="G115" s="206"/>
      <c r="H115" s="206" t="s">
        <v>1101</v>
      </c>
      <c r="I115" s="206" t="s">
        <v>1102</v>
      </c>
      <c r="J115" s="206"/>
      <c r="K115" s="217"/>
    </row>
    <row r="116" spans="2:11" ht="15" customHeight="1">
      <c r="B116" s="229"/>
      <c r="C116" s="235"/>
      <c r="D116" s="235"/>
      <c r="E116" s="235"/>
      <c r="F116" s="235"/>
      <c r="G116" s="235"/>
      <c r="H116" s="235"/>
      <c r="I116" s="235"/>
      <c r="J116" s="235"/>
      <c r="K116" s="231"/>
    </row>
    <row r="117" spans="2:11" ht="18.75" customHeight="1">
      <c r="B117" s="236"/>
      <c r="C117" s="202"/>
      <c r="D117" s="202"/>
      <c r="E117" s="202"/>
      <c r="F117" s="237"/>
      <c r="G117" s="202"/>
      <c r="H117" s="202"/>
      <c r="I117" s="202"/>
      <c r="J117" s="202"/>
      <c r="K117" s="236"/>
    </row>
    <row r="118" spans="2:11" ht="18.75" customHeight="1"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</row>
    <row r="119" spans="2:11" ht="7.5" customHeight="1">
      <c r="B119" s="238"/>
      <c r="C119" s="239"/>
      <c r="D119" s="239"/>
      <c r="E119" s="239"/>
      <c r="F119" s="239"/>
      <c r="G119" s="239"/>
      <c r="H119" s="239"/>
      <c r="I119" s="239"/>
      <c r="J119" s="239"/>
      <c r="K119" s="240"/>
    </row>
    <row r="120" spans="2:11" ht="45" customHeight="1">
      <c r="B120" s="241"/>
      <c r="C120" s="317" t="s">
        <v>1103</v>
      </c>
      <c r="D120" s="317"/>
      <c r="E120" s="317"/>
      <c r="F120" s="317"/>
      <c r="G120" s="317"/>
      <c r="H120" s="317"/>
      <c r="I120" s="317"/>
      <c r="J120" s="317"/>
      <c r="K120" s="242"/>
    </row>
    <row r="121" spans="2:11" ht="17.25" customHeight="1">
      <c r="B121" s="243"/>
      <c r="C121" s="218" t="s">
        <v>1050</v>
      </c>
      <c r="D121" s="218"/>
      <c r="E121" s="218"/>
      <c r="F121" s="218" t="s">
        <v>1051</v>
      </c>
      <c r="G121" s="219"/>
      <c r="H121" s="218" t="s">
        <v>113</v>
      </c>
      <c r="I121" s="218" t="s">
        <v>57</v>
      </c>
      <c r="J121" s="218" t="s">
        <v>1052</v>
      </c>
      <c r="K121" s="244"/>
    </row>
    <row r="122" spans="2:11" ht="17.25" customHeight="1">
      <c r="B122" s="243"/>
      <c r="C122" s="220" t="s">
        <v>1053</v>
      </c>
      <c r="D122" s="220"/>
      <c r="E122" s="220"/>
      <c r="F122" s="221" t="s">
        <v>1054</v>
      </c>
      <c r="G122" s="222"/>
      <c r="H122" s="220"/>
      <c r="I122" s="220"/>
      <c r="J122" s="220" t="s">
        <v>1055</v>
      </c>
      <c r="K122" s="244"/>
    </row>
    <row r="123" spans="2:11" ht="5.25" customHeight="1">
      <c r="B123" s="245"/>
      <c r="C123" s="223"/>
      <c r="D123" s="223"/>
      <c r="E123" s="223"/>
      <c r="F123" s="223"/>
      <c r="G123" s="206"/>
      <c r="H123" s="223"/>
      <c r="I123" s="223"/>
      <c r="J123" s="223"/>
      <c r="K123" s="246"/>
    </row>
    <row r="124" spans="2:11" ht="15" customHeight="1">
      <c r="B124" s="245"/>
      <c r="C124" s="206" t="s">
        <v>1059</v>
      </c>
      <c r="D124" s="223"/>
      <c r="E124" s="223"/>
      <c r="F124" s="225" t="s">
        <v>1056</v>
      </c>
      <c r="G124" s="206"/>
      <c r="H124" s="206" t="s">
        <v>1095</v>
      </c>
      <c r="I124" s="206" t="s">
        <v>1058</v>
      </c>
      <c r="J124" s="206">
        <v>120</v>
      </c>
      <c r="K124" s="247"/>
    </row>
    <row r="125" spans="2:11" ht="15" customHeight="1">
      <c r="B125" s="245"/>
      <c r="C125" s="206" t="s">
        <v>1104</v>
      </c>
      <c r="D125" s="206"/>
      <c r="E125" s="206"/>
      <c r="F125" s="225" t="s">
        <v>1056</v>
      </c>
      <c r="G125" s="206"/>
      <c r="H125" s="206" t="s">
        <v>1105</v>
      </c>
      <c r="I125" s="206" t="s">
        <v>1058</v>
      </c>
      <c r="J125" s="206" t="s">
        <v>1106</v>
      </c>
      <c r="K125" s="247"/>
    </row>
    <row r="126" spans="2:11" ht="15" customHeight="1">
      <c r="B126" s="245"/>
      <c r="C126" s="206" t="s">
        <v>83</v>
      </c>
      <c r="D126" s="206"/>
      <c r="E126" s="206"/>
      <c r="F126" s="225" t="s">
        <v>1056</v>
      </c>
      <c r="G126" s="206"/>
      <c r="H126" s="206" t="s">
        <v>1107</v>
      </c>
      <c r="I126" s="206" t="s">
        <v>1058</v>
      </c>
      <c r="J126" s="206" t="s">
        <v>1106</v>
      </c>
      <c r="K126" s="247"/>
    </row>
    <row r="127" spans="2:11" ht="15" customHeight="1">
      <c r="B127" s="245"/>
      <c r="C127" s="206" t="s">
        <v>1067</v>
      </c>
      <c r="D127" s="206"/>
      <c r="E127" s="206"/>
      <c r="F127" s="225" t="s">
        <v>1062</v>
      </c>
      <c r="G127" s="206"/>
      <c r="H127" s="206" t="s">
        <v>1068</v>
      </c>
      <c r="I127" s="206" t="s">
        <v>1058</v>
      </c>
      <c r="J127" s="206">
        <v>15</v>
      </c>
      <c r="K127" s="247"/>
    </row>
    <row r="128" spans="2:11" ht="15" customHeight="1">
      <c r="B128" s="245"/>
      <c r="C128" s="227" t="s">
        <v>1069</v>
      </c>
      <c r="D128" s="227"/>
      <c r="E128" s="227"/>
      <c r="F128" s="228" t="s">
        <v>1062</v>
      </c>
      <c r="G128" s="227"/>
      <c r="H128" s="227" t="s">
        <v>1070</v>
      </c>
      <c r="I128" s="227" t="s">
        <v>1058</v>
      </c>
      <c r="J128" s="227">
        <v>15</v>
      </c>
      <c r="K128" s="247"/>
    </row>
    <row r="129" spans="2:11" ht="15" customHeight="1">
      <c r="B129" s="245"/>
      <c r="C129" s="227" t="s">
        <v>1071</v>
      </c>
      <c r="D129" s="227"/>
      <c r="E129" s="227"/>
      <c r="F129" s="228" t="s">
        <v>1062</v>
      </c>
      <c r="G129" s="227"/>
      <c r="H129" s="227" t="s">
        <v>1072</v>
      </c>
      <c r="I129" s="227" t="s">
        <v>1058</v>
      </c>
      <c r="J129" s="227">
        <v>20</v>
      </c>
      <c r="K129" s="247"/>
    </row>
    <row r="130" spans="2:11" ht="15" customHeight="1">
      <c r="B130" s="245"/>
      <c r="C130" s="227" t="s">
        <v>1073</v>
      </c>
      <c r="D130" s="227"/>
      <c r="E130" s="227"/>
      <c r="F130" s="228" t="s">
        <v>1062</v>
      </c>
      <c r="G130" s="227"/>
      <c r="H130" s="227" t="s">
        <v>1074</v>
      </c>
      <c r="I130" s="227" t="s">
        <v>1058</v>
      </c>
      <c r="J130" s="227">
        <v>20</v>
      </c>
      <c r="K130" s="247"/>
    </row>
    <row r="131" spans="2:11" ht="15" customHeight="1">
      <c r="B131" s="245"/>
      <c r="C131" s="206" t="s">
        <v>1061</v>
      </c>
      <c r="D131" s="206"/>
      <c r="E131" s="206"/>
      <c r="F131" s="225" t="s">
        <v>1062</v>
      </c>
      <c r="G131" s="206"/>
      <c r="H131" s="206" t="s">
        <v>1095</v>
      </c>
      <c r="I131" s="206" t="s">
        <v>1058</v>
      </c>
      <c r="J131" s="206">
        <v>50</v>
      </c>
      <c r="K131" s="247"/>
    </row>
    <row r="132" spans="2:11" ht="15" customHeight="1">
      <c r="B132" s="245"/>
      <c r="C132" s="206" t="s">
        <v>1075</v>
      </c>
      <c r="D132" s="206"/>
      <c r="E132" s="206"/>
      <c r="F132" s="225" t="s">
        <v>1062</v>
      </c>
      <c r="G132" s="206"/>
      <c r="H132" s="206" t="s">
        <v>1095</v>
      </c>
      <c r="I132" s="206" t="s">
        <v>1058</v>
      </c>
      <c r="J132" s="206">
        <v>50</v>
      </c>
      <c r="K132" s="247"/>
    </row>
    <row r="133" spans="2:11" ht="15" customHeight="1">
      <c r="B133" s="245"/>
      <c r="C133" s="206" t="s">
        <v>1081</v>
      </c>
      <c r="D133" s="206"/>
      <c r="E133" s="206"/>
      <c r="F133" s="225" t="s">
        <v>1062</v>
      </c>
      <c r="G133" s="206"/>
      <c r="H133" s="206" t="s">
        <v>1095</v>
      </c>
      <c r="I133" s="206" t="s">
        <v>1058</v>
      </c>
      <c r="J133" s="206">
        <v>50</v>
      </c>
      <c r="K133" s="247"/>
    </row>
    <row r="134" spans="2:11" ht="15" customHeight="1">
      <c r="B134" s="245"/>
      <c r="C134" s="206" t="s">
        <v>1083</v>
      </c>
      <c r="D134" s="206"/>
      <c r="E134" s="206"/>
      <c r="F134" s="225" t="s">
        <v>1062</v>
      </c>
      <c r="G134" s="206"/>
      <c r="H134" s="206" t="s">
        <v>1095</v>
      </c>
      <c r="I134" s="206" t="s">
        <v>1058</v>
      </c>
      <c r="J134" s="206">
        <v>50</v>
      </c>
      <c r="K134" s="247"/>
    </row>
    <row r="135" spans="2:11" ht="15" customHeight="1">
      <c r="B135" s="245"/>
      <c r="C135" s="206" t="s">
        <v>118</v>
      </c>
      <c r="D135" s="206"/>
      <c r="E135" s="206"/>
      <c r="F135" s="225" t="s">
        <v>1062</v>
      </c>
      <c r="G135" s="206"/>
      <c r="H135" s="206" t="s">
        <v>1108</v>
      </c>
      <c r="I135" s="206" t="s">
        <v>1058</v>
      </c>
      <c r="J135" s="206">
        <v>255</v>
      </c>
      <c r="K135" s="247"/>
    </row>
    <row r="136" spans="2:11" ht="15" customHeight="1">
      <c r="B136" s="245"/>
      <c r="C136" s="206" t="s">
        <v>1085</v>
      </c>
      <c r="D136" s="206"/>
      <c r="E136" s="206"/>
      <c r="F136" s="225" t="s">
        <v>1056</v>
      </c>
      <c r="G136" s="206"/>
      <c r="H136" s="206" t="s">
        <v>1109</v>
      </c>
      <c r="I136" s="206" t="s">
        <v>1087</v>
      </c>
      <c r="J136" s="206"/>
      <c r="K136" s="247"/>
    </row>
    <row r="137" spans="2:11" ht="15" customHeight="1">
      <c r="B137" s="245"/>
      <c r="C137" s="206" t="s">
        <v>1088</v>
      </c>
      <c r="D137" s="206"/>
      <c r="E137" s="206"/>
      <c r="F137" s="225" t="s">
        <v>1056</v>
      </c>
      <c r="G137" s="206"/>
      <c r="H137" s="206" t="s">
        <v>1110</v>
      </c>
      <c r="I137" s="206" t="s">
        <v>1090</v>
      </c>
      <c r="J137" s="206"/>
      <c r="K137" s="247"/>
    </row>
    <row r="138" spans="2:11" ht="15" customHeight="1">
      <c r="B138" s="245"/>
      <c r="C138" s="206" t="s">
        <v>1091</v>
      </c>
      <c r="D138" s="206"/>
      <c r="E138" s="206"/>
      <c r="F138" s="225" t="s">
        <v>1056</v>
      </c>
      <c r="G138" s="206"/>
      <c r="H138" s="206" t="s">
        <v>1091</v>
      </c>
      <c r="I138" s="206" t="s">
        <v>1090</v>
      </c>
      <c r="J138" s="206"/>
      <c r="K138" s="247"/>
    </row>
    <row r="139" spans="2:11" ht="15" customHeight="1">
      <c r="B139" s="245"/>
      <c r="C139" s="206" t="s">
        <v>38</v>
      </c>
      <c r="D139" s="206"/>
      <c r="E139" s="206"/>
      <c r="F139" s="225" t="s">
        <v>1056</v>
      </c>
      <c r="G139" s="206"/>
      <c r="H139" s="206" t="s">
        <v>1111</v>
      </c>
      <c r="I139" s="206" t="s">
        <v>1090</v>
      </c>
      <c r="J139" s="206"/>
      <c r="K139" s="247"/>
    </row>
    <row r="140" spans="2:11" ht="15" customHeight="1">
      <c r="B140" s="245"/>
      <c r="C140" s="206" t="s">
        <v>1112</v>
      </c>
      <c r="D140" s="206"/>
      <c r="E140" s="206"/>
      <c r="F140" s="225" t="s">
        <v>1056</v>
      </c>
      <c r="G140" s="206"/>
      <c r="H140" s="206" t="s">
        <v>1113</v>
      </c>
      <c r="I140" s="206" t="s">
        <v>1090</v>
      </c>
      <c r="J140" s="206"/>
      <c r="K140" s="247"/>
    </row>
    <row r="141" spans="2:11" ht="15" customHeight="1">
      <c r="B141" s="248"/>
      <c r="C141" s="249"/>
      <c r="D141" s="249"/>
      <c r="E141" s="249"/>
      <c r="F141" s="249"/>
      <c r="G141" s="249"/>
      <c r="H141" s="249"/>
      <c r="I141" s="249"/>
      <c r="J141" s="249"/>
      <c r="K141" s="250"/>
    </row>
    <row r="142" spans="2:11" ht="18.75" customHeight="1">
      <c r="B142" s="202"/>
      <c r="C142" s="202"/>
      <c r="D142" s="202"/>
      <c r="E142" s="202"/>
      <c r="F142" s="237"/>
      <c r="G142" s="202"/>
      <c r="H142" s="202"/>
      <c r="I142" s="202"/>
      <c r="J142" s="202"/>
      <c r="K142" s="202"/>
    </row>
    <row r="143" spans="2:11" ht="18.75" customHeight="1">
      <c r="B143" s="212"/>
      <c r="C143" s="212"/>
      <c r="D143" s="212"/>
      <c r="E143" s="212"/>
      <c r="F143" s="212"/>
      <c r="G143" s="212"/>
      <c r="H143" s="212"/>
      <c r="I143" s="212"/>
      <c r="J143" s="212"/>
      <c r="K143" s="212"/>
    </row>
    <row r="144" spans="2:11" ht="7.5" customHeight="1">
      <c r="B144" s="213"/>
      <c r="C144" s="214"/>
      <c r="D144" s="214"/>
      <c r="E144" s="214"/>
      <c r="F144" s="214"/>
      <c r="G144" s="214"/>
      <c r="H144" s="214"/>
      <c r="I144" s="214"/>
      <c r="J144" s="214"/>
      <c r="K144" s="215"/>
    </row>
    <row r="145" spans="2:11" ht="45" customHeight="1">
      <c r="B145" s="216"/>
      <c r="C145" s="318" t="s">
        <v>1114</v>
      </c>
      <c r="D145" s="318"/>
      <c r="E145" s="318"/>
      <c r="F145" s="318"/>
      <c r="G145" s="318"/>
      <c r="H145" s="318"/>
      <c r="I145" s="318"/>
      <c r="J145" s="318"/>
      <c r="K145" s="217"/>
    </row>
    <row r="146" spans="2:11" ht="17.25" customHeight="1">
      <c r="B146" s="216"/>
      <c r="C146" s="218" t="s">
        <v>1050</v>
      </c>
      <c r="D146" s="218"/>
      <c r="E146" s="218"/>
      <c r="F146" s="218" t="s">
        <v>1051</v>
      </c>
      <c r="G146" s="219"/>
      <c r="H146" s="218" t="s">
        <v>113</v>
      </c>
      <c r="I146" s="218" t="s">
        <v>57</v>
      </c>
      <c r="J146" s="218" t="s">
        <v>1052</v>
      </c>
      <c r="K146" s="217"/>
    </row>
    <row r="147" spans="2:11" ht="17.25" customHeight="1">
      <c r="B147" s="216"/>
      <c r="C147" s="220" t="s">
        <v>1053</v>
      </c>
      <c r="D147" s="220"/>
      <c r="E147" s="220"/>
      <c r="F147" s="221" t="s">
        <v>1054</v>
      </c>
      <c r="G147" s="222"/>
      <c r="H147" s="220"/>
      <c r="I147" s="220"/>
      <c r="J147" s="220" t="s">
        <v>1055</v>
      </c>
      <c r="K147" s="217"/>
    </row>
    <row r="148" spans="2:11" ht="5.25" customHeight="1">
      <c r="B148" s="226"/>
      <c r="C148" s="223"/>
      <c r="D148" s="223"/>
      <c r="E148" s="223"/>
      <c r="F148" s="223"/>
      <c r="G148" s="224"/>
      <c r="H148" s="223"/>
      <c r="I148" s="223"/>
      <c r="J148" s="223"/>
      <c r="K148" s="247"/>
    </row>
    <row r="149" spans="2:11" ht="15" customHeight="1">
      <c r="B149" s="226"/>
      <c r="C149" s="251" t="s">
        <v>1059</v>
      </c>
      <c r="D149" s="206"/>
      <c r="E149" s="206"/>
      <c r="F149" s="252" t="s">
        <v>1056</v>
      </c>
      <c r="G149" s="206"/>
      <c r="H149" s="251" t="s">
        <v>1095</v>
      </c>
      <c r="I149" s="251" t="s">
        <v>1058</v>
      </c>
      <c r="J149" s="251">
        <v>120</v>
      </c>
      <c r="K149" s="247"/>
    </row>
    <row r="150" spans="2:11" ht="15" customHeight="1">
      <c r="B150" s="226"/>
      <c r="C150" s="251" t="s">
        <v>1104</v>
      </c>
      <c r="D150" s="206"/>
      <c r="E150" s="206"/>
      <c r="F150" s="252" t="s">
        <v>1056</v>
      </c>
      <c r="G150" s="206"/>
      <c r="H150" s="251" t="s">
        <v>1115</v>
      </c>
      <c r="I150" s="251" t="s">
        <v>1058</v>
      </c>
      <c r="J150" s="251" t="s">
        <v>1106</v>
      </c>
      <c r="K150" s="247"/>
    </row>
    <row r="151" spans="2:11" ht="15" customHeight="1">
      <c r="B151" s="226"/>
      <c r="C151" s="251" t="s">
        <v>83</v>
      </c>
      <c r="D151" s="206"/>
      <c r="E151" s="206"/>
      <c r="F151" s="252" t="s">
        <v>1056</v>
      </c>
      <c r="G151" s="206"/>
      <c r="H151" s="251" t="s">
        <v>1116</v>
      </c>
      <c r="I151" s="251" t="s">
        <v>1058</v>
      </c>
      <c r="J151" s="251" t="s">
        <v>1106</v>
      </c>
      <c r="K151" s="247"/>
    </row>
    <row r="152" spans="2:11" ht="15" customHeight="1">
      <c r="B152" s="226"/>
      <c r="C152" s="251" t="s">
        <v>1061</v>
      </c>
      <c r="D152" s="206"/>
      <c r="E152" s="206"/>
      <c r="F152" s="252" t="s">
        <v>1062</v>
      </c>
      <c r="G152" s="206"/>
      <c r="H152" s="251" t="s">
        <v>1095</v>
      </c>
      <c r="I152" s="251" t="s">
        <v>1058</v>
      </c>
      <c r="J152" s="251">
        <v>50</v>
      </c>
      <c r="K152" s="247"/>
    </row>
    <row r="153" spans="2:11" ht="15" customHeight="1">
      <c r="B153" s="226"/>
      <c r="C153" s="251" t="s">
        <v>1064</v>
      </c>
      <c r="D153" s="206"/>
      <c r="E153" s="206"/>
      <c r="F153" s="252" t="s">
        <v>1056</v>
      </c>
      <c r="G153" s="206"/>
      <c r="H153" s="251" t="s">
        <v>1095</v>
      </c>
      <c r="I153" s="251" t="s">
        <v>1066</v>
      </c>
      <c r="J153" s="251"/>
      <c r="K153" s="247"/>
    </row>
    <row r="154" spans="2:11" ht="15" customHeight="1">
      <c r="B154" s="226"/>
      <c r="C154" s="251" t="s">
        <v>1075</v>
      </c>
      <c r="D154" s="206"/>
      <c r="E154" s="206"/>
      <c r="F154" s="252" t="s">
        <v>1062</v>
      </c>
      <c r="G154" s="206"/>
      <c r="H154" s="251" t="s">
        <v>1095</v>
      </c>
      <c r="I154" s="251" t="s">
        <v>1058</v>
      </c>
      <c r="J154" s="251">
        <v>50</v>
      </c>
      <c r="K154" s="247"/>
    </row>
    <row r="155" spans="2:11" ht="15" customHeight="1">
      <c r="B155" s="226"/>
      <c r="C155" s="251" t="s">
        <v>1083</v>
      </c>
      <c r="D155" s="206"/>
      <c r="E155" s="206"/>
      <c r="F155" s="252" t="s">
        <v>1062</v>
      </c>
      <c r="G155" s="206"/>
      <c r="H155" s="251" t="s">
        <v>1095</v>
      </c>
      <c r="I155" s="251" t="s">
        <v>1058</v>
      </c>
      <c r="J155" s="251">
        <v>50</v>
      </c>
      <c r="K155" s="247"/>
    </row>
    <row r="156" spans="2:11" ht="15" customHeight="1">
      <c r="B156" s="226"/>
      <c r="C156" s="251" t="s">
        <v>1081</v>
      </c>
      <c r="D156" s="206"/>
      <c r="E156" s="206"/>
      <c r="F156" s="252" t="s">
        <v>1062</v>
      </c>
      <c r="G156" s="206"/>
      <c r="H156" s="251" t="s">
        <v>1095</v>
      </c>
      <c r="I156" s="251" t="s">
        <v>1058</v>
      </c>
      <c r="J156" s="251">
        <v>50</v>
      </c>
      <c r="K156" s="247"/>
    </row>
    <row r="157" spans="2:11" ht="15" customHeight="1">
      <c r="B157" s="226"/>
      <c r="C157" s="251" t="s">
        <v>96</v>
      </c>
      <c r="D157" s="206"/>
      <c r="E157" s="206"/>
      <c r="F157" s="252" t="s">
        <v>1056</v>
      </c>
      <c r="G157" s="206"/>
      <c r="H157" s="251" t="s">
        <v>1117</v>
      </c>
      <c r="I157" s="251" t="s">
        <v>1058</v>
      </c>
      <c r="J157" s="251" t="s">
        <v>1118</v>
      </c>
      <c r="K157" s="247"/>
    </row>
    <row r="158" spans="2:11" ht="15" customHeight="1">
      <c r="B158" s="226"/>
      <c r="C158" s="251" t="s">
        <v>1119</v>
      </c>
      <c r="D158" s="206"/>
      <c r="E158" s="206"/>
      <c r="F158" s="252" t="s">
        <v>1056</v>
      </c>
      <c r="G158" s="206"/>
      <c r="H158" s="251" t="s">
        <v>1120</v>
      </c>
      <c r="I158" s="251" t="s">
        <v>1090</v>
      </c>
      <c r="J158" s="251"/>
      <c r="K158" s="247"/>
    </row>
    <row r="159" spans="2:11" ht="15" customHeight="1">
      <c r="B159" s="253"/>
      <c r="C159" s="235"/>
      <c r="D159" s="235"/>
      <c r="E159" s="235"/>
      <c r="F159" s="235"/>
      <c r="G159" s="235"/>
      <c r="H159" s="235"/>
      <c r="I159" s="235"/>
      <c r="J159" s="235"/>
      <c r="K159" s="254"/>
    </row>
    <row r="160" spans="2:11" ht="18.75" customHeight="1">
      <c r="B160" s="202"/>
      <c r="C160" s="206"/>
      <c r="D160" s="206"/>
      <c r="E160" s="206"/>
      <c r="F160" s="225"/>
      <c r="G160" s="206"/>
      <c r="H160" s="206"/>
      <c r="I160" s="206"/>
      <c r="J160" s="206"/>
      <c r="K160" s="202"/>
    </row>
    <row r="161" spans="2:11" ht="18.75" customHeight="1">
      <c r="B161" s="212"/>
      <c r="C161" s="212"/>
      <c r="D161" s="212"/>
      <c r="E161" s="212"/>
      <c r="F161" s="212"/>
      <c r="G161" s="212"/>
      <c r="H161" s="212"/>
      <c r="I161" s="212"/>
      <c r="J161" s="212"/>
      <c r="K161" s="212"/>
    </row>
    <row r="162" spans="2:11" ht="7.5" customHeight="1">
      <c r="B162" s="194"/>
      <c r="C162" s="195"/>
      <c r="D162" s="195"/>
      <c r="E162" s="195"/>
      <c r="F162" s="195"/>
      <c r="G162" s="195"/>
      <c r="H162" s="195"/>
      <c r="I162" s="195"/>
      <c r="J162" s="195"/>
      <c r="K162" s="196"/>
    </row>
    <row r="163" spans="2:11" ht="45" customHeight="1">
      <c r="B163" s="197"/>
      <c r="C163" s="317" t="s">
        <v>1121</v>
      </c>
      <c r="D163" s="317"/>
      <c r="E163" s="317"/>
      <c r="F163" s="317"/>
      <c r="G163" s="317"/>
      <c r="H163" s="317"/>
      <c r="I163" s="317"/>
      <c r="J163" s="317"/>
      <c r="K163" s="198"/>
    </row>
    <row r="164" spans="2:11" ht="17.25" customHeight="1">
      <c r="B164" s="197"/>
      <c r="C164" s="218" t="s">
        <v>1050</v>
      </c>
      <c r="D164" s="218"/>
      <c r="E164" s="218"/>
      <c r="F164" s="218" t="s">
        <v>1051</v>
      </c>
      <c r="G164" s="255"/>
      <c r="H164" s="256" t="s">
        <v>113</v>
      </c>
      <c r="I164" s="256" t="s">
        <v>57</v>
      </c>
      <c r="J164" s="218" t="s">
        <v>1052</v>
      </c>
      <c r="K164" s="198"/>
    </row>
    <row r="165" spans="2:11" ht="17.25" customHeight="1">
      <c r="B165" s="199"/>
      <c r="C165" s="220" t="s">
        <v>1053</v>
      </c>
      <c r="D165" s="220"/>
      <c r="E165" s="220"/>
      <c r="F165" s="221" t="s">
        <v>1054</v>
      </c>
      <c r="G165" s="257"/>
      <c r="H165" s="258"/>
      <c r="I165" s="258"/>
      <c r="J165" s="220" t="s">
        <v>1055</v>
      </c>
      <c r="K165" s="200"/>
    </row>
    <row r="166" spans="2:11" ht="5.25" customHeight="1">
      <c r="B166" s="226"/>
      <c r="C166" s="223"/>
      <c r="D166" s="223"/>
      <c r="E166" s="223"/>
      <c r="F166" s="223"/>
      <c r="G166" s="224"/>
      <c r="H166" s="223"/>
      <c r="I166" s="223"/>
      <c r="J166" s="223"/>
      <c r="K166" s="247"/>
    </row>
    <row r="167" spans="2:11" ht="15" customHeight="1">
      <c r="B167" s="226"/>
      <c r="C167" s="206" t="s">
        <v>1059</v>
      </c>
      <c r="D167" s="206"/>
      <c r="E167" s="206"/>
      <c r="F167" s="225" t="s">
        <v>1056</v>
      </c>
      <c r="G167" s="206"/>
      <c r="H167" s="206" t="s">
        <v>1095</v>
      </c>
      <c r="I167" s="206" t="s">
        <v>1058</v>
      </c>
      <c r="J167" s="206">
        <v>120</v>
      </c>
      <c r="K167" s="247"/>
    </row>
    <row r="168" spans="2:11" ht="15" customHeight="1">
      <c r="B168" s="226"/>
      <c r="C168" s="206" t="s">
        <v>1104</v>
      </c>
      <c r="D168" s="206"/>
      <c r="E168" s="206"/>
      <c r="F168" s="225" t="s">
        <v>1056</v>
      </c>
      <c r="G168" s="206"/>
      <c r="H168" s="206" t="s">
        <v>1105</v>
      </c>
      <c r="I168" s="206" t="s">
        <v>1058</v>
      </c>
      <c r="J168" s="206" t="s">
        <v>1106</v>
      </c>
      <c r="K168" s="247"/>
    </row>
    <row r="169" spans="2:11" ht="15" customHeight="1">
      <c r="B169" s="226"/>
      <c r="C169" s="206" t="s">
        <v>83</v>
      </c>
      <c r="D169" s="206"/>
      <c r="E169" s="206"/>
      <c r="F169" s="225" t="s">
        <v>1056</v>
      </c>
      <c r="G169" s="206"/>
      <c r="H169" s="206" t="s">
        <v>1122</v>
      </c>
      <c r="I169" s="206" t="s">
        <v>1058</v>
      </c>
      <c r="J169" s="206" t="s">
        <v>1106</v>
      </c>
      <c r="K169" s="247"/>
    </row>
    <row r="170" spans="2:11" ht="15" customHeight="1">
      <c r="B170" s="226"/>
      <c r="C170" s="206" t="s">
        <v>1061</v>
      </c>
      <c r="D170" s="206"/>
      <c r="E170" s="206"/>
      <c r="F170" s="225" t="s">
        <v>1062</v>
      </c>
      <c r="G170" s="206"/>
      <c r="H170" s="206" t="s">
        <v>1122</v>
      </c>
      <c r="I170" s="206" t="s">
        <v>1058</v>
      </c>
      <c r="J170" s="206">
        <v>50</v>
      </c>
      <c r="K170" s="247"/>
    </row>
    <row r="171" spans="2:11" ht="15" customHeight="1">
      <c r="B171" s="226"/>
      <c r="C171" s="206" t="s">
        <v>1064</v>
      </c>
      <c r="D171" s="206"/>
      <c r="E171" s="206"/>
      <c r="F171" s="225" t="s">
        <v>1056</v>
      </c>
      <c r="G171" s="206"/>
      <c r="H171" s="206" t="s">
        <v>1122</v>
      </c>
      <c r="I171" s="206" t="s">
        <v>1066</v>
      </c>
      <c r="J171" s="206"/>
      <c r="K171" s="247"/>
    </row>
    <row r="172" spans="2:11" ht="15" customHeight="1">
      <c r="B172" s="226"/>
      <c r="C172" s="206" t="s">
        <v>1075</v>
      </c>
      <c r="D172" s="206"/>
      <c r="E172" s="206"/>
      <c r="F172" s="225" t="s">
        <v>1062</v>
      </c>
      <c r="G172" s="206"/>
      <c r="H172" s="206" t="s">
        <v>1122</v>
      </c>
      <c r="I172" s="206" t="s">
        <v>1058</v>
      </c>
      <c r="J172" s="206">
        <v>50</v>
      </c>
      <c r="K172" s="247"/>
    </row>
    <row r="173" spans="2:11" ht="15" customHeight="1">
      <c r="B173" s="226"/>
      <c r="C173" s="206" t="s">
        <v>1083</v>
      </c>
      <c r="D173" s="206"/>
      <c r="E173" s="206"/>
      <c r="F173" s="225" t="s">
        <v>1062</v>
      </c>
      <c r="G173" s="206"/>
      <c r="H173" s="206" t="s">
        <v>1122</v>
      </c>
      <c r="I173" s="206" t="s">
        <v>1058</v>
      </c>
      <c r="J173" s="206">
        <v>50</v>
      </c>
      <c r="K173" s="247"/>
    </row>
    <row r="174" spans="2:11" ht="15" customHeight="1">
      <c r="B174" s="226"/>
      <c r="C174" s="206" t="s">
        <v>1081</v>
      </c>
      <c r="D174" s="206"/>
      <c r="E174" s="206"/>
      <c r="F174" s="225" t="s">
        <v>1062</v>
      </c>
      <c r="G174" s="206"/>
      <c r="H174" s="206" t="s">
        <v>1122</v>
      </c>
      <c r="I174" s="206" t="s">
        <v>1058</v>
      </c>
      <c r="J174" s="206">
        <v>50</v>
      </c>
      <c r="K174" s="247"/>
    </row>
    <row r="175" spans="2:11" ht="15" customHeight="1">
      <c r="B175" s="226"/>
      <c r="C175" s="206" t="s">
        <v>112</v>
      </c>
      <c r="D175" s="206"/>
      <c r="E175" s="206"/>
      <c r="F175" s="225" t="s">
        <v>1056</v>
      </c>
      <c r="G175" s="206"/>
      <c r="H175" s="206" t="s">
        <v>1123</v>
      </c>
      <c r="I175" s="206" t="s">
        <v>1124</v>
      </c>
      <c r="J175" s="206"/>
      <c r="K175" s="247"/>
    </row>
    <row r="176" spans="2:11" ht="15" customHeight="1">
      <c r="B176" s="226"/>
      <c r="C176" s="206" t="s">
        <v>57</v>
      </c>
      <c r="D176" s="206"/>
      <c r="E176" s="206"/>
      <c r="F176" s="225" t="s">
        <v>1056</v>
      </c>
      <c r="G176" s="206"/>
      <c r="H176" s="206" t="s">
        <v>1125</v>
      </c>
      <c r="I176" s="206" t="s">
        <v>1126</v>
      </c>
      <c r="J176" s="206">
        <v>1</v>
      </c>
      <c r="K176" s="247"/>
    </row>
    <row r="177" spans="2:11" ht="15" customHeight="1">
      <c r="B177" s="226"/>
      <c r="C177" s="206" t="s">
        <v>53</v>
      </c>
      <c r="D177" s="206"/>
      <c r="E177" s="206"/>
      <c r="F177" s="225" t="s">
        <v>1056</v>
      </c>
      <c r="G177" s="206"/>
      <c r="H177" s="206" t="s">
        <v>1127</v>
      </c>
      <c r="I177" s="206" t="s">
        <v>1058</v>
      </c>
      <c r="J177" s="206">
        <v>20</v>
      </c>
      <c r="K177" s="247"/>
    </row>
    <row r="178" spans="2:11" ht="15" customHeight="1">
      <c r="B178" s="226"/>
      <c r="C178" s="206" t="s">
        <v>113</v>
      </c>
      <c r="D178" s="206"/>
      <c r="E178" s="206"/>
      <c r="F178" s="225" t="s">
        <v>1056</v>
      </c>
      <c r="G178" s="206"/>
      <c r="H178" s="206" t="s">
        <v>1128</v>
      </c>
      <c r="I178" s="206" t="s">
        <v>1058</v>
      </c>
      <c r="J178" s="206">
        <v>255</v>
      </c>
      <c r="K178" s="247"/>
    </row>
    <row r="179" spans="2:11" ht="15" customHeight="1">
      <c r="B179" s="226"/>
      <c r="C179" s="206" t="s">
        <v>114</v>
      </c>
      <c r="D179" s="206"/>
      <c r="E179" s="206"/>
      <c r="F179" s="225" t="s">
        <v>1056</v>
      </c>
      <c r="G179" s="206"/>
      <c r="H179" s="206" t="s">
        <v>1021</v>
      </c>
      <c r="I179" s="206" t="s">
        <v>1058</v>
      </c>
      <c r="J179" s="206">
        <v>10</v>
      </c>
      <c r="K179" s="247"/>
    </row>
    <row r="180" spans="2:11" ht="15" customHeight="1">
      <c r="B180" s="226"/>
      <c r="C180" s="206" t="s">
        <v>115</v>
      </c>
      <c r="D180" s="206"/>
      <c r="E180" s="206"/>
      <c r="F180" s="225" t="s">
        <v>1056</v>
      </c>
      <c r="G180" s="206"/>
      <c r="H180" s="206" t="s">
        <v>1129</v>
      </c>
      <c r="I180" s="206" t="s">
        <v>1090</v>
      </c>
      <c r="J180" s="206"/>
      <c r="K180" s="247"/>
    </row>
    <row r="181" spans="2:11" ht="15" customHeight="1">
      <c r="B181" s="226"/>
      <c r="C181" s="206" t="s">
        <v>1130</v>
      </c>
      <c r="D181" s="206"/>
      <c r="E181" s="206"/>
      <c r="F181" s="225" t="s">
        <v>1056</v>
      </c>
      <c r="G181" s="206"/>
      <c r="H181" s="206" t="s">
        <v>1131</v>
      </c>
      <c r="I181" s="206" t="s">
        <v>1090</v>
      </c>
      <c r="J181" s="206"/>
      <c r="K181" s="247"/>
    </row>
    <row r="182" spans="2:11" ht="15" customHeight="1">
      <c r="B182" s="226"/>
      <c r="C182" s="206" t="s">
        <v>1119</v>
      </c>
      <c r="D182" s="206"/>
      <c r="E182" s="206"/>
      <c r="F182" s="225" t="s">
        <v>1056</v>
      </c>
      <c r="G182" s="206"/>
      <c r="H182" s="206" t="s">
        <v>1132</v>
      </c>
      <c r="I182" s="206" t="s">
        <v>1090</v>
      </c>
      <c r="J182" s="206"/>
      <c r="K182" s="247"/>
    </row>
    <row r="183" spans="2:11" ht="15" customHeight="1">
      <c r="B183" s="226"/>
      <c r="C183" s="206" t="s">
        <v>117</v>
      </c>
      <c r="D183" s="206"/>
      <c r="E183" s="206"/>
      <c r="F183" s="225" t="s">
        <v>1062</v>
      </c>
      <c r="G183" s="206"/>
      <c r="H183" s="206" t="s">
        <v>1133</v>
      </c>
      <c r="I183" s="206" t="s">
        <v>1058</v>
      </c>
      <c r="J183" s="206">
        <v>50</v>
      </c>
      <c r="K183" s="247"/>
    </row>
    <row r="184" spans="2:11" ht="15" customHeight="1">
      <c r="B184" s="226"/>
      <c r="C184" s="206" t="s">
        <v>1134</v>
      </c>
      <c r="D184" s="206"/>
      <c r="E184" s="206"/>
      <c r="F184" s="225" t="s">
        <v>1062</v>
      </c>
      <c r="G184" s="206"/>
      <c r="H184" s="206" t="s">
        <v>1135</v>
      </c>
      <c r="I184" s="206" t="s">
        <v>1136</v>
      </c>
      <c r="J184" s="206"/>
      <c r="K184" s="247"/>
    </row>
    <row r="185" spans="2:11" ht="15" customHeight="1">
      <c r="B185" s="226"/>
      <c r="C185" s="206" t="s">
        <v>1137</v>
      </c>
      <c r="D185" s="206"/>
      <c r="E185" s="206"/>
      <c r="F185" s="225" t="s">
        <v>1062</v>
      </c>
      <c r="G185" s="206"/>
      <c r="H185" s="206" t="s">
        <v>1138</v>
      </c>
      <c r="I185" s="206" t="s">
        <v>1136</v>
      </c>
      <c r="J185" s="206"/>
      <c r="K185" s="247"/>
    </row>
    <row r="186" spans="2:11" ht="15" customHeight="1">
      <c r="B186" s="226"/>
      <c r="C186" s="206" t="s">
        <v>1139</v>
      </c>
      <c r="D186" s="206"/>
      <c r="E186" s="206"/>
      <c r="F186" s="225" t="s">
        <v>1062</v>
      </c>
      <c r="G186" s="206"/>
      <c r="H186" s="206" t="s">
        <v>1140</v>
      </c>
      <c r="I186" s="206" t="s">
        <v>1136</v>
      </c>
      <c r="J186" s="206"/>
      <c r="K186" s="247"/>
    </row>
    <row r="187" spans="2:11" ht="15" customHeight="1">
      <c r="B187" s="226"/>
      <c r="C187" s="259" t="s">
        <v>1141</v>
      </c>
      <c r="D187" s="206"/>
      <c r="E187" s="206"/>
      <c r="F187" s="225" t="s">
        <v>1062</v>
      </c>
      <c r="G187" s="206"/>
      <c r="H187" s="206" t="s">
        <v>1142</v>
      </c>
      <c r="I187" s="206" t="s">
        <v>1143</v>
      </c>
      <c r="J187" s="260" t="s">
        <v>1144</v>
      </c>
      <c r="K187" s="247"/>
    </row>
    <row r="188" spans="2:11" ht="15" customHeight="1">
      <c r="B188" s="226"/>
      <c r="C188" s="211" t="s">
        <v>42</v>
      </c>
      <c r="D188" s="206"/>
      <c r="E188" s="206"/>
      <c r="F188" s="225" t="s">
        <v>1056</v>
      </c>
      <c r="G188" s="206"/>
      <c r="H188" s="202" t="s">
        <v>1145</v>
      </c>
      <c r="I188" s="206" t="s">
        <v>1146</v>
      </c>
      <c r="J188" s="206"/>
      <c r="K188" s="247"/>
    </row>
    <row r="189" spans="2:11" ht="15" customHeight="1">
      <c r="B189" s="226"/>
      <c r="C189" s="211" t="s">
        <v>1147</v>
      </c>
      <c r="D189" s="206"/>
      <c r="E189" s="206"/>
      <c r="F189" s="225" t="s">
        <v>1056</v>
      </c>
      <c r="G189" s="206"/>
      <c r="H189" s="206" t="s">
        <v>1148</v>
      </c>
      <c r="I189" s="206" t="s">
        <v>1090</v>
      </c>
      <c r="J189" s="206"/>
      <c r="K189" s="247"/>
    </row>
    <row r="190" spans="2:11" ht="15" customHeight="1">
      <c r="B190" s="226"/>
      <c r="C190" s="211" t="s">
        <v>1149</v>
      </c>
      <c r="D190" s="206"/>
      <c r="E190" s="206"/>
      <c r="F190" s="225" t="s">
        <v>1056</v>
      </c>
      <c r="G190" s="206"/>
      <c r="H190" s="206" t="s">
        <v>1150</v>
      </c>
      <c r="I190" s="206" t="s">
        <v>1090</v>
      </c>
      <c r="J190" s="206"/>
      <c r="K190" s="247"/>
    </row>
    <row r="191" spans="2:11" ht="15" customHeight="1">
      <c r="B191" s="226"/>
      <c r="C191" s="211" t="s">
        <v>1151</v>
      </c>
      <c r="D191" s="206"/>
      <c r="E191" s="206"/>
      <c r="F191" s="225" t="s">
        <v>1062</v>
      </c>
      <c r="G191" s="206"/>
      <c r="H191" s="206" t="s">
        <v>1152</v>
      </c>
      <c r="I191" s="206" t="s">
        <v>1090</v>
      </c>
      <c r="J191" s="206"/>
      <c r="K191" s="247"/>
    </row>
    <row r="192" spans="2:11" ht="15" customHeight="1">
      <c r="B192" s="253"/>
      <c r="C192" s="261"/>
      <c r="D192" s="235"/>
      <c r="E192" s="235"/>
      <c r="F192" s="235"/>
      <c r="G192" s="235"/>
      <c r="H192" s="235"/>
      <c r="I192" s="235"/>
      <c r="J192" s="235"/>
      <c r="K192" s="254"/>
    </row>
    <row r="193" spans="2:11" ht="18.75" customHeight="1">
      <c r="B193" s="202"/>
      <c r="C193" s="206"/>
      <c r="D193" s="206"/>
      <c r="E193" s="206"/>
      <c r="F193" s="225"/>
      <c r="G193" s="206"/>
      <c r="H193" s="206"/>
      <c r="I193" s="206"/>
      <c r="J193" s="206"/>
      <c r="K193" s="202"/>
    </row>
    <row r="194" spans="2:11" ht="18.75" customHeight="1">
      <c r="B194" s="202"/>
      <c r="C194" s="206"/>
      <c r="D194" s="206"/>
      <c r="E194" s="206"/>
      <c r="F194" s="225"/>
      <c r="G194" s="206"/>
      <c r="H194" s="206"/>
      <c r="I194" s="206"/>
      <c r="J194" s="206"/>
      <c r="K194" s="202"/>
    </row>
    <row r="195" spans="2:11" ht="18.75" customHeight="1">
      <c r="B195" s="212"/>
      <c r="C195" s="212"/>
      <c r="D195" s="212"/>
      <c r="E195" s="212"/>
      <c r="F195" s="212"/>
      <c r="G195" s="212"/>
      <c r="H195" s="212"/>
      <c r="I195" s="212"/>
      <c r="J195" s="212"/>
      <c r="K195" s="212"/>
    </row>
    <row r="196" spans="2:11">
      <c r="B196" s="194"/>
      <c r="C196" s="195"/>
      <c r="D196" s="195"/>
      <c r="E196" s="195"/>
      <c r="F196" s="195"/>
      <c r="G196" s="195"/>
      <c r="H196" s="195"/>
      <c r="I196" s="195"/>
      <c r="J196" s="195"/>
      <c r="K196" s="196"/>
    </row>
    <row r="197" spans="2:11" ht="21">
      <c r="B197" s="197"/>
      <c r="C197" s="317" t="s">
        <v>1153</v>
      </c>
      <c r="D197" s="317"/>
      <c r="E197" s="317"/>
      <c r="F197" s="317"/>
      <c r="G197" s="317"/>
      <c r="H197" s="317"/>
      <c r="I197" s="317"/>
      <c r="J197" s="317"/>
      <c r="K197" s="198"/>
    </row>
    <row r="198" spans="2:11" ht="25.5" customHeight="1">
      <c r="B198" s="197"/>
      <c r="C198" s="262" t="s">
        <v>1154</v>
      </c>
      <c r="D198" s="262"/>
      <c r="E198" s="262"/>
      <c r="F198" s="262" t="s">
        <v>1155</v>
      </c>
      <c r="G198" s="263"/>
      <c r="H198" s="316" t="s">
        <v>1156</v>
      </c>
      <c r="I198" s="316"/>
      <c r="J198" s="316"/>
      <c r="K198" s="198"/>
    </row>
    <row r="199" spans="2:11" ht="5.25" customHeight="1">
      <c r="B199" s="226"/>
      <c r="C199" s="223"/>
      <c r="D199" s="223"/>
      <c r="E199" s="223"/>
      <c r="F199" s="223"/>
      <c r="G199" s="206"/>
      <c r="H199" s="223"/>
      <c r="I199" s="223"/>
      <c r="J199" s="223"/>
      <c r="K199" s="247"/>
    </row>
    <row r="200" spans="2:11" ht="15" customHeight="1">
      <c r="B200" s="226"/>
      <c r="C200" s="206" t="s">
        <v>1146</v>
      </c>
      <c r="D200" s="206"/>
      <c r="E200" s="206"/>
      <c r="F200" s="225" t="s">
        <v>43</v>
      </c>
      <c r="G200" s="206"/>
      <c r="H200" s="314" t="s">
        <v>1157</v>
      </c>
      <c r="I200" s="314"/>
      <c r="J200" s="314"/>
      <c r="K200" s="247"/>
    </row>
    <row r="201" spans="2:11" ht="15" customHeight="1">
      <c r="B201" s="226"/>
      <c r="C201" s="232"/>
      <c r="D201" s="206"/>
      <c r="E201" s="206"/>
      <c r="F201" s="225" t="s">
        <v>44</v>
      </c>
      <c r="G201" s="206"/>
      <c r="H201" s="314" t="s">
        <v>1158</v>
      </c>
      <c r="I201" s="314"/>
      <c r="J201" s="314"/>
      <c r="K201" s="247"/>
    </row>
    <row r="202" spans="2:11" ht="15" customHeight="1">
      <c r="B202" s="226"/>
      <c r="C202" s="232"/>
      <c r="D202" s="206"/>
      <c r="E202" s="206"/>
      <c r="F202" s="225" t="s">
        <v>47</v>
      </c>
      <c r="G202" s="206"/>
      <c r="H202" s="314" t="s">
        <v>1159</v>
      </c>
      <c r="I202" s="314"/>
      <c r="J202" s="314"/>
      <c r="K202" s="247"/>
    </row>
    <row r="203" spans="2:11" ht="15" customHeight="1">
      <c r="B203" s="226"/>
      <c r="C203" s="206"/>
      <c r="D203" s="206"/>
      <c r="E203" s="206"/>
      <c r="F203" s="225" t="s">
        <v>45</v>
      </c>
      <c r="G203" s="206"/>
      <c r="H203" s="314" t="s">
        <v>1160</v>
      </c>
      <c r="I203" s="314"/>
      <c r="J203" s="314"/>
      <c r="K203" s="247"/>
    </row>
    <row r="204" spans="2:11" ht="15" customHeight="1">
      <c r="B204" s="226"/>
      <c r="C204" s="206"/>
      <c r="D204" s="206"/>
      <c r="E204" s="206"/>
      <c r="F204" s="225" t="s">
        <v>46</v>
      </c>
      <c r="G204" s="206"/>
      <c r="H204" s="314" t="s">
        <v>1161</v>
      </c>
      <c r="I204" s="314"/>
      <c r="J204" s="314"/>
      <c r="K204" s="247"/>
    </row>
    <row r="205" spans="2:11" ht="15" customHeight="1">
      <c r="B205" s="226"/>
      <c r="C205" s="206"/>
      <c r="D205" s="206"/>
      <c r="E205" s="206"/>
      <c r="F205" s="225"/>
      <c r="G205" s="206"/>
      <c r="H205" s="206"/>
      <c r="I205" s="206"/>
      <c r="J205" s="206"/>
      <c r="K205" s="247"/>
    </row>
    <row r="206" spans="2:11" ht="15" customHeight="1">
      <c r="B206" s="226"/>
      <c r="C206" s="206" t="s">
        <v>1102</v>
      </c>
      <c r="D206" s="206"/>
      <c r="E206" s="206"/>
      <c r="F206" s="225" t="s">
        <v>77</v>
      </c>
      <c r="G206" s="206"/>
      <c r="H206" s="314" t="s">
        <v>1162</v>
      </c>
      <c r="I206" s="314"/>
      <c r="J206" s="314"/>
      <c r="K206" s="247"/>
    </row>
    <row r="207" spans="2:11" ht="15" customHeight="1">
      <c r="B207" s="226"/>
      <c r="C207" s="232"/>
      <c r="D207" s="206"/>
      <c r="E207" s="206"/>
      <c r="F207" s="225" t="s">
        <v>1000</v>
      </c>
      <c r="G207" s="206"/>
      <c r="H207" s="314" t="s">
        <v>1001</v>
      </c>
      <c r="I207" s="314"/>
      <c r="J207" s="314"/>
      <c r="K207" s="247"/>
    </row>
    <row r="208" spans="2:11" ht="15" customHeight="1">
      <c r="B208" s="226"/>
      <c r="C208" s="206"/>
      <c r="D208" s="206"/>
      <c r="E208" s="206"/>
      <c r="F208" s="225" t="s">
        <v>998</v>
      </c>
      <c r="G208" s="206"/>
      <c r="H208" s="314" t="s">
        <v>1163</v>
      </c>
      <c r="I208" s="314"/>
      <c r="J208" s="314"/>
      <c r="K208" s="247"/>
    </row>
    <row r="209" spans="2:11" ht="15" customHeight="1">
      <c r="B209" s="264"/>
      <c r="C209" s="232"/>
      <c r="D209" s="232"/>
      <c r="E209" s="232"/>
      <c r="F209" s="225" t="s">
        <v>1002</v>
      </c>
      <c r="G209" s="211"/>
      <c r="H209" s="315" t="s">
        <v>1003</v>
      </c>
      <c r="I209" s="315"/>
      <c r="J209" s="315"/>
      <c r="K209" s="265"/>
    </row>
    <row r="210" spans="2:11" ht="15" customHeight="1">
      <c r="B210" s="264"/>
      <c r="C210" s="232"/>
      <c r="D210" s="232"/>
      <c r="E210" s="232"/>
      <c r="F210" s="225" t="s">
        <v>1004</v>
      </c>
      <c r="G210" s="211"/>
      <c r="H210" s="315" t="s">
        <v>1164</v>
      </c>
      <c r="I210" s="315"/>
      <c r="J210" s="315"/>
      <c r="K210" s="265"/>
    </row>
    <row r="211" spans="2:11" ht="15" customHeight="1">
      <c r="B211" s="264"/>
      <c r="C211" s="232"/>
      <c r="D211" s="232"/>
      <c r="E211" s="232"/>
      <c r="F211" s="266"/>
      <c r="G211" s="211"/>
      <c r="H211" s="267"/>
      <c r="I211" s="267"/>
      <c r="J211" s="267"/>
      <c r="K211" s="265"/>
    </row>
    <row r="212" spans="2:11" ht="15" customHeight="1">
      <c r="B212" s="264"/>
      <c r="C212" s="206" t="s">
        <v>1126</v>
      </c>
      <c r="D212" s="232"/>
      <c r="E212" s="232"/>
      <c r="F212" s="225">
        <v>1</v>
      </c>
      <c r="G212" s="211"/>
      <c r="H212" s="315" t="s">
        <v>1165</v>
      </c>
      <c r="I212" s="315"/>
      <c r="J212" s="315"/>
      <c r="K212" s="265"/>
    </row>
    <row r="213" spans="2:11" ht="15" customHeight="1">
      <c r="B213" s="264"/>
      <c r="C213" s="232"/>
      <c r="D213" s="232"/>
      <c r="E213" s="232"/>
      <c r="F213" s="225">
        <v>2</v>
      </c>
      <c r="G213" s="211"/>
      <c r="H213" s="315" t="s">
        <v>1166</v>
      </c>
      <c r="I213" s="315"/>
      <c r="J213" s="315"/>
      <c r="K213" s="265"/>
    </row>
    <row r="214" spans="2:11" ht="15" customHeight="1">
      <c r="B214" s="264"/>
      <c r="C214" s="232"/>
      <c r="D214" s="232"/>
      <c r="E214" s="232"/>
      <c r="F214" s="225">
        <v>3</v>
      </c>
      <c r="G214" s="211"/>
      <c r="H214" s="315" t="s">
        <v>1167</v>
      </c>
      <c r="I214" s="315"/>
      <c r="J214" s="315"/>
      <c r="K214" s="265"/>
    </row>
    <row r="215" spans="2:11" ht="15" customHeight="1">
      <c r="B215" s="264"/>
      <c r="C215" s="232"/>
      <c r="D215" s="232"/>
      <c r="E215" s="232"/>
      <c r="F215" s="225">
        <v>4</v>
      </c>
      <c r="G215" s="211"/>
      <c r="H215" s="315" t="s">
        <v>1168</v>
      </c>
      <c r="I215" s="315"/>
      <c r="J215" s="315"/>
      <c r="K215" s="265"/>
    </row>
    <row r="216" spans="2:11" ht="12.75" customHeight="1">
      <c r="B216" s="268"/>
      <c r="C216" s="269"/>
      <c r="D216" s="269"/>
      <c r="E216" s="269"/>
      <c r="F216" s="269"/>
      <c r="G216" s="269"/>
      <c r="H216" s="269"/>
      <c r="I216" s="269"/>
      <c r="J216" s="269"/>
      <c r="K216" s="270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05_2019 - Zdravotně techn...</vt:lpstr>
      <vt:lpstr>Pokyny pro vyplnění</vt:lpstr>
      <vt:lpstr>'05_2019 - Zdravotně techn...'!Názvy_tisku</vt:lpstr>
      <vt:lpstr>'Rekapitulace stavby'!Názvy_tisku</vt:lpstr>
      <vt:lpstr>'05_2019 - Zdravotně techn...'!Oblast_tisku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Honza</cp:lastModifiedBy>
  <dcterms:created xsi:type="dcterms:W3CDTF">2019-04-07T19:17:47Z</dcterms:created>
  <dcterms:modified xsi:type="dcterms:W3CDTF">2019-04-07T19:17:58Z</dcterms:modified>
</cp:coreProperties>
</file>