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45" windowWidth="22695" windowHeight="11190"/>
  </bookViews>
  <sheets>
    <sheet name="Rekapitulace stavby" sheetId="1" r:id="rId1"/>
    <sheet name="PS-01 - Oprava rozvodů NN" sheetId="2" r:id="rId2"/>
  </sheets>
  <definedNames>
    <definedName name="_xlnm._FilterDatabase" localSheetId="1" hidden="1">'PS-01 - Oprava rozvodů NN'!$C$137:$K$244</definedName>
    <definedName name="_xlnm.Print_Titles" localSheetId="1">'PS-01 - Oprava rozvodů NN'!$137:$137</definedName>
    <definedName name="_xlnm.Print_Titles" localSheetId="0">'Rekapitulace stavby'!$92:$92</definedName>
    <definedName name="_xlnm.Print_Area" localSheetId="1">'PS-01 - Oprava rozvodů NN'!$C$4:$J$76,'PS-01 - Oprava rozvodů NN'!$C$82:$J$119,'PS-01 - Oprava rozvodů NN'!$C$125:$K$244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J35" i="2"/>
  <c r="AX244" i="2"/>
  <c r="AW244" i="2"/>
  <c r="AV244" i="2"/>
  <c r="AU244" i="2"/>
  <c r="AZ244" i="2"/>
  <c r="J244" i="2"/>
  <c r="AT244" i="2"/>
  <c r="AX243" i="2"/>
  <c r="AW243" i="2"/>
  <c r="AV243" i="2"/>
  <c r="AU243" i="2"/>
  <c r="AZ243" i="2"/>
  <c r="AZ242" i="2"/>
  <c r="J242" i="2" s="1"/>
  <c r="J118" i="2" s="1"/>
  <c r="J243" i="2"/>
  <c r="AT243" i="2" s="1"/>
  <c r="AX241" i="2"/>
  <c r="AW241" i="2"/>
  <c r="AV241" i="2"/>
  <c r="AU241" i="2"/>
  <c r="AZ241" i="2"/>
  <c r="J241" i="2"/>
  <c r="AT241" i="2" s="1"/>
  <c r="AX240" i="2"/>
  <c r="AW240" i="2"/>
  <c r="AV240" i="2"/>
  <c r="AU240" i="2"/>
  <c r="AZ240" i="2"/>
  <c r="AZ239" i="2" s="1"/>
  <c r="J239" i="2" s="1"/>
  <c r="J117" i="2" s="1"/>
  <c r="J240" i="2"/>
  <c r="AT240" i="2"/>
  <c r="AX238" i="2"/>
  <c r="AW238" i="2"/>
  <c r="AV238" i="2"/>
  <c r="AU238" i="2"/>
  <c r="AZ238" i="2"/>
  <c r="J238" i="2"/>
  <c r="AT238" i="2"/>
  <c r="AX237" i="2"/>
  <c r="AW237" i="2"/>
  <c r="AV237" i="2"/>
  <c r="AU237" i="2"/>
  <c r="AZ237" i="2"/>
  <c r="AZ236" i="2"/>
  <c r="J236" i="2" s="1"/>
  <c r="J116" i="2" s="1"/>
  <c r="J237" i="2"/>
  <c r="AT237" i="2" s="1"/>
  <c r="AX235" i="2"/>
  <c r="AW235" i="2"/>
  <c r="AV235" i="2"/>
  <c r="AU235" i="2"/>
  <c r="AZ235" i="2"/>
  <c r="J235" i="2"/>
  <c r="AT235" i="2" s="1"/>
  <c r="AX234" i="2"/>
  <c r="AW234" i="2"/>
  <c r="AV234" i="2"/>
  <c r="AU234" i="2"/>
  <c r="AZ234" i="2"/>
  <c r="J234" i="2"/>
  <c r="AT234" i="2" s="1"/>
  <c r="AX233" i="2"/>
  <c r="AW233" i="2"/>
  <c r="AV233" i="2"/>
  <c r="AU233" i="2"/>
  <c r="AZ233" i="2"/>
  <c r="J233" i="2"/>
  <c r="AT233" i="2" s="1"/>
  <c r="AX232" i="2"/>
  <c r="AW232" i="2"/>
  <c r="AV232" i="2"/>
  <c r="AU232" i="2"/>
  <c r="AZ232" i="2"/>
  <c r="J232" i="2"/>
  <c r="AT232" i="2"/>
  <c r="AX231" i="2"/>
  <c r="AW231" i="2"/>
  <c r="AV231" i="2"/>
  <c r="AU231" i="2"/>
  <c r="AZ231" i="2"/>
  <c r="J231" i="2"/>
  <c r="AT231" i="2" s="1"/>
  <c r="AX230" i="2"/>
  <c r="AW230" i="2"/>
  <c r="AV230" i="2"/>
  <c r="AU230" i="2"/>
  <c r="AZ230" i="2"/>
  <c r="J230" i="2"/>
  <c r="AT230" i="2" s="1"/>
  <c r="AX228" i="2"/>
  <c r="AW228" i="2"/>
  <c r="AV228" i="2"/>
  <c r="AU228" i="2"/>
  <c r="AZ228" i="2"/>
  <c r="J228" i="2"/>
  <c r="AT228" i="2" s="1"/>
  <c r="AX227" i="2"/>
  <c r="AW227" i="2"/>
  <c r="AV227" i="2"/>
  <c r="AU227" i="2"/>
  <c r="AZ227" i="2"/>
  <c r="J227" i="2"/>
  <c r="AT227" i="2" s="1"/>
  <c r="AX226" i="2"/>
  <c r="AW226" i="2"/>
  <c r="AV226" i="2"/>
  <c r="AU226" i="2"/>
  <c r="AZ226" i="2"/>
  <c r="J226" i="2"/>
  <c r="AT226" i="2"/>
  <c r="AX224" i="2"/>
  <c r="AW224" i="2"/>
  <c r="AV224" i="2"/>
  <c r="AU224" i="2"/>
  <c r="AZ224" i="2"/>
  <c r="J224" i="2"/>
  <c r="AT224" i="2"/>
  <c r="AX223" i="2"/>
  <c r="AW223" i="2"/>
  <c r="AV223" i="2"/>
  <c r="AU223" i="2"/>
  <c r="AZ223" i="2"/>
  <c r="J223" i="2"/>
  <c r="AT223" i="2" s="1"/>
  <c r="AX222" i="2"/>
  <c r="AW222" i="2"/>
  <c r="AV222" i="2"/>
  <c r="AU222" i="2"/>
  <c r="AZ222" i="2"/>
  <c r="J222" i="2"/>
  <c r="AT222" i="2"/>
  <c r="AX220" i="2"/>
  <c r="AW220" i="2"/>
  <c r="AV220" i="2"/>
  <c r="AU220" i="2"/>
  <c r="AZ220" i="2"/>
  <c r="J220" i="2"/>
  <c r="AT220" i="2" s="1"/>
  <c r="AX219" i="2"/>
  <c r="AW219" i="2"/>
  <c r="AV219" i="2"/>
  <c r="AU219" i="2"/>
  <c r="AZ219" i="2"/>
  <c r="AZ218" i="2" s="1"/>
  <c r="J218" i="2" s="1"/>
  <c r="J112" i="2" s="1"/>
  <c r="J219" i="2"/>
  <c r="AT219" i="2"/>
  <c r="AX216" i="2"/>
  <c r="AW216" i="2"/>
  <c r="AV216" i="2"/>
  <c r="AU216" i="2"/>
  <c r="AZ216" i="2"/>
  <c r="J216" i="2"/>
  <c r="AT216" i="2"/>
  <c r="AX215" i="2"/>
  <c r="AW215" i="2"/>
  <c r="AV215" i="2"/>
  <c r="AU215" i="2"/>
  <c r="AZ215" i="2"/>
  <c r="AZ214" i="2" s="1"/>
  <c r="J214" i="2" s="1"/>
  <c r="J110" i="2" s="1"/>
  <c r="J215" i="2"/>
  <c r="AT215" i="2" s="1"/>
  <c r="AX213" i="2"/>
  <c r="AW213" i="2"/>
  <c r="AV213" i="2"/>
  <c r="AU213" i="2"/>
  <c r="AZ213" i="2"/>
  <c r="J213" i="2"/>
  <c r="AT213" i="2" s="1"/>
  <c r="AX212" i="2"/>
  <c r="AW212" i="2"/>
  <c r="AV212" i="2"/>
  <c r="AU212" i="2"/>
  <c r="AZ212" i="2"/>
  <c r="J212" i="2"/>
  <c r="AT212" i="2"/>
  <c r="AX211" i="2"/>
  <c r="AW211" i="2"/>
  <c r="AV211" i="2"/>
  <c r="AU211" i="2"/>
  <c r="AZ211" i="2"/>
  <c r="J211" i="2"/>
  <c r="AT211" i="2" s="1"/>
  <c r="AX210" i="2"/>
  <c r="AW210" i="2"/>
  <c r="AV210" i="2"/>
  <c r="AU210" i="2"/>
  <c r="AZ210" i="2"/>
  <c r="J210" i="2"/>
  <c r="AT210" i="2" s="1"/>
  <c r="AX209" i="2"/>
  <c r="AW209" i="2"/>
  <c r="AV209" i="2"/>
  <c r="AU209" i="2"/>
  <c r="AZ209" i="2"/>
  <c r="J209" i="2"/>
  <c r="AT209" i="2" s="1"/>
  <c r="AX208" i="2"/>
  <c r="AW208" i="2"/>
  <c r="AV208" i="2"/>
  <c r="AU208" i="2"/>
  <c r="AZ208" i="2"/>
  <c r="J208" i="2"/>
  <c r="AT208" i="2"/>
  <c r="AX207" i="2"/>
  <c r="AW207" i="2"/>
  <c r="AV207" i="2"/>
  <c r="AU207" i="2"/>
  <c r="AZ207" i="2"/>
  <c r="J207" i="2"/>
  <c r="AT207" i="2" s="1"/>
  <c r="AX206" i="2"/>
  <c r="AW206" i="2"/>
  <c r="AV206" i="2"/>
  <c r="AU206" i="2"/>
  <c r="AZ206" i="2"/>
  <c r="J206" i="2"/>
  <c r="AT206" i="2"/>
  <c r="AX204" i="2"/>
  <c r="AW204" i="2"/>
  <c r="AV204" i="2"/>
  <c r="AU204" i="2"/>
  <c r="AZ204" i="2"/>
  <c r="J204" i="2"/>
  <c r="AT204" i="2" s="1"/>
  <c r="AX203" i="2"/>
  <c r="AW203" i="2"/>
  <c r="AV203" i="2"/>
  <c r="AU203" i="2"/>
  <c r="AZ203" i="2"/>
  <c r="J203" i="2"/>
  <c r="AT203" i="2" s="1"/>
  <c r="AX202" i="2"/>
  <c r="AW202" i="2"/>
  <c r="AV202" i="2"/>
  <c r="AU202" i="2"/>
  <c r="AZ202" i="2"/>
  <c r="J202" i="2"/>
  <c r="AT202" i="2"/>
  <c r="AX201" i="2"/>
  <c r="AW201" i="2"/>
  <c r="AV201" i="2"/>
  <c r="AU201" i="2"/>
  <c r="AZ201" i="2"/>
  <c r="J201" i="2"/>
  <c r="AT201" i="2" s="1"/>
  <c r="AX200" i="2"/>
  <c r="AW200" i="2"/>
  <c r="AV200" i="2"/>
  <c r="AU200" i="2"/>
  <c r="AZ200" i="2"/>
  <c r="J200" i="2"/>
  <c r="AT200" i="2"/>
  <c r="AX199" i="2"/>
  <c r="AW199" i="2"/>
  <c r="AV199" i="2"/>
  <c r="AU199" i="2"/>
  <c r="AZ199" i="2"/>
  <c r="J199" i="2"/>
  <c r="AT199" i="2" s="1"/>
  <c r="AX198" i="2"/>
  <c r="AW198" i="2"/>
  <c r="AV198" i="2"/>
  <c r="AU198" i="2"/>
  <c r="AZ198" i="2"/>
  <c r="J198" i="2"/>
  <c r="AT198" i="2" s="1"/>
  <c r="AX197" i="2"/>
  <c r="AW197" i="2"/>
  <c r="AV197" i="2"/>
  <c r="AU197" i="2"/>
  <c r="AZ197" i="2"/>
  <c r="J197" i="2"/>
  <c r="AT197" i="2" s="1"/>
  <c r="AX196" i="2"/>
  <c r="AW196" i="2"/>
  <c r="AV196" i="2"/>
  <c r="AU196" i="2"/>
  <c r="AZ196" i="2"/>
  <c r="J196" i="2"/>
  <c r="AT196" i="2" s="1"/>
  <c r="AX195" i="2"/>
  <c r="AW195" i="2"/>
  <c r="AV195" i="2"/>
  <c r="AU195" i="2"/>
  <c r="AZ195" i="2"/>
  <c r="J195" i="2"/>
  <c r="AT195" i="2" s="1"/>
  <c r="AX194" i="2"/>
  <c r="AW194" i="2"/>
  <c r="AV194" i="2"/>
  <c r="AU194" i="2"/>
  <c r="AZ194" i="2"/>
  <c r="J194" i="2"/>
  <c r="AT194" i="2"/>
  <c r="AX193" i="2"/>
  <c r="AW193" i="2"/>
  <c r="AV193" i="2"/>
  <c r="AU193" i="2"/>
  <c r="AZ193" i="2"/>
  <c r="J193" i="2"/>
  <c r="AT193" i="2" s="1"/>
  <c r="AX192" i="2"/>
  <c r="AW192" i="2"/>
  <c r="AV192" i="2"/>
  <c r="AU192" i="2"/>
  <c r="AZ192" i="2"/>
  <c r="J192" i="2"/>
  <c r="AT192" i="2"/>
  <c r="AX191" i="2"/>
  <c r="AW191" i="2"/>
  <c r="AV191" i="2"/>
  <c r="AU191" i="2"/>
  <c r="AZ191" i="2"/>
  <c r="J191" i="2"/>
  <c r="AT191" i="2" s="1"/>
  <c r="AX190" i="2"/>
  <c r="AW190" i="2"/>
  <c r="AV190" i="2"/>
  <c r="AU190" i="2"/>
  <c r="AZ190" i="2"/>
  <c r="J190" i="2"/>
  <c r="AT190" i="2" s="1"/>
  <c r="AX189" i="2"/>
  <c r="AW189" i="2"/>
  <c r="AV189" i="2"/>
  <c r="AU189" i="2"/>
  <c r="AZ189" i="2"/>
  <c r="J189" i="2"/>
  <c r="AT189" i="2" s="1"/>
  <c r="AX188" i="2"/>
  <c r="AW188" i="2"/>
  <c r="AV188" i="2"/>
  <c r="AU188" i="2"/>
  <c r="AZ188" i="2"/>
  <c r="J188" i="2"/>
  <c r="AT188" i="2" s="1"/>
  <c r="AX187" i="2"/>
  <c r="AW187" i="2"/>
  <c r="AV187" i="2"/>
  <c r="AU187" i="2"/>
  <c r="AZ187" i="2"/>
  <c r="J187" i="2"/>
  <c r="AT187" i="2" s="1"/>
  <c r="AX186" i="2"/>
  <c r="AW186" i="2"/>
  <c r="AV186" i="2"/>
  <c r="AU186" i="2"/>
  <c r="AZ186" i="2"/>
  <c r="J186" i="2"/>
  <c r="AT186" i="2" s="1"/>
  <c r="AX183" i="2"/>
  <c r="AW183" i="2"/>
  <c r="AV183" i="2"/>
  <c r="AU183" i="2"/>
  <c r="AZ183" i="2"/>
  <c r="J183" i="2"/>
  <c r="AT183" i="2" s="1"/>
  <c r="AX182" i="2"/>
  <c r="AW182" i="2"/>
  <c r="AV182" i="2"/>
  <c r="AU182" i="2"/>
  <c r="AZ182" i="2"/>
  <c r="J182" i="2"/>
  <c r="AT182" i="2"/>
  <c r="AX181" i="2"/>
  <c r="AW181" i="2"/>
  <c r="AV181" i="2"/>
  <c r="AU181" i="2"/>
  <c r="AZ181" i="2"/>
  <c r="J181" i="2"/>
  <c r="AT181" i="2" s="1"/>
  <c r="AX179" i="2"/>
  <c r="AW179" i="2"/>
  <c r="AV179" i="2"/>
  <c r="AU179" i="2"/>
  <c r="AZ179" i="2"/>
  <c r="J179" i="2"/>
  <c r="AT179" i="2" s="1"/>
  <c r="AX178" i="2"/>
  <c r="AW178" i="2"/>
  <c r="AV178" i="2"/>
  <c r="AU178" i="2"/>
  <c r="AZ178" i="2"/>
  <c r="AZ177" i="2" s="1"/>
  <c r="J177" i="2" s="1"/>
  <c r="J105" i="2" s="1"/>
  <c r="J178" i="2"/>
  <c r="AT178" i="2"/>
  <c r="AX176" i="2"/>
  <c r="AW176" i="2"/>
  <c r="AV176" i="2"/>
  <c r="AU176" i="2"/>
  <c r="AZ176" i="2"/>
  <c r="J176" i="2"/>
  <c r="AT176" i="2" s="1"/>
  <c r="AX175" i="2"/>
  <c r="AW175" i="2"/>
  <c r="AV175" i="2"/>
  <c r="AU175" i="2"/>
  <c r="AZ175" i="2"/>
  <c r="J175" i="2"/>
  <c r="AT175" i="2" s="1"/>
  <c r="AX174" i="2"/>
  <c r="AW174" i="2"/>
  <c r="AV174" i="2"/>
  <c r="AU174" i="2"/>
  <c r="AZ174" i="2"/>
  <c r="J174" i="2"/>
  <c r="AT174" i="2"/>
  <c r="AX173" i="2"/>
  <c r="AW173" i="2"/>
  <c r="AV173" i="2"/>
  <c r="AU173" i="2"/>
  <c r="AZ173" i="2"/>
  <c r="J173" i="2"/>
  <c r="AT173" i="2" s="1"/>
  <c r="AX172" i="2"/>
  <c r="AW172" i="2"/>
  <c r="AV172" i="2"/>
  <c r="AU172" i="2"/>
  <c r="AZ172" i="2"/>
  <c r="J172" i="2"/>
  <c r="AT172" i="2"/>
  <c r="AX171" i="2"/>
  <c r="AW171" i="2"/>
  <c r="AV171" i="2"/>
  <c r="AU171" i="2"/>
  <c r="AZ171" i="2"/>
  <c r="J171" i="2"/>
  <c r="AT171" i="2" s="1"/>
  <c r="AX170" i="2"/>
  <c r="AW170" i="2"/>
  <c r="AV170" i="2"/>
  <c r="AU170" i="2"/>
  <c r="AZ170" i="2"/>
  <c r="J170" i="2"/>
  <c r="AT170" i="2" s="1"/>
  <c r="AX169" i="2"/>
  <c r="AW169" i="2"/>
  <c r="AV169" i="2"/>
  <c r="AU169" i="2"/>
  <c r="AZ169" i="2"/>
  <c r="J169" i="2"/>
  <c r="AT169" i="2" s="1"/>
  <c r="AX168" i="2"/>
  <c r="AW168" i="2"/>
  <c r="AV168" i="2"/>
  <c r="AU168" i="2"/>
  <c r="AZ168" i="2"/>
  <c r="J168" i="2"/>
  <c r="AT168" i="2" s="1"/>
  <c r="AX167" i="2"/>
  <c r="AW167" i="2"/>
  <c r="AV167" i="2"/>
  <c r="AU167" i="2"/>
  <c r="AZ167" i="2"/>
  <c r="J167" i="2"/>
  <c r="AT167" i="2" s="1"/>
  <c r="AX165" i="2"/>
  <c r="AW165" i="2"/>
  <c r="AV165" i="2"/>
  <c r="AU165" i="2"/>
  <c r="AZ165" i="2"/>
  <c r="J165" i="2"/>
  <c r="AT165" i="2" s="1"/>
  <c r="AX164" i="2"/>
  <c r="AW164" i="2"/>
  <c r="AV164" i="2"/>
  <c r="AU164" i="2"/>
  <c r="AZ164" i="2"/>
  <c r="J164" i="2"/>
  <c r="AT164" i="2"/>
  <c r="AX163" i="2"/>
  <c r="AW163" i="2"/>
  <c r="AV163" i="2"/>
  <c r="AU163" i="2"/>
  <c r="AZ163" i="2"/>
  <c r="J163" i="2"/>
  <c r="AT163" i="2" s="1"/>
  <c r="AX162" i="2"/>
  <c r="AW162" i="2"/>
  <c r="AV162" i="2"/>
  <c r="AU162" i="2"/>
  <c r="AZ162" i="2"/>
  <c r="J162" i="2"/>
  <c r="AT162" i="2"/>
  <c r="AX160" i="2"/>
  <c r="AW160" i="2"/>
  <c r="AV160" i="2"/>
  <c r="AU160" i="2"/>
  <c r="AZ160" i="2"/>
  <c r="J160" i="2"/>
  <c r="AT160" i="2"/>
  <c r="AX159" i="2"/>
  <c r="AW159" i="2"/>
  <c r="AV159" i="2"/>
  <c r="AU159" i="2"/>
  <c r="AZ159" i="2"/>
  <c r="J159" i="2"/>
  <c r="AT159" i="2"/>
  <c r="AX156" i="2"/>
  <c r="AW156" i="2"/>
  <c r="AV156" i="2"/>
  <c r="AU156" i="2"/>
  <c r="AZ156" i="2"/>
  <c r="J156" i="2"/>
  <c r="AT156" i="2"/>
  <c r="AX155" i="2"/>
  <c r="AW155" i="2"/>
  <c r="AV155" i="2"/>
  <c r="AU155" i="2"/>
  <c r="AZ155" i="2"/>
  <c r="J155" i="2"/>
  <c r="AT155" i="2" s="1"/>
  <c r="AX154" i="2"/>
  <c r="AW154" i="2"/>
  <c r="AV154" i="2"/>
  <c r="AU154" i="2"/>
  <c r="AZ154" i="2"/>
  <c r="AZ153" i="2" s="1"/>
  <c r="J153" i="2" s="1"/>
  <c r="J100" i="2" s="1"/>
  <c r="J154" i="2"/>
  <c r="AT154" i="2" s="1"/>
  <c r="AX152" i="2"/>
  <c r="AW152" i="2"/>
  <c r="AV152" i="2"/>
  <c r="AU152" i="2"/>
  <c r="AZ152" i="2"/>
  <c r="J152" i="2"/>
  <c r="AT152" i="2" s="1"/>
  <c r="AX151" i="2"/>
  <c r="AW151" i="2"/>
  <c r="AV151" i="2"/>
  <c r="AU151" i="2"/>
  <c r="AZ151" i="2"/>
  <c r="J151" i="2"/>
  <c r="AT151" i="2" s="1"/>
  <c r="AX150" i="2"/>
  <c r="AW150" i="2"/>
  <c r="AV150" i="2"/>
  <c r="AU150" i="2"/>
  <c r="AZ150" i="2"/>
  <c r="J150" i="2"/>
  <c r="AT150" i="2"/>
  <c r="AX149" i="2"/>
  <c r="AW149" i="2"/>
  <c r="AV149" i="2"/>
  <c r="AU149" i="2"/>
  <c r="AZ149" i="2"/>
  <c r="J149" i="2"/>
  <c r="AT149" i="2" s="1"/>
  <c r="AX148" i="2"/>
  <c r="AW148" i="2"/>
  <c r="AV148" i="2"/>
  <c r="AU148" i="2"/>
  <c r="AZ148" i="2"/>
  <c r="J148" i="2"/>
  <c r="AT148" i="2"/>
  <c r="AX146" i="2"/>
  <c r="AW146" i="2"/>
  <c r="AV146" i="2"/>
  <c r="AU146" i="2"/>
  <c r="AZ146" i="2"/>
  <c r="J146" i="2"/>
  <c r="AT146" i="2"/>
  <c r="AX145" i="2"/>
  <c r="AW145" i="2"/>
  <c r="AV145" i="2"/>
  <c r="AU145" i="2"/>
  <c r="AZ145" i="2"/>
  <c r="J145" i="2"/>
  <c r="AT145" i="2" s="1"/>
  <c r="AX144" i="2"/>
  <c r="AW144" i="2"/>
  <c r="AV144" i="2"/>
  <c r="AU144" i="2"/>
  <c r="AZ144" i="2"/>
  <c r="J144" i="2"/>
  <c r="AT144" i="2"/>
  <c r="AX143" i="2"/>
  <c r="AW143" i="2"/>
  <c r="AV143" i="2"/>
  <c r="AU143" i="2"/>
  <c r="AZ143" i="2"/>
  <c r="J143" i="2"/>
  <c r="AT143" i="2" s="1"/>
  <c r="AX142" i="2"/>
  <c r="AW142" i="2"/>
  <c r="AV142" i="2"/>
  <c r="AU142" i="2"/>
  <c r="AZ142" i="2"/>
  <c r="J142" i="2"/>
  <c r="AT142" i="2"/>
  <c r="AX141" i="2"/>
  <c r="AW141" i="2"/>
  <c r="F36" i="2" s="1"/>
  <c r="AV141" i="2"/>
  <c r="AU141" i="2"/>
  <c r="F34" i="2"/>
  <c r="W30" i="1" s="1"/>
  <c r="AZ141" i="2"/>
  <c r="J141" i="2"/>
  <c r="AT141" i="2" s="1"/>
  <c r="F132" i="2"/>
  <c r="E130" i="2"/>
  <c r="F89" i="2"/>
  <c r="E87" i="2"/>
  <c r="J24" i="2"/>
  <c r="E24" i="2"/>
  <c r="J135" i="2" s="1"/>
  <c r="J23" i="2"/>
  <c r="J21" i="2"/>
  <c r="E21" i="2"/>
  <c r="J134" i="2" s="1"/>
  <c r="J20" i="2"/>
  <c r="J18" i="2"/>
  <c r="E18" i="2"/>
  <c r="F135" i="2" s="1"/>
  <c r="J17" i="2"/>
  <c r="J15" i="2"/>
  <c r="E15" i="2"/>
  <c r="F134" i="2" s="1"/>
  <c r="J14" i="2"/>
  <c r="J12" i="2"/>
  <c r="J132" i="2" s="1"/>
  <c r="E7" i="2"/>
  <c r="E128" i="2" s="1"/>
  <c r="L90" i="1"/>
  <c r="AM90" i="1"/>
  <c r="AM89" i="1"/>
  <c r="L89" i="1"/>
  <c r="AM87" i="1"/>
  <c r="L87" i="1"/>
  <c r="L85" i="1"/>
  <c r="L84" i="1"/>
  <c r="AZ147" i="2" l="1"/>
  <c r="J147" i="2" s="1"/>
  <c r="J99" i="2" s="1"/>
  <c r="AZ166" i="2"/>
  <c r="J166" i="2" s="1"/>
  <c r="J104" i="2" s="1"/>
  <c r="AZ185" i="2"/>
  <c r="J185" i="2" s="1"/>
  <c r="J108" i="2" s="1"/>
  <c r="AZ225" i="2"/>
  <c r="J225" i="2" s="1"/>
  <c r="J114" i="2" s="1"/>
  <c r="AZ161" i="2"/>
  <c r="J161" i="2" s="1"/>
  <c r="J103" i="2" s="1"/>
  <c r="AZ180" i="2"/>
  <c r="J180" i="2" s="1"/>
  <c r="J106" i="2" s="1"/>
  <c r="J91" i="2"/>
  <c r="J92" i="2"/>
  <c r="W32" i="1"/>
  <c r="F33" i="2"/>
  <c r="AZ205" i="2"/>
  <c r="J205" i="2" s="1"/>
  <c r="J109" i="2" s="1"/>
  <c r="AZ221" i="2"/>
  <c r="J221" i="2" s="1"/>
  <c r="J113" i="2" s="1"/>
  <c r="J33" i="2"/>
  <c r="J34" i="2"/>
  <c r="AZ229" i="2"/>
  <c r="J229" i="2" s="1"/>
  <c r="J115" i="2" s="1"/>
  <c r="AZ140" i="2"/>
  <c r="AZ158" i="2"/>
  <c r="AZ139" i="2"/>
  <c r="J140" i="2"/>
  <c r="J98" i="2" s="1"/>
  <c r="W29" i="1"/>
  <c r="AK30" i="1"/>
  <c r="J89" i="2"/>
  <c r="F91" i="2"/>
  <c r="F37" i="2"/>
  <c r="W33" i="1" s="1"/>
  <c r="F35" i="2"/>
  <c r="E85" i="2"/>
  <c r="F92" i="2"/>
  <c r="J158" i="2" l="1"/>
  <c r="J102" i="2" s="1"/>
  <c r="AZ157" i="2"/>
  <c r="J157" i="2" s="1"/>
  <c r="J101" i="2" s="1"/>
  <c r="AZ184" i="2"/>
  <c r="J184" i="2" s="1"/>
  <c r="J107" i="2" s="1"/>
  <c r="AZ217" i="2"/>
  <c r="J217" i="2" s="1"/>
  <c r="J111" i="2" s="1"/>
  <c r="AK29" i="1"/>
  <c r="W31" i="1"/>
  <c r="J139" i="2"/>
  <c r="J97" i="2" s="1"/>
  <c r="AZ138" i="2" l="1"/>
  <c r="J138" i="2" s="1"/>
  <c r="J96" i="2"/>
  <c r="J30" i="2"/>
  <c r="AG95" i="1" l="1"/>
  <c r="J39" i="2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<sst xmlns="http://schemas.openxmlformats.org/spreadsheetml/2006/main" count="1477" uniqueCount="485">
  <si>
    <t>Export Komplet</t>
  </si>
  <si>
    <t/>
  </si>
  <si>
    <t>False</t>
  </si>
  <si>
    <t>{c4e4dd7b-723a-4863-89e3-578b962aab11}</t>
  </si>
  <si>
    <t>0,01</t>
  </si>
  <si>
    <t>21</t>
  </si>
  <si>
    <t>15</t>
  </si>
  <si>
    <t>REKAPITULACE STAVBY</t>
  </si>
  <si>
    <t>0,001</t>
  </si>
  <si>
    <t>Kód:</t>
  </si>
  <si>
    <t>17</t>
  </si>
  <si>
    <t>Stavba:</t>
  </si>
  <si>
    <t>VŠB-TU reko A,B,C</t>
  </si>
  <si>
    <t>KSO:</t>
  </si>
  <si>
    <t>CC-CZ:</t>
  </si>
  <si>
    <t>Místo:</t>
  </si>
  <si>
    <t xml:space="preserve"> </t>
  </si>
  <si>
    <t>Datum:</t>
  </si>
  <si>
    <t>9. 4. 2018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</si>
  <si>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</si>
  <si>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</si>
  <si>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</si>
  <si>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</si>
  <si>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</si>
  <si>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</si>
  <si>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</si>
  <si>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</si>
  <si>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</si>
  <si>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</si>
  <si>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</si>
  <si>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</si>
  <si>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</si>
  <si>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</si>
  <si>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</si>
  <si>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</si>
  <si>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</si>
  <si>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</si>
  <si>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</si>
  <si>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</si>
  <si>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</si>
  <si>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</si>
  <si>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</si>
  <si>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</si>
  <si>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</si>
  <si>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</si>
  <si>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</si>
  <si>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</si>
  <si>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</si>
  <si>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</si>
  <si>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</si>
  <si>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</si>
  <si>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</si>
  <si>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</si>
  <si>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</si>
  <si>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</si>
  <si>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</si>
  <si>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</si>
  <si>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</si>
  <si>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</si>
  <si>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PS-01</t>
  </si>
  <si>
    <t>Oprava rozvodů NN</t>
  </si>
  <si>
    <t>STA</t>
  </si>
  <si>
    <t>1</t>
  </si>
  <si>
    <t>{788edb07-2c96-4cad-a8fd-b8de3925666d}</t>
  </si>
  <si>
    <t>2</t>
  </si>
  <si>
    <t>KRYCÍ LIST SOUPISU PRACÍ</t>
  </si>
  <si>
    <t>Objekt:</t>
  </si>
  <si>
    <t>PS-01 - Oprava rozvodů NN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</si>
  <si>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</si>
  <si>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</si>
  <si>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</si>
  <si>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</si>
  <si>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</si>
  <si>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</si>
  <si>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</si>
  <si>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</si>
  <si>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</si>
  <si>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</si>
  <si>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740 - Elektromontáže - zkoušky a revize</t>
  </si>
  <si>
    <t xml:space="preserve">    741 - Elektroinstalace - silnoproud</t>
  </si>
  <si>
    <t xml:space="preserve">    743 - Elektromontáže - hrubá montáž</t>
  </si>
  <si>
    <t xml:space="preserve">    744 - Elektromontáže - rozvody vodičů měděných</t>
  </si>
  <si>
    <t xml:space="preserve">    749 - Elektromontáže - ostatní práce a konstrukce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</si>
  <si>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</si>
  <si>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</si>
  <si>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</si>
  <si>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58-M - Revize vyhrazených technických zařízení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</si>
  <si>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</si>
  <si>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</si>
  <si>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</si>
  <si>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</si>
  <si>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</si>
  <si>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</si>
  <si>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</si>
  <si>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</si>
  <si>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</si>
  <si>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</si>
  <si>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</si>
  <si>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</si>
  <si>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</si>
  <si>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</si>
  <si>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</si>
  <si>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</si>
  <si>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</si>
  <si>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ROZPOCET</t>
  </si>
  <si>
    <t>Zemní práce</t>
  </si>
  <si>
    <t>59</t>
  </si>
  <si>
    <t>K</t>
  </si>
  <si>
    <t>119003121.R</t>
  </si>
  <si>
    <t>Pomocné konstrukce při zabezpečení pracoviště mobilní plotovou zábranou výšky do 2 m zřízení</t>
  </si>
  <si>
    <t>m</t>
  </si>
  <si>
    <t>4</t>
  </si>
  <si>
    <t>1666436170</t>
  </si>
  <si>
    <t>60</t>
  </si>
  <si>
    <t>119003122.R</t>
  </si>
  <si>
    <t>Pomocné konstrukce při zabezpečení pracoviště mobilní plotovou zábranou výšky do 2 m odstranění</t>
  </si>
  <si>
    <t>955758715</t>
  </si>
  <si>
    <t>61</t>
  </si>
  <si>
    <t>119003131.R</t>
  </si>
  <si>
    <t>Pomocné konstrukce při zabezpečení pracoviště výstražnou páskou zřízení, včetně dodávky výstražné pásky</t>
  </si>
  <si>
    <t>-2059818254</t>
  </si>
  <si>
    <t>62</t>
  </si>
  <si>
    <t>119003132.R</t>
  </si>
  <si>
    <t>Pomocné konstrukce při zabezpečení pracoviště výstražnou páskou odstranění</t>
  </si>
  <si>
    <t>-852285704</t>
  </si>
  <si>
    <t>63</t>
  </si>
  <si>
    <t>119003141</t>
  </si>
  <si>
    <t>Pomocné konstrukce při zabezpečení plastovým oplocením výšky do 1 m zřízení</t>
  </si>
  <si>
    <t>CS ÚRS 2016 01</t>
  </si>
  <si>
    <t>-240390402</t>
  </si>
  <si>
    <t>64</t>
  </si>
  <si>
    <t>119003142</t>
  </si>
  <si>
    <t>Pomocné konstrukce při zabezpečení plastovým oplocením výšky do 1 m odstranění</t>
  </si>
  <si>
    <t>441459534</t>
  </si>
  <si>
    <t>9</t>
  </si>
  <si>
    <t>Ostatní konstrukce a práce, bourání</t>
  </si>
  <si>
    <t>49</t>
  </si>
  <si>
    <t>952902021</t>
  </si>
  <si>
    <t>Čištění budov zametení hladkých podlah</t>
  </si>
  <si>
    <t>m2</t>
  </si>
  <si>
    <t>-1830216683</t>
  </si>
  <si>
    <t>52</t>
  </si>
  <si>
    <t>952902031</t>
  </si>
  <si>
    <t>Čištění budov omytí hladkých podlah</t>
  </si>
  <si>
    <t>-2121530045</t>
  </si>
  <si>
    <t>50</t>
  </si>
  <si>
    <t>952902121</t>
  </si>
  <si>
    <t>Čištění budov zametení drsných podlah</t>
  </si>
  <si>
    <t>-1034229199</t>
  </si>
  <si>
    <t>51</t>
  </si>
  <si>
    <t>952902221</t>
  </si>
  <si>
    <t>Čištění budov zametení schodišť</t>
  </si>
  <si>
    <t>-66619776</t>
  </si>
  <si>
    <t>53</t>
  </si>
  <si>
    <t>952902231</t>
  </si>
  <si>
    <t>Čištění budov omytí schodišť</t>
  </si>
  <si>
    <t>-1798865878</t>
  </si>
  <si>
    <t>997</t>
  </si>
  <si>
    <t>Přesun sutě</t>
  </si>
  <si>
    <t>37</t>
  </si>
  <si>
    <t>997013501</t>
  </si>
  <si>
    <t>Odvoz suti a vybouraných hmot na skládku nebo meziskládku do 1 km se složením</t>
  </si>
  <si>
    <t>t</t>
  </si>
  <si>
    <t>1149793354</t>
  </si>
  <si>
    <t>38</t>
  </si>
  <si>
    <t>997013509</t>
  </si>
  <si>
    <t>Příplatek k odvozu suti a vybouraných hmot na skládku ZKD 1 km přes 1 km</t>
  </si>
  <si>
    <t>-1555970529</t>
  </si>
  <si>
    <t>36</t>
  </si>
  <si>
    <t>997013831</t>
  </si>
  <si>
    <t>Poplatek za uložení stavebního směsného odpadu na skládce (skládkovné)</t>
  </si>
  <si>
    <t>-1476601821</t>
  </si>
  <si>
    <t>PSV</t>
  </si>
  <si>
    <t>Práce a dodávky PSV</t>
  </si>
  <si>
    <t>740</t>
  </si>
  <si>
    <t>Elektromontáže - zkoušky a revize</t>
  </si>
  <si>
    <t>46</t>
  </si>
  <si>
    <t>740991300</t>
  </si>
  <si>
    <t>Celková prohlídka elektrického rozvodu a zařízení do 1 milionu Kč</t>
  </si>
  <si>
    <t>kus</t>
  </si>
  <si>
    <t>16</t>
  </si>
  <si>
    <t>-443128945</t>
  </si>
  <si>
    <t>47</t>
  </si>
  <si>
    <t>740991910</t>
  </si>
  <si>
    <t>Příplatek k celkové prohlídce za každých dalších 500 000,- Kč</t>
  </si>
  <si>
    <t>604631421</t>
  </si>
  <si>
    <t>741</t>
  </si>
  <si>
    <t>Elektroinstalace - silnoproud</t>
  </si>
  <si>
    <t>86</t>
  </si>
  <si>
    <t>741136005</t>
  </si>
  <si>
    <t>Propojení kabel celoplastový spojkou venkovní smršťovací do 1kV SVCZ 3x185+95-240+120mm2</t>
  </si>
  <si>
    <t>CS ÚRS 2017 01</t>
  </si>
  <si>
    <t>1561428915</t>
  </si>
  <si>
    <t>87</t>
  </si>
  <si>
    <t>M</t>
  </si>
  <si>
    <t>354360260</t>
  </si>
  <si>
    <t>spojka kabelová smršťovaná přímé do 1kV 91ah-25s 4 x 95 - 300mm</t>
  </si>
  <si>
    <t>32</t>
  </si>
  <si>
    <t>-268274973</t>
  </si>
  <si>
    <t>88</t>
  </si>
  <si>
    <t>1058602103</t>
  </si>
  <si>
    <t>89</t>
  </si>
  <si>
    <t>354360260.PO</t>
  </si>
  <si>
    <t>spojka kabelová do 1kV, 1-SVS-V 185/240-4, vč. Trub 95+3x185 KU-ZE</t>
  </si>
  <si>
    <t>-1433527145</t>
  </si>
  <si>
    <t>743</t>
  </si>
  <si>
    <t>Elektromontáže - hrubá montáž</t>
  </si>
  <si>
    <t>69</t>
  </si>
  <si>
    <t>743532111</t>
  </si>
  <si>
    <t>Montáž výložník atypický nástěnný se stojinou a 1 rameno</t>
  </si>
  <si>
    <t>48547032</t>
  </si>
  <si>
    <t>73</t>
  </si>
  <si>
    <t>345755630.R</t>
  </si>
  <si>
    <t>profil nosný DS 200 - 600</t>
  </si>
  <si>
    <t>8</t>
  </si>
  <si>
    <t>-1849278071</t>
  </si>
  <si>
    <t>70</t>
  </si>
  <si>
    <t>743542211</t>
  </si>
  <si>
    <t>Montáž rošt a lávka atypická zesílená šířky do 200 mm se zhotovením</t>
  </si>
  <si>
    <t>1249996213</t>
  </si>
  <si>
    <t>74</t>
  </si>
  <si>
    <t>345754930.R</t>
  </si>
  <si>
    <t>kabelová lávka 60x200</t>
  </si>
  <si>
    <t>-1814612587</t>
  </si>
  <si>
    <t>71</t>
  </si>
  <si>
    <t>743542212</t>
  </si>
  <si>
    <t>Montáž rošt a lávka atypická zesílená šířky do 400 mm se zhotovením</t>
  </si>
  <si>
    <t>-848027691</t>
  </si>
  <si>
    <t>75</t>
  </si>
  <si>
    <t>345754940.R</t>
  </si>
  <si>
    <t>kabelová lávka 60x400</t>
  </si>
  <si>
    <t>1104820554</t>
  </si>
  <si>
    <t>72</t>
  </si>
  <si>
    <t>743542213</t>
  </si>
  <si>
    <t>Montáž rošt a lávka atypická zesílená šířky do 600 mm se zhotovením</t>
  </si>
  <si>
    <t>-2141043442</t>
  </si>
  <si>
    <t>76</t>
  </si>
  <si>
    <t>345754950.R</t>
  </si>
  <si>
    <t>kabelová lávka 60x600</t>
  </si>
  <si>
    <t>-1262827176</t>
  </si>
  <si>
    <t>57</t>
  </si>
  <si>
    <t>743591215</t>
  </si>
  <si>
    <t>Montáž příchytka kovová typ Sonap pro kabel D do 120 mm</t>
  </si>
  <si>
    <t>2003154780</t>
  </si>
  <si>
    <t>58</t>
  </si>
  <si>
    <t>354325700</t>
  </si>
  <si>
    <t>příchytka kabelová SONAP 120 C 90-120</t>
  </si>
  <si>
    <t>-1696901561</t>
  </si>
  <si>
    <t>744</t>
  </si>
  <si>
    <t>Elektromontáže - rozvody vodičů měděných</t>
  </si>
  <si>
    <t>5</t>
  </si>
  <si>
    <t>744445700</t>
  </si>
  <si>
    <t>Montáž kabel Cu sk.5 do 1 kV do 6,30 kg uložený pevně</t>
  </si>
  <si>
    <t>265197616</t>
  </si>
  <si>
    <t>6</t>
  </si>
  <si>
    <t>341116610.R</t>
  </si>
  <si>
    <t>kabel silový 1-CSKH-V180 PH120-R, B2ca,s1,d0, 3x185+95</t>
  </si>
  <si>
    <t>1786084721</t>
  </si>
  <si>
    <t>749</t>
  </si>
  <si>
    <t>Elektromontáže - ostatní práce a konstrukce</t>
  </si>
  <si>
    <t>39</t>
  </si>
  <si>
    <t>749212222.R</t>
  </si>
  <si>
    <t>Montáž se zhotovením přepážka z desek nebo omítek do 300 mm ve stěně (protipožárně)</t>
  </si>
  <si>
    <t>1173711162</t>
  </si>
  <si>
    <t>40</t>
  </si>
  <si>
    <t>749212232.R</t>
  </si>
  <si>
    <t>Montáž se zhotovením přepážka z desek nebo omítek do 500 mm ve stropu (protipožárně)</t>
  </si>
  <si>
    <t>2023561347</t>
  </si>
  <si>
    <t>77</t>
  </si>
  <si>
    <t>749212232.3</t>
  </si>
  <si>
    <t>Montáž se zhotovením přepážka z desek nebo omítek do 500 mm ve stropu, (protipožárně) - oprava v rozvaděčích</t>
  </si>
  <si>
    <t>-755520064</t>
  </si>
  <si>
    <t>Práce a dodávky M</t>
  </si>
  <si>
    <t>3</t>
  </si>
  <si>
    <t>21-M</t>
  </si>
  <si>
    <t>Elektromontáže</t>
  </si>
  <si>
    <t>67</t>
  </si>
  <si>
    <t>210010136.2</t>
  </si>
  <si>
    <t>Montáž trubek ochranných plastových tuhých dělených D do 110 mm uložených pevně</t>
  </si>
  <si>
    <t>2019608479</t>
  </si>
  <si>
    <t>68</t>
  </si>
  <si>
    <t>345713650.2</t>
  </si>
  <si>
    <t>trubka elektroinstalační tuhá dělená Kopohalf, 06110/2</t>
  </si>
  <si>
    <t>128</t>
  </si>
  <si>
    <t>-1466845986</t>
  </si>
  <si>
    <t>65</t>
  </si>
  <si>
    <t>210010136.1</t>
  </si>
  <si>
    <t>Montáž trubek ochranných plastových ohebných D do 110 mm uložených pevně</t>
  </si>
  <si>
    <t>66902369</t>
  </si>
  <si>
    <t>66</t>
  </si>
  <si>
    <t>345713550</t>
  </si>
  <si>
    <t>trubka elektroinstalační ohebná Kopoflex, HDPE+LDPE KF 09110</t>
  </si>
  <si>
    <t>-487252864</t>
  </si>
  <si>
    <t>78</t>
  </si>
  <si>
    <t>210190022.1</t>
  </si>
  <si>
    <t>Úprava rozvaděče rm9, dle PD</t>
  </si>
  <si>
    <t>-2120307204</t>
  </si>
  <si>
    <t>79</t>
  </si>
  <si>
    <t>357116460.1</t>
  </si>
  <si>
    <t>Úprava rozvaděče rm9, dle PD dozbrojení</t>
  </si>
  <si>
    <t>1698782325</t>
  </si>
  <si>
    <t>80</t>
  </si>
  <si>
    <t>210190022.2</t>
  </si>
  <si>
    <t>Úprava rozvaděče rm16, dle PD</t>
  </si>
  <si>
    <t>790210383</t>
  </si>
  <si>
    <t>81</t>
  </si>
  <si>
    <t>357116460.2</t>
  </si>
  <si>
    <t>Úprava rozvaděče rm16, dle PD, přepojení</t>
  </si>
  <si>
    <t>-792991448</t>
  </si>
  <si>
    <t>44</t>
  </si>
  <si>
    <t>210800646</t>
  </si>
  <si>
    <t>Montáž měděných vodičů CYA 6 mm2 uložených pevně</t>
  </si>
  <si>
    <t>-252001326</t>
  </si>
  <si>
    <t>45</t>
  </si>
  <si>
    <t>341421570</t>
  </si>
  <si>
    <t>vodič silový s Cu jádrem CYA H07 V-K 6 mm2</t>
  </si>
  <si>
    <t>-1033307445</t>
  </si>
  <si>
    <t>42</t>
  </si>
  <si>
    <t>210800650</t>
  </si>
  <si>
    <t>Montáž měděných vodičů CYA 35 mm2 uložených pevně</t>
  </si>
  <si>
    <t>-215827303</t>
  </si>
  <si>
    <t>43</t>
  </si>
  <si>
    <t>341421610</t>
  </si>
  <si>
    <t>vodič silový s Cu jádrem CYA H07 V-K 35 mm2</t>
  </si>
  <si>
    <t>-1859207550</t>
  </si>
  <si>
    <t>13</t>
  </si>
  <si>
    <t>210901089-D</t>
  </si>
  <si>
    <t>Demontáž hliníkových kabelů AYKY, AMCMK, TFSP, NAYY-J-RE(-O-SM) 1kV 3x240 mm2 pevně uložených</t>
  </si>
  <si>
    <t>-1571256441</t>
  </si>
  <si>
    <t>210901089</t>
  </si>
  <si>
    <t>Montáž hliníkových kabelů AYKY, AMCMK, TFSP, NAYY-J-RE(-O-SM) 1kV 3x240 mm2 pevně uložených</t>
  </si>
  <si>
    <t>-1809339841</t>
  </si>
  <si>
    <t>341132410</t>
  </si>
  <si>
    <t>kabel silový s Al jádrem 1-AYKY 3x240+120 mm2</t>
  </si>
  <si>
    <t>-1711314243</t>
  </si>
  <si>
    <t>210100010</t>
  </si>
  <si>
    <t>Ukončení vodičů v rozváděči nebo na přístroji včetně zapojení průřezu žíly do 150 mm2</t>
  </si>
  <si>
    <t>1958923971</t>
  </si>
  <si>
    <t>210100012</t>
  </si>
  <si>
    <t>Ukončení vodičů v rozváděči nebo na přístroji včetně zapojení průřezu žíly do 240 mm2</t>
  </si>
  <si>
    <t>-1215545335</t>
  </si>
  <si>
    <t>210950203</t>
  </si>
  <si>
    <t>Příplatek na zatahování kabelů hmotnosti do 4 kg do tvárnicových tras a kolektorů</t>
  </si>
  <si>
    <t>-769430577</t>
  </si>
  <si>
    <t>7</t>
  </si>
  <si>
    <t>210950206</t>
  </si>
  <si>
    <t>Příplatek na zatahování kabelů hmotnosti do 10 kg do tvárnicových tras a kolektorů</t>
  </si>
  <si>
    <t>-1682008678</t>
  </si>
  <si>
    <t>22-M</t>
  </si>
  <si>
    <t>Montáže technologických zařízení pro dopravní stavby</t>
  </si>
  <si>
    <t>220261101</t>
  </si>
  <si>
    <t>Konstrukce ocelová pro přístroje a zařízení do 5 kg</t>
  </si>
  <si>
    <t>1301015352</t>
  </si>
  <si>
    <t>220261101-D</t>
  </si>
  <si>
    <t>Demontáž - Konstrukce ocelová pro přístroje a zařízení do 5 kg</t>
  </si>
  <si>
    <t>1126357675</t>
  </si>
  <si>
    <t>10</t>
  </si>
  <si>
    <t>220261102</t>
  </si>
  <si>
    <t>Konstrukce ocelová pro přístroje a zařízení do 10 kg</t>
  </si>
  <si>
    <t>-766905849</t>
  </si>
  <si>
    <t>220261102-D</t>
  </si>
  <si>
    <t>Demontáž - Konstrukce ocelová pro přístroje a zařízení do 10 kg</t>
  </si>
  <si>
    <t>971880259</t>
  </si>
  <si>
    <t>220261105</t>
  </si>
  <si>
    <t>Konstrukce ocelová pro přístroje a zařízení univerzální 1900 x 720 mm</t>
  </si>
  <si>
    <t>-1644847802</t>
  </si>
  <si>
    <t>14</t>
  </si>
  <si>
    <t>220261105-D</t>
  </si>
  <si>
    <t>Demontáž - Konstrukce ocelová pro přístroje a zařízení univerzální 1900 x 720 mm</t>
  </si>
  <si>
    <t>-1763171215</t>
  </si>
  <si>
    <t>11</t>
  </si>
  <si>
    <t>220261603</t>
  </si>
  <si>
    <t>Zhotovení otvorů profilových do 200 x 200 mm</t>
  </si>
  <si>
    <t>-1360240056</t>
  </si>
  <si>
    <t>12</t>
  </si>
  <si>
    <t>220261604</t>
  </si>
  <si>
    <t>Zhotovení otvorů profilových do 300 x 450 mm</t>
  </si>
  <si>
    <t>-2066036836</t>
  </si>
  <si>
    <t>58-M</t>
  </si>
  <si>
    <t>Revize vyhrazených technických zařízení</t>
  </si>
  <si>
    <t>84</t>
  </si>
  <si>
    <t>580107001</t>
  </si>
  <si>
    <t>Vypnutí vedení, přezkoušení a zajištění vypnutého stavu, označení tabulkou a opětné zapnutí</t>
  </si>
  <si>
    <t>-754592057</t>
  </si>
  <si>
    <t>85</t>
  </si>
  <si>
    <t>580107002</t>
  </si>
  <si>
    <t>Zjištění cíle neoznačeného okruhu a jeho označení</t>
  </si>
  <si>
    <t>1400845476</t>
  </si>
  <si>
    <t>VRN</t>
  </si>
  <si>
    <t>Vedlejší rozpočtové náklady</t>
  </si>
  <si>
    <t>VRN1</t>
  </si>
  <si>
    <t>Průzkumné, geodetické a projektové práce</t>
  </si>
  <si>
    <t>28</t>
  </si>
  <si>
    <t>013244000.R</t>
  </si>
  <si>
    <t>Dokumentace výrobní</t>
  </si>
  <si>
    <t>kpl</t>
  </si>
  <si>
    <t>1024</t>
  </si>
  <si>
    <t>817203433</t>
  </si>
  <si>
    <t>27</t>
  </si>
  <si>
    <t>013254000</t>
  </si>
  <si>
    <t>Dokumentace skutečného provedení stavby</t>
  </si>
  <si>
    <t>1566867082</t>
  </si>
  <si>
    <t>VRN2</t>
  </si>
  <si>
    <t>Příprava staveniště</t>
  </si>
  <si>
    <t>41</t>
  </si>
  <si>
    <t>020001000</t>
  </si>
  <si>
    <t>hod</t>
  </si>
  <si>
    <t>-2020462</t>
  </si>
  <si>
    <t>18</t>
  </si>
  <si>
    <t>022002000</t>
  </si>
  <si>
    <t>Přeložení konstrukcí</t>
  </si>
  <si>
    <t>-1262728807</t>
  </si>
  <si>
    <t>19</t>
  </si>
  <si>
    <t>023002000</t>
  </si>
  <si>
    <t>Odstranění materiálů a konstrukcí</t>
  </si>
  <si>
    <t>1094448734</t>
  </si>
  <si>
    <t>VRN3</t>
  </si>
  <si>
    <t>Zařízení staveniště</t>
  </si>
  <si>
    <t>35</t>
  </si>
  <si>
    <t>030001000</t>
  </si>
  <si>
    <t>%</t>
  </si>
  <si>
    <t>-538955802</t>
  </si>
  <si>
    <t>82</t>
  </si>
  <si>
    <t>034103000.R</t>
  </si>
  <si>
    <t>Energie pro zařízení staveniště - externí elektrocentrála</t>
  </si>
  <si>
    <t>-38583512</t>
  </si>
  <si>
    <t>83</t>
  </si>
  <si>
    <t>034203000</t>
  </si>
  <si>
    <t>Oplocení staveniště</t>
  </si>
  <si>
    <t>-1649367651</t>
  </si>
  <si>
    <t>VRN4</t>
  </si>
  <si>
    <t>Inženýrská činnost</t>
  </si>
  <si>
    <t>29</t>
  </si>
  <si>
    <t>041103000</t>
  </si>
  <si>
    <t>Autorský dozor projektanta</t>
  </si>
  <si>
    <t>777634395</t>
  </si>
  <si>
    <t>30</t>
  </si>
  <si>
    <t>041203000</t>
  </si>
  <si>
    <t>Technický dozor investora</t>
  </si>
  <si>
    <t>-133131043</t>
  </si>
  <si>
    <t>31</t>
  </si>
  <si>
    <t>041403000</t>
  </si>
  <si>
    <t>Koordinátor BOZP na staveništi</t>
  </si>
  <si>
    <t>1396947515</t>
  </si>
  <si>
    <t>56</t>
  </si>
  <si>
    <t>043002000.R</t>
  </si>
  <si>
    <t>Zkoušky a ostatní měření, průběžné revize</t>
  </si>
  <si>
    <t>-1296587465</t>
  </si>
  <si>
    <t>48</t>
  </si>
  <si>
    <t>044002000.R</t>
  </si>
  <si>
    <t>Revize výchozí</t>
  </si>
  <si>
    <t>125080020</t>
  </si>
  <si>
    <t>20</t>
  </si>
  <si>
    <t>045002000</t>
  </si>
  <si>
    <t>Kompletační a koordinační činnost</t>
  </si>
  <si>
    <t>1677024984</t>
  </si>
  <si>
    <t>VRN6</t>
  </si>
  <si>
    <t>Územní vlivy</t>
  </si>
  <si>
    <t>063503000</t>
  </si>
  <si>
    <t>Práce ve stísněném prostoru</t>
  </si>
  <si>
    <t>-14524973</t>
  </si>
  <si>
    <t>24</t>
  </si>
  <si>
    <t>065002000.R</t>
  </si>
  <si>
    <t>Mimostaveništní a vnitrostaveništní doprava materiálů</t>
  </si>
  <si>
    <t>281688816</t>
  </si>
  <si>
    <t>VRN7</t>
  </si>
  <si>
    <t>Provozní vlivy</t>
  </si>
  <si>
    <t>25</t>
  </si>
  <si>
    <t>071002000</t>
  </si>
  <si>
    <t>Provoz investora, třetích osob</t>
  </si>
  <si>
    <t>1519914690</t>
  </si>
  <si>
    <t>26</t>
  </si>
  <si>
    <t>079002000</t>
  </si>
  <si>
    <t>Ostatní provozní vlivy</t>
  </si>
  <si>
    <t>1956544056</t>
  </si>
  <si>
    <t>VRN9</t>
  </si>
  <si>
    <t>Ostatní náklady</t>
  </si>
  <si>
    <t>33</t>
  </si>
  <si>
    <t>092103001</t>
  </si>
  <si>
    <t>Náklady na zkušební provoz</t>
  </si>
  <si>
    <t>-1205457905</t>
  </si>
  <si>
    <t>34</t>
  </si>
  <si>
    <t>092203000</t>
  </si>
  <si>
    <t>Náklady na zaškolení</t>
  </si>
  <si>
    <t>259484444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</si>
</sst>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7" formatCode="#,##0.000"/>
  </numFmts>
  <fonts count="2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b/>
      <sz val="12"/>
      <color rgb="FF800000"/>
      <name val="Arial CE"/>
    </font>
    <font>
      <b/>
      <sz val="8"/>
      <name val="Arial CE"/>
    </font>
    <font>
      <i/>
      <sz val="9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4" fontId="16" fillId="0" borderId="0" xfId="0" applyNumberFormat="1" applyFont="1" applyAlignment="1"/>
    <xf numFmtId="4" fontId="2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49" fontId="15" fillId="0" borderId="16" xfId="0" applyNumberFormat="1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167" fontId="15" fillId="0" borderId="16" xfId="0" applyNumberFormat="1" applyFont="1" applyBorder="1" applyAlignment="1" applyProtection="1">
      <alignment vertical="center"/>
      <protection locked="0"/>
    </xf>
    <xf numFmtId="4" fontId="15" fillId="0" borderId="16" xfId="0" applyNumberFormat="1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16" xfId="0" applyFont="1" applyBorder="1" applyAlignment="1" applyProtection="1">
      <alignment horizontal="center" vertical="center"/>
      <protection locked="0"/>
    </xf>
    <xf numFmtId="49" fontId="23" fillId="0" borderId="16" xfId="0" applyNumberFormat="1" applyFont="1" applyBorder="1" applyAlignment="1" applyProtection="1">
      <alignment horizontal="left" vertical="center" wrapText="1"/>
      <protection locked="0"/>
    </xf>
    <xf numFmtId="0" fontId="23" fillId="0" borderId="16" xfId="0" applyFont="1" applyBorder="1" applyAlignment="1" applyProtection="1">
      <alignment horizontal="left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167" fontId="23" fillId="0" borderId="16" xfId="0" applyNumberFormat="1" applyFont="1" applyBorder="1" applyAlignment="1" applyProtection="1">
      <alignment vertical="center"/>
      <protection locked="0"/>
    </xf>
    <xf numFmtId="4" fontId="23" fillId="0" borderId="16" xfId="0" applyNumberFormat="1" applyFont="1" applyBorder="1" applyAlignment="1" applyProtection="1">
      <alignment vertical="center"/>
      <protection locked="0"/>
    </xf>
    <xf numFmtId="0" fontId="4" fillId="2" borderId="7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right" vertical="center"/>
    </xf>
    <xf numFmtId="0" fontId="15" fillId="3" borderId="8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C1" workbookViewId="0">
      <selection activeCell="AV14" sqref="AV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56" max="76" width="9.33203125" hidden="1"/>
  </cols>
  <sheetData>
    <row r="1" spans="1:59">
      <c r="A1" s="12" t="s">
        <v>0</v>
      </c>
      <c r="BE1" s="12" t="s">
        <v>2</v>
      </c>
      <c r="BF1" s="12" t="s">
        <v>2</v>
      </c>
      <c r="BG1" s="12" t="s">
        <v>3</v>
      </c>
    </row>
    <row r="2" spans="1:59" ht="36.950000000000003" customHeight="1">
      <c r="BD2" s="13" t="s">
        <v>4</v>
      </c>
      <c r="BE2" s="13" t="s">
        <v>5</v>
      </c>
    </row>
    <row r="3" spans="1:59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BD3" s="13" t="s">
        <v>4</v>
      </c>
      <c r="BE3" s="13" t="s">
        <v>6</v>
      </c>
    </row>
    <row r="4" spans="1:59" ht="24.95" customHeight="1">
      <c r="B4" s="16"/>
      <c r="D4" s="17" t="s">
        <v>7</v>
      </c>
      <c r="BD4" s="13" t="s">
        <v>8</v>
      </c>
    </row>
    <row r="5" spans="1:59" ht="12" customHeight="1">
      <c r="B5" s="16"/>
      <c r="D5" s="18" t="s">
        <v>9</v>
      </c>
      <c r="K5" s="124" t="s">
        <v>10</v>
      </c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BD5" s="13" t="s">
        <v>4</v>
      </c>
    </row>
    <row r="6" spans="1:59" ht="36.950000000000003" customHeight="1">
      <c r="B6" s="16"/>
      <c r="D6" s="20" t="s">
        <v>11</v>
      </c>
      <c r="K6" s="126" t="s">
        <v>12</v>
      </c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BD6" s="13" t="s">
        <v>4</v>
      </c>
    </row>
    <row r="7" spans="1:59" ht="12" customHeight="1">
      <c r="B7" s="16"/>
      <c r="D7" s="21" t="s">
        <v>13</v>
      </c>
      <c r="K7" s="19" t="s">
        <v>1</v>
      </c>
      <c r="AK7" s="21" t="s">
        <v>14</v>
      </c>
      <c r="AN7" s="19" t="s">
        <v>1</v>
      </c>
      <c r="BD7" s="13" t="s">
        <v>4</v>
      </c>
    </row>
    <row r="8" spans="1:59" ht="12" customHeight="1">
      <c r="B8" s="16"/>
      <c r="D8" s="21" t="s">
        <v>15</v>
      </c>
      <c r="K8" s="19" t="s">
        <v>16</v>
      </c>
      <c r="AK8" s="21" t="s">
        <v>17</v>
      </c>
      <c r="AN8" s="19" t="s">
        <v>18</v>
      </c>
      <c r="BD8" s="13" t="s">
        <v>4</v>
      </c>
    </row>
    <row r="9" spans="1:59" ht="14.45" customHeight="1">
      <c r="B9" s="16"/>
      <c r="BD9" s="13" t="s">
        <v>4</v>
      </c>
    </row>
    <row r="10" spans="1:59" ht="12" customHeight="1">
      <c r="B10" s="16"/>
      <c r="D10" s="21" t="s">
        <v>19</v>
      </c>
      <c r="AK10" s="21" t="s">
        <v>20</v>
      </c>
      <c r="AN10" s="19" t="s">
        <v>1</v>
      </c>
      <c r="BD10" s="13" t="s">
        <v>4</v>
      </c>
    </row>
    <row r="11" spans="1:59" ht="18.399999999999999" customHeight="1">
      <c r="B11" s="16"/>
      <c r="E11" s="19" t="s">
        <v>16</v>
      </c>
      <c r="AK11" s="21" t="s">
        <v>21</v>
      </c>
      <c r="AN11" s="19" t="s">
        <v>1</v>
      </c>
      <c r="BD11" s="13" t="s">
        <v>4</v>
      </c>
    </row>
    <row r="12" spans="1:59" ht="6.95" customHeight="1">
      <c r="B12" s="16"/>
      <c r="BD12" s="13" t="s">
        <v>4</v>
      </c>
    </row>
    <row r="13" spans="1:59" ht="12" customHeight="1">
      <c r="B13" s="16"/>
      <c r="D13" s="21" t="s">
        <v>22</v>
      </c>
      <c r="AK13" s="21" t="s">
        <v>20</v>
      </c>
      <c r="AN13" s="19" t="s">
        <v>1</v>
      </c>
      <c r="BD13" s="13" t="s">
        <v>4</v>
      </c>
    </row>
    <row r="14" spans="1:59" ht="12.75">
      <c r="B14" s="16"/>
      <c r="E14" s="19" t="s">
        <v>16</v>
      </c>
      <c r="AK14" s="21" t="s">
        <v>21</v>
      </c>
      <c r="AN14" s="19" t="s">
        <v>1</v>
      </c>
      <c r="BD14" s="13" t="s">
        <v>4</v>
      </c>
    </row>
    <row r="15" spans="1:59" ht="6.95" customHeight="1">
      <c r="B15" s="16"/>
      <c r="BD15" s="13" t="s">
        <v>2</v>
      </c>
    </row>
    <row r="16" spans="1:59" ht="12" customHeight="1">
      <c r="B16" s="16"/>
      <c r="D16" s="21" t="s">
        <v>23</v>
      </c>
      <c r="AK16" s="21" t="s">
        <v>20</v>
      </c>
      <c r="AN16" s="19" t="s">
        <v>1</v>
      </c>
      <c r="BD16" s="13" t="s">
        <v>2</v>
      </c>
    </row>
    <row r="17" spans="2:56" ht="18.399999999999999" customHeight="1">
      <c r="B17" s="16"/>
      <c r="E17" s="19" t="s">
        <v>16</v>
      </c>
      <c r="AK17" s="21" t="s">
        <v>21</v>
      </c>
      <c r="AN17" s="19" t="s">
        <v>1</v>
      </c>
      <c r="BD17" s="13" t="s">
        <v>24</v>
      </c>
    </row>
    <row r="18" spans="2:56" ht="6.95" customHeight="1">
      <c r="B18" s="16"/>
      <c r="BD18" s="13" t="s">
        <v>4</v>
      </c>
    </row>
    <row r="19" spans="2:56" ht="12" customHeight="1">
      <c r="B19" s="16"/>
      <c r="D19" s="21" t="s">
        <v>25</v>
      </c>
      <c r="AK19" s="21" t="s">
        <v>20</v>
      </c>
      <c r="AN19" s="19" t="s">
        <v>1</v>
      </c>
      <c r="BD19" s="13" t="s">
        <v>4</v>
      </c>
    </row>
    <row r="20" spans="2:56" ht="18.399999999999999" customHeight="1">
      <c r="B20" s="16"/>
      <c r="E20" s="19" t="s">
        <v>16</v>
      </c>
      <c r="AK20" s="21" t="s">
        <v>21</v>
      </c>
      <c r="AN20" s="19" t="s">
        <v>1</v>
      </c>
      <c r="BD20" s="13" t="s">
        <v>24</v>
      </c>
    </row>
    <row r="21" spans="2:56" ht="6.95" customHeight="1">
      <c r="B21" s="16"/>
    </row>
    <row r="22" spans="2:56" ht="12" customHeight="1">
      <c r="B22" s="16"/>
      <c r="D22" s="21" t="s">
        <v>26</v>
      </c>
    </row>
    <row r="23" spans="2:56" ht="16.5" customHeight="1">
      <c r="B23" s="16"/>
      <c r="E23" s="127" t="s">
        <v>1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</row>
    <row r="24" spans="2:56" ht="6.95" customHeight="1">
      <c r="B24" s="16"/>
    </row>
    <row r="25" spans="2:56" ht="6.95" customHeight="1">
      <c r="B25" s="1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</row>
    <row r="26" spans="2:56" s="1" customFormat="1" ht="25.9" customHeight="1">
      <c r="B26" s="24"/>
      <c r="D26" s="25" t="s">
        <v>27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28">
        <f>ROUND(AG94,2)</f>
        <v>0</v>
      </c>
      <c r="AL26" s="129"/>
      <c r="AM26" s="129"/>
      <c r="AN26" s="129"/>
      <c r="AO26" s="129"/>
    </row>
    <row r="27" spans="2:56" s="1" customFormat="1" ht="6.95" customHeight="1">
      <c r="B27" s="24"/>
    </row>
    <row r="28" spans="2:56" s="1" customFormat="1" ht="12.75">
      <c r="B28" s="24"/>
      <c r="L28" s="123" t="s">
        <v>28</v>
      </c>
      <c r="M28" s="123"/>
      <c r="N28" s="123"/>
      <c r="O28" s="123"/>
      <c r="P28" s="123"/>
      <c r="W28" s="123" t="s">
        <v>29</v>
      </c>
      <c r="X28" s="123"/>
      <c r="Y28" s="123"/>
      <c r="Z28" s="123"/>
      <c r="AA28" s="123"/>
      <c r="AB28" s="123"/>
      <c r="AC28" s="123"/>
      <c r="AD28" s="123"/>
      <c r="AE28" s="123"/>
      <c r="AK28" s="123" t="s">
        <v>30</v>
      </c>
      <c r="AL28" s="123"/>
      <c r="AM28" s="123"/>
      <c r="AN28" s="123"/>
      <c r="AO28" s="123"/>
    </row>
    <row r="29" spans="2:56" s="2" customFormat="1" ht="14.45" customHeight="1">
      <c r="B29" s="28"/>
      <c r="D29" s="21" t="s">
        <v>31</v>
      </c>
      <c r="F29" s="21" t="s">
        <v>32</v>
      </c>
      <c r="L29" s="122">
        <v>0.21</v>
      </c>
      <c r="M29" s="121"/>
      <c r="N29" s="121"/>
      <c r="O29" s="121"/>
      <c r="P29" s="121"/>
      <c r="W29" s="120" t="e">
        <f>ROUND(#REF!, 2)</f>
        <v>#REF!</v>
      </c>
      <c r="X29" s="121"/>
      <c r="Y29" s="121"/>
      <c r="Z29" s="121"/>
      <c r="AA29" s="121"/>
      <c r="AB29" s="121"/>
      <c r="AC29" s="121"/>
      <c r="AD29" s="121"/>
      <c r="AE29" s="121"/>
      <c r="AK29" s="120" t="e">
        <f>ROUND(#REF!, 2)</f>
        <v>#REF!</v>
      </c>
      <c r="AL29" s="121"/>
      <c r="AM29" s="121"/>
      <c r="AN29" s="121"/>
      <c r="AO29" s="121"/>
    </row>
    <row r="30" spans="2:56" s="2" customFormat="1" ht="14.45" customHeight="1">
      <c r="B30" s="28"/>
      <c r="F30" s="21" t="s">
        <v>33</v>
      </c>
      <c r="L30" s="122">
        <v>0.15</v>
      </c>
      <c r="M30" s="121"/>
      <c r="N30" s="121"/>
      <c r="O30" s="121"/>
      <c r="P30" s="121"/>
      <c r="W30" s="120" t="e">
        <f>ROUND(#REF!, 2)</f>
        <v>#REF!</v>
      </c>
      <c r="X30" s="121"/>
      <c r="Y30" s="121"/>
      <c r="Z30" s="121"/>
      <c r="AA30" s="121"/>
      <c r="AB30" s="121"/>
      <c r="AC30" s="121"/>
      <c r="AD30" s="121"/>
      <c r="AE30" s="121"/>
      <c r="AK30" s="120" t="e">
        <f>ROUND(#REF!, 2)</f>
        <v>#REF!</v>
      </c>
      <c r="AL30" s="121"/>
      <c r="AM30" s="121"/>
      <c r="AN30" s="121"/>
      <c r="AO30" s="121"/>
    </row>
    <row r="31" spans="2:56" s="2" customFormat="1" ht="14.45" hidden="1" customHeight="1">
      <c r="B31" s="28"/>
      <c r="F31" s="21" t="s">
        <v>34</v>
      </c>
      <c r="L31" s="122">
        <v>0.21</v>
      </c>
      <c r="M31" s="121"/>
      <c r="N31" s="121"/>
      <c r="O31" s="121"/>
      <c r="P31" s="121"/>
      <c r="W31" s="120" t="e">
        <f>ROUND(#REF!, 2)</f>
        <v>#REF!</v>
      </c>
      <c r="X31" s="121"/>
      <c r="Y31" s="121"/>
      <c r="Z31" s="121"/>
      <c r="AA31" s="121"/>
      <c r="AB31" s="121"/>
      <c r="AC31" s="121"/>
      <c r="AD31" s="121"/>
      <c r="AE31" s="121"/>
      <c r="AK31" s="120">
        <v>0</v>
      </c>
      <c r="AL31" s="121"/>
      <c r="AM31" s="121"/>
      <c r="AN31" s="121"/>
      <c r="AO31" s="121"/>
    </row>
    <row r="32" spans="2:56" s="2" customFormat="1" ht="14.45" hidden="1" customHeight="1">
      <c r="B32" s="28"/>
      <c r="F32" s="21" t="s">
        <v>35</v>
      </c>
      <c r="L32" s="122">
        <v>0.15</v>
      </c>
      <c r="M32" s="121"/>
      <c r="N32" s="121"/>
      <c r="O32" s="121"/>
      <c r="P32" s="121"/>
      <c r="W32" s="120" t="e">
        <f>ROUND(#REF!, 2)</f>
        <v>#REF!</v>
      </c>
      <c r="X32" s="121"/>
      <c r="Y32" s="121"/>
      <c r="Z32" s="121"/>
      <c r="AA32" s="121"/>
      <c r="AB32" s="121"/>
      <c r="AC32" s="121"/>
      <c r="AD32" s="121"/>
      <c r="AE32" s="121"/>
      <c r="AK32" s="120">
        <v>0</v>
      </c>
      <c r="AL32" s="121"/>
      <c r="AM32" s="121"/>
      <c r="AN32" s="121"/>
      <c r="AO32" s="121"/>
    </row>
    <row r="33" spans="2:43" s="2" customFormat="1" ht="14.45" hidden="1" customHeight="1">
      <c r="B33" s="28"/>
      <c r="F33" s="21" t="s">
        <v>36</v>
      </c>
      <c r="L33" s="122">
        <v>0</v>
      </c>
      <c r="M33" s="121"/>
      <c r="N33" s="121"/>
      <c r="O33" s="121"/>
      <c r="P33" s="121"/>
      <c r="W33" s="120" t="e">
        <f>ROUND(#REF!, 2)</f>
        <v>#REF!</v>
      </c>
      <c r="X33" s="121"/>
      <c r="Y33" s="121"/>
      <c r="Z33" s="121"/>
      <c r="AA33" s="121"/>
      <c r="AB33" s="121"/>
      <c r="AC33" s="121"/>
      <c r="AD33" s="121"/>
      <c r="AE33" s="121"/>
      <c r="AK33" s="120">
        <v>0</v>
      </c>
      <c r="AL33" s="121"/>
      <c r="AM33" s="121"/>
      <c r="AN33" s="121"/>
      <c r="AO33" s="121"/>
    </row>
    <row r="34" spans="2:43" s="1" customFormat="1" ht="6.95" customHeight="1">
      <c r="B34" s="24"/>
    </row>
    <row r="35" spans="2:43" s="1" customFormat="1" ht="25.9" customHeight="1">
      <c r="B35" s="24"/>
      <c r="C35" s="29"/>
      <c r="D35" s="30" t="s">
        <v>37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38</v>
      </c>
      <c r="U35" s="31"/>
      <c r="V35" s="31"/>
      <c r="W35" s="31"/>
      <c r="X35" s="116" t="s">
        <v>39</v>
      </c>
      <c r="Y35" s="117"/>
      <c r="Z35" s="117"/>
      <c r="AA35" s="117"/>
      <c r="AB35" s="117"/>
      <c r="AC35" s="31"/>
      <c r="AD35" s="31"/>
      <c r="AE35" s="31"/>
      <c r="AF35" s="31"/>
      <c r="AG35" s="31"/>
      <c r="AH35" s="31"/>
      <c r="AI35" s="31"/>
      <c r="AJ35" s="31"/>
      <c r="AK35" s="118" t="e">
        <f>SUM(AK26:AK33)</f>
        <v>#REF!</v>
      </c>
      <c r="AL35" s="117"/>
      <c r="AM35" s="117"/>
      <c r="AN35" s="117"/>
      <c r="AO35" s="119"/>
      <c r="AP35" s="29"/>
      <c r="AQ35" s="29"/>
    </row>
    <row r="36" spans="2:43" s="1" customFormat="1" ht="6.95" customHeight="1">
      <c r="B36" s="24"/>
    </row>
    <row r="37" spans="2:43" s="1" customFormat="1" ht="14.45" customHeight="1">
      <c r="B37" s="24"/>
    </row>
    <row r="38" spans="2:43" ht="14.45" customHeight="1">
      <c r="B38" s="16"/>
    </row>
    <row r="39" spans="2:43" ht="14.45" customHeight="1">
      <c r="B39" s="16"/>
    </row>
    <row r="40" spans="2:43" ht="14.45" customHeight="1">
      <c r="B40" s="16"/>
    </row>
    <row r="41" spans="2:43" ht="14.45" customHeight="1">
      <c r="B41" s="16"/>
    </row>
    <row r="42" spans="2:43" ht="14.45" customHeight="1">
      <c r="B42" s="16"/>
    </row>
    <row r="43" spans="2:43" ht="14.45" customHeight="1">
      <c r="B43" s="16"/>
    </row>
    <row r="44" spans="2:43" ht="14.45" customHeight="1">
      <c r="B44" s="16"/>
    </row>
    <row r="45" spans="2:43" ht="14.45" customHeight="1">
      <c r="B45" s="16"/>
    </row>
    <row r="46" spans="2:43" ht="14.45" customHeight="1">
      <c r="B46" s="16"/>
    </row>
    <row r="47" spans="2:43" ht="14.45" customHeight="1">
      <c r="B47" s="16"/>
    </row>
    <row r="48" spans="2:43" ht="14.45" customHeight="1">
      <c r="B48" s="16"/>
    </row>
    <row r="49" spans="2:41" s="1" customFormat="1" ht="14.45" customHeight="1">
      <c r="B49" s="24"/>
      <c r="D49" s="33" t="s">
        <v>40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41</v>
      </c>
      <c r="AI49" s="34"/>
      <c r="AJ49" s="34"/>
      <c r="AK49" s="34"/>
      <c r="AL49" s="34"/>
      <c r="AM49" s="34"/>
      <c r="AN49" s="34"/>
      <c r="AO49" s="34"/>
    </row>
    <row r="50" spans="2:41">
      <c r="B50" s="16"/>
    </row>
    <row r="51" spans="2:41">
      <c r="B51" s="16"/>
    </row>
    <row r="52" spans="2:41">
      <c r="B52" s="16"/>
    </row>
    <row r="53" spans="2:41">
      <c r="B53" s="16"/>
    </row>
    <row r="54" spans="2:41">
      <c r="B54" s="16"/>
    </row>
    <row r="55" spans="2:41">
      <c r="B55" s="16"/>
    </row>
    <row r="56" spans="2:41">
      <c r="B56" s="16"/>
    </row>
    <row r="57" spans="2:41">
      <c r="B57" s="16"/>
    </row>
    <row r="58" spans="2:41">
      <c r="B58" s="16"/>
    </row>
    <row r="59" spans="2:41">
      <c r="B59" s="16"/>
    </row>
    <row r="60" spans="2:41" s="1" customFormat="1" ht="12.75">
      <c r="B60" s="24"/>
      <c r="D60" s="35" t="s">
        <v>42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43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42</v>
      </c>
      <c r="AI60" s="26"/>
      <c r="AJ60" s="26"/>
      <c r="AK60" s="26"/>
      <c r="AL60" s="26"/>
      <c r="AM60" s="35" t="s">
        <v>43</v>
      </c>
      <c r="AN60" s="26"/>
      <c r="AO60" s="26"/>
    </row>
    <row r="61" spans="2:41">
      <c r="B61" s="16"/>
    </row>
    <row r="62" spans="2:41">
      <c r="B62" s="16"/>
    </row>
    <row r="63" spans="2:41">
      <c r="B63" s="16"/>
    </row>
    <row r="64" spans="2:41" s="1" customFormat="1" ht="12.75">
      <c r="B64" s="24"/>
      <c r="D64" s="33" t="s">
        <v>44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3" t="s">
        <v>45</v>
      </c>
      <c r="AI64" s="34"/>
      <c r="AJ64" s="34"/>
      <c r="AK64" s="34"/>
      <c r="AL64" s="34"/>
      <c r="AM64" s="34"/>
      <c r="AN64" s="34"/>
      <c r="AO64" s="34"/>
    </row>
    <row r="65" spans="2:43">
      <c r="B65" s="16"/>
    </row>
    <row r="66" spans="2:43">
      <c r="B66" s="16"/>
    </row>
    <row r="67" spans="2:43">
      <c r="B67" s="16"/>
    </row>
    <row r="68" spans="2:43">
      <c r="B68" s="16"/>
    </row>
    <row r="69" spans="2:43">
      <c r="B69" s="16"/>
    </row>
    <row r="70" spans="2:43">
      <c r="B70" s="16"/>
    </row>
    <row r="71" spans="2:43">
      <c r="B71" s="16"/>
    </row>
    <row r="72" spans="2:43">
      <c r="B72" s="16"/>
    </row>
    <row r="73" spans="2:43">
      <c r="B73" s="16"/>
    </row>
    <row r="74" spans="2:43">
      <c r="B74" s="16"/>
    </row>
    <row r="75" spans="2:43" s="1" customFormat="1" ht="12.75">
      <c r="B75" s="24"/>
      <c r="D75" s="35" t="s">
        <v>42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43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42</v>
      </c>
      <c r="AI75" s="26"/>
      <c r="AJ75" s="26"/>
      <c r="AK75" s="26"/>
      <c r="AL75" s="26"/>
      <c r="AM75" s="35" t="s">
        <v>43</v>
      </c>
      <c r="AN75" s="26"/>
      <c r="AO75" s="26"/>
    </row>
    <row r="76" spans="2:43" s="1" customFormat="1">
      <c r="B76" s="24"/>
    </row>
    <row r="77" spans="2:43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</row>
    <row r="81" spans="1:76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</row>
    <row r="82" spans="1:76" s="1" customFormat="1" ht="24.95" customHeight="1">
      <c r="B82" s="24"/>
      <c r="C82" s="17" t="s">
        <v>46</v>
      </c>
    </row>
    <row r="83" spans="1:76" s="1" customFormat="1" ht="6.95" customHeight="1">
      <c r="B83" s="24"/>
    </row>
    <row r="84" spans="1:76" s="3" customFormat="1" ht="12" customHeight="1">
      <c r="B84" s="40"/>
      <c r="C84" s="21" t="s">
        <v>9</v>
      </c>
      <c r="L84" s="3" t="str">
        <f>K5</f>
        <v>17</v>
      </c>
    </row>
    <row r="85" spans="1:76" s="4" customFormat="1" ht="36.950000000000003" customHeight="1">
      <c r="B85" s="41"/>
      <c r="C85" s="42" t="s">
        <v>11</v>
      </c>
      <c r="L85" s="140" t="str">
        <f>K6</f>
        <v>VŠB-TU reko A,B,C</v>
      </c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</row>
    <row r="86" spans="1:76" s="1" customFormat="1" ht="6.95" customHeight="1">
      <c r="B86" s="24"/>
    </row>
    <row r="87" spans="1:76" s="1" customFormat="1" ht="12" customHeight="1">
      <c r="B87" s="24"/>
      <c r="C87" s="21" t="s">
        <v>15</v>
      </c>
      <c r="L87" s="43" t="str">
        <f>IF(K8="","",K8)</f>
        <v xml:space="preserve"> </v>
      </c>
      <c r="AI87" s="21" t="s">
        <v>17</v>
      </c>
      <c r="AM87" s="142" t="str">
        <f>IF(AN8= "","",AN8)</f>
        <v>9. 4. 2018</v>
      </c>
      <c r="AN87" s="142"/>
    </row>
    <row r="88" spans="1:76" s="1" customFormat="1" ht="6.95" customHeight="1">
      <c r="B88" s="24"/>
    </row>
    <row r="89" spans="1:76" s="1" customFormat="1" ht="15.2" customHeight="1">
      <c r="B89" s="24"/>
      <c r="C89" s="21" t="s">
        <v>19</v>
      </c>
      <c r="L89" s="3" t="str">
        <f>IF(E11= "","",E11)</f>
        <v xml:space="preserve"> </v>
      </c>
      <c r="AI89" s="21" t="s">
        <v>23</v>
      </c>
      <c r="AM89" s="143" t="str">
        <f>IF(E17="","",E17)</f>
        <v xml:space="preserve"> </v>
      </c>
      <c r="AN89" s="144"/>
      <c r="AO89" s="144"/>
      <c r="AP89" s="144"/>
    </row>
    <row r="90" spans="1:76" s="1" customFormat="1" ht="15.2" customHeight="1">
      <c r="B90" s="24"/>
      <c r="C90" s="21" t="s">
        <v>22</v>
      </c>
      <c r="L90" s="3" t="str">
        <f>IF(E14="","",E14)</f>
        <v xml:space="preserve"> </v>
      </c>
      <c r="AI90" s="21" t="s">
        <v>25</v>
      </c>
      <c r="AM90" s="143" t="str">
        <f>IF(E20="","",E20)</f>
        <v xml:space="preserve"> </v>
      </c>
      <c r="AN90" s="144"/>
      <c r="AO90" s="144"/>
      <c r="AP90" s="144"/>
    </row>
    <row r="91" spans="1:76" s="1" customFormat="1" ht="10.9" customHeight="1">
      <c r="B91" s="24"/>
    </row>
    <row r="92" spans="1:76" s="1" customFormat="1" ht="29.25" customHeight="1">
      <c r="B92" s="24"/>
      <c r="C92" s="130" t="s">
        <v>47</v>
      </c>
      <c r="D92" s="131"/>
      <c r="E92" s="131"/>
      <c r="F92" s="131"/>
      <c r="G92" s="131"/>
      <c r="H92" s="46"/>
      <c r="I92" s="132" t="s">
        <v>48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31"/>
      <c r="AG92" s="133" t="s">
        <v>49</v>
      </c>
      <c r="AH92" s="131"/>
      <c r="AI92" s="131"/>
      <c r="AJ92" s="131"/>
      <c r="AK92" s="131"/>
      <c r="AL92" s="131"/>
      <c r="AM92" s="131"/>
      <c r="AN92" s="132" t="s">
        <v>50</v>
      </c>
      <c r="AO92" s="131"/>
      <c r="AP92" s="134"/>
      <c r="AQ92" s="47" t="s">
        <v>51</v>
      </c>
    </row>
    <row r="93" spans="1:76" s="1" customFormat="1" ht="10.9" customHeight="1">
      <c r="B93" s="24"/>
    </row>
    <row r="94" spans="1:76" s="5" customFormat="1" ht="32.450000000000003" customHeight="1">
      <c r="B94" s="48"/>
      <c r="C94" s="49" t="s">
        <v>52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138">
        <f>ROUND(AG95,2)</f>
        <v>0</v>
      </c>
      <c r="AH94" s="138"/>
      <c r="AI94" s="138"/>
      <c r="AJ94" s="138"/>
      <c r="AK94" s="138"/>
      <c r="AL94" s="138"/>
      <c r="AM94" s="138"/>
      <c r="AN94" s="139" t="e">
        <f>SUM(AG94,#REF!)</f>
        <v>#REF!</v>
      </c>
      <c r="AO94" s="139"/>
      <c r="AP94" s="139"/>
      <c r="AQ94" s="52" t="s">
        <v>1</v>
      </c>
      <c r="BD94" s="53" t="s">
        <v>53</v>
      </c>
      <c r="BE94" s="53" t="s">
        <v>54</v>
      </c>
      <c r="BF94" s="54" t="s">
        <v>55</v>
      </c>
      <c r="BG94" s="53" t="s">
        <v>56</v>
      </c>
      <c r="BH94" s="53" t="s">
        <v>3</v>
      </c>
      <c r="BI94" s="53" t="s">
        <v>57</v>
      </c>
      <c r="BW94" s="53" t="s">
        <v>1</v>
      </c>
    </row>
    <row r="95" spans="1:76" s="6" customFormat="1" ht="16.5" customHeight="1">
      <c r="A95" s="55" t="s">
        <v>58</v>
      </c>
      <c r="B95" s="56"/>
      <c r="C95" s="57"/>
      <c r="D95" s="137" t="s">
        <v>59</v>
      </c>
      <c r="E95" s="137"/>
      <c r="F95" s="137"/>
      <c r="G95" s="137"/>
      <c r="H95" s="137"/>
      <c r="I95" s="58"/>
      <c r="J95" s="137" t="s">
        <v>60</v>
      </c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5">
        <f>'PS-01 - Oprava rozvodů NN'!J30</f>
        <v>0</v>
      </c>
      <c r="AH95" s="136"/>
      <c r="AI95" s="136"/>
      <c r="AJ95" s="136"/>
      <c r="AK95" s="136"/>
      <c r="AL95" s="136"/>
      <c r="AM95" s="136"/>
      <c r="AN95" s="135" t="e">
        <f>SUM(AG95,#REF!)</f>
        <v>#REF!</v>
      </c>
      <c r="AO95" s="136"/>
      <c r="AP95" s="136"/>
      <c r="AQ95" s="59" t="s">
        <v>61</v>
      </c>
      <c r="BE95" s="60" t="s">
        <v>62</v>
      </c>
      <c r="BG95" s="60" t="s">
        <v>56</v>
      </c>
      <c r="BH95" s="60" t="s">
        <v>63</v>
      </c>
      <c r="BI95" s="60" t="s">
        <v>3</v>
      </c>
      <c r="BW95" s="60" t="s">
        <v>1</v>
      </c>
      <c r="BX95" s="60" t="s">
        <v>64</v>
      </c>
    </row>
    <row r="96" spans="1:76" s="1" customFormat="1" ht="30" customHeight="1">
      <c r="B96" s="24"/>
    </row>
    <row r="97" spans="2:43" s="1" customFormat="1" ht="6.95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</row>
  </sheetData>
  <mergeCells count="38">
    <mergeCell ref="L85:AO85"/>
    <mergeCell ref="AM87:AN87"/>
    <mergeCell ref="AM89:AP89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PS-01 - Oprava rozvodů N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5"/>
  <sheetViews>
    <sheetView showGridLines="0" workbookViewId="0">
      <selection activeCell="N8" sqref="N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16.33203125" customWidth="1"/>
    <col min="13" max="13" width="12.33203125" customWidth="1"/>
    <col min="14" max="14" width="15" customWidth="1"/>
    <col min="15" max="15" width="11" customWidth="1"/>
    <col min="16" max="16" width="15" customWidth="1"/>
    <col min="17" max="17" width="16.33203125" customWidth="1"/>
    <col min="18" max="18" width="11" customWidth="1"/>
    <col min="19" max="19" width="15" customWidth="1"/>
    <col min="20" max="20" width="16.33203125" customWidth="1"/>
    <col min="33" max="54" width="9.33203125" hidden="1"/>
  </cols>
  <sheetData>
    <row r="1" spans="1:35">
      <c r="A1" s="61"/>
    </row>
    <row r="2" spans="1:35" ht="36.950000000000003" customHeight="1">
      <c r="AI2" s="13" t="s">
        <v>63</v>
      </c>
    </row>
    <row r="3" spans="1:35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AI3" s="13" t="s">
        <v>64</v>
      </c>
    </row>
    <row r="4" spans="1:35" ht="24.95" customHeight="1">
      <c r="B4" s="16"/>
      <c r="D4" s="17" t="s">
        <v>65</v>
      </c>
      <c r="AI4" s="13" t="s">
        <v>2</v>
      </c>
    </row>
    <row r="5" spans="1:35" ht="6.95" customHeight="1">
      <c r="B5" s="16"/>
    </row>
    <row r="6" spans="1:35" ht="12" customHeight="1">
      <c r="B6" s="16"/>
      <c r="D6" s="21" t="s">
        <v>11</v>
      </c>
    </row>
    <row r="7" spans="1:35" ht="16.5" customHeight="1">
      <c r="B7" s="16"/>
      <c r="E7" s="146" t="str">
        <f>'Rekapitulace stavby'!K6</f>
        <v>VŠB-TU reko A,B,C</v>
      </c>
      <c r="F7" s="147"/>
      <c r="G7" s="147"/>
      <c r="H7" s="147"/>
    </row>
    <row r="8" spans="1:35" s="1" customFormat="1" ht="12" customHeight="1">
      <c r="B8" s="24"/>
      <c r="D8" s="21" t="s">
        <v>66</v>
      </c>
    </row>
    <row r="9" spans="1:35" s="1" customFormat="1" ht="36.950000000000003" customHeight="1">
      <c r="B9" s="24"/>
      <c r="E9" s="140" t="s">
        <v>67</v>
      </c>
      <c r="F9" s="145"/>
      <c r="G9" s="145"/>
      <c r="H9" s="145"/>
    </row>
    <row r="10" spans="1:35" s="1" customFormat="1">
      <c r="B10" s="24"/>
    </row>
    <row r="11" spans="1:35" s="1" customFormat="1" ht="12" customHeight="1">
      <c r="B11" s="24"/>
      <c r="D11" s="21" t="s">
        <v>13</v>
      </c>
      <c r="F11" s="19" t="s">
        <v>1</v>
      </c>
      <c r="I11" s="21" t="s">
        <v>14</v>
      </c>
      <c r="J11" s="19" t="s">
        <v>1</v>
      </c>
    </row>
    <row r="12" spans="1:35" s="1" customFormat="1" ht="12" customHeight="1">
      <c r="B12" s="24"/>
      <c r="D12" s="21" t="s">
        <v>15</v>
      </c>
      <c r="F12" s="19" t="s">
        <v>16</v>
      </c>
      <c r="I12" s="21" t="s">
        <v>17</v>
      </c>
      <c r="J12" s="44" t="str">
        <f>'Rekapitulace stavby'!AN8</f>
        <v>9. 4. 2018</v>
      </c>
    </row>
    <row r="13" spans="1:35" s="1" customFormat="1" ht="10.9" customHeight="1">
      <c r="B13" s="24"/>
    </row>
    <row r="14" spans="1:35" s="1" customFormat="1" ht="12" customHeight="1">
      <c r="B14" s="24"/>
      <c r="D14" s="21" t="s">
        <v>19</v>
      </c>
      <c r="I14" s="21" t="s">
        <v>20</v>
      </c>
      <c r="J14" s="19" t="str">
        <f>IF('Rekapitulace stavby'!AN10="","",'Rekapitulace stavby'!AN10)</f>
        <v/>
      </c>
    </row>
    <row r="15" spans="1:35" s="1" customFormat="1" ht="18" customHeight="1">
      <c r="B15" s="24"/>
      <c r="E15" s="19" t="str">
        <f>IF('Rekapitulace stavby'!E11="","",'Rekapitulace stavby'!E11)</f>
        <v xml:space="preserve"> </v>
      </c>
      <c r="I15" s="21" t="s">
        <v>21</v>
      </c>
      <c r="J15" s="19" t="str">
        <f>IF('Rekapitulace stavby'!AN11="","",'Rekapitulace stavby'!AN11)</f>
        <v/>
      </c>
    </row>
    <row r="16" spans="1:35" s="1" customFormat="1" ht="6.95" customHeight="1">
      <c r="B16" s="24"/>
    </row>
    <row r="17" spans="2:11" s="1" customFormat="1" ht="12" customHeight="1">
      <c r="B17" s="24"/>
      <c r="D17" s="21" t="s">
        <v>22</v>
      </c>
      <c r="I17" s="21" t="s">
        <v>20</v>
      </c>
      <c r="J17" s="19" t="str">
        <f>'Rekapitulace stavby'!AN13</f>
        <v/>
      </c>
    </row>
    <row r="18" spans="2:11" s="1" customFormat="1" ht="18" customHeight="1">
      <c r="B18" s="24"/>
      <c r="E18" s="124" t="str">
        <f>'Rekapitulace stavby'!E14</f>
        <v xml:space="preserve"> </v>
      </c>
      <c r="F18" s="124"/>
      <c r="G18" s="124"/>
      <c r="H18" s="124"/>
      <c r="I18" s="21" t="s">
        <v>21</v>
      </c>
      <c r="J18" s="19" t="str">
        <f>'Rekapitulace stavby'!AN14</f>
        <v/>
      </c>
    </row>
    <row r="19" spans="2:11" s="1" customFormat="1" ht="6.95" customHeight="1">
      <c r="B19" s="24"/>
    </row>
    <row r="20" spans="2:11" s="1" customFormat="1" ht="12" customHeight="1">
      <c r="B20" s="24"/>
      <c r="D20" s="21" t="s">
        <v>23</v>
      </c>
      <c r="I20" s="21" t="s">
        <v>20</v>
      </c>
      <c r="J20" s="19" t="str">
        <f>IF('Rekapitulace stavby'!AN16="","",'Rekapitulace stavby'!AN16)</f>
        <v/>
      </c>
    </row>
    <row r="21" spans="2:11" s="1" customFormat="1" ht="18" customHeight="1">
      <c r="B21" s="24"/>
      <c r="E21" s="19" t="str">
        <f>IF('Rekapitulace stavby'!E17="","",'Rekapitulace stavby'!E17)</f>
        <v xml:space="preserve"> </v>
      </c>
      <c r="I21" s="21" t="s">
        <v>21</v>
      </c>
      <c r="J21" s="19" t="str">
        <f>IF('Rekapitulace stavby'!AN17="","",'Rekapitulace stavby'!AN17)</f>
        <v/>
      </c>
    </row>
    <row r="22" spans="2:11" s="1" customFormat="1" ht="6.95" customHeight="1">
      <c r="B22" s="24"/>
    </row>
    <row r="23" spans="2:11" s="1" customFormat="1" ht="12" customHeight="1">
      <c r="B23" s="24"/>
      <c r="D23" s="21" t="s">
        <v>25</v>
      </c>
      <c r="I23" s="21" t="s">
        <v>20</v>
      </c>
      <c r="J23" s="19" t="str">
        <f>IF('Rekapitulace stavby'!AN19="","",'Rekapitulace stavby'!AN19)</f>
        <v/>
      </c>
    </row>
    <row r="24" spans="2:11" s="1" customFormat="1" ht="18" customHeight="1">
      <c r="B24" s="24"/>
      <c r="E24" s="19" t="str">
        <f>IF('Rekapitulace stavby'!E20="","",'Rekapitulace stavby'!E20)</f>
        <v xml:space="preserve"> </v>
      </c>
      <c r="I24" s="21" t="s">
        <v>21</v>
      </c>
      <c r="J24" s="19" t="str">
        <f>IF('Rekapitulace stavby'!AN20="","",'Rekapitulace stavby'!AN20)</f>
        <v/>
      </c>
    </row>
    <row r="25" spans="2:11" s="1" customFormat="1" ht="6.95" customHeight="1">
      <c r="B25" s="24"/>
    </row>
    <row r="26" spans="2:11" s="1" customFormat="1" ht="12" customHeight="1">
      <c r="B26" s="24"/>
      <c r="D26" s="21" t="s">
        <v>26</v>
      </c>
    </row>
    <row r="27" spans="2:11" s="7" customFormat="1" ht="16.5" customHeight="1">
      <c r="B27" s="62"/>
      <c r="E27" s="127" t="s">
        <v>1</v>
      </c>
      <c r="F27" s="127"/>
      <c r="G27" s="127"/>
      <c r="H27" s="127"/>
    </row>
    <row r="28" spans="2:11" s="1" customFormat="1" ht="6.95" customHeight="1">
      <c r="B28" s="24"/>
    </row>
    <row r="29" spans="2:11" s="1" customFormat="1" ht="6.95" customHeight="1">
      <c r="B29" s="24"/>
      <c r="D29" s="45"/>
      <c r="E29" s="45"/>
      <c r="F29" s="45"/>
      <c r="G29" s="45"/>
      <c r="H29" s="45"/>
      <c r="I29" s="45"/>
      <c r="J29" s="45"/>
      <c r="K29" s="45"/>
    </row>
    <row r="30" spans="2:11" s="1" customFormat="1" ht="25.35" customHeight="1">
      <c r="B30" s="24"/>
      <c r="D30" s="63" t="s">
        <v>27</v>
      </c>
      <c r="J30" s="51">
        <f>ROUND(J138, 2)</f>
        <v>0</v>
      </c>
    </row>
    <row r="31" spans="2:11" s="1" customFormat="1" ht="6.95" customHeight="1">
      <c r="B31" s="24"/>
      <c r="D31" s="45"/>
      <c r="E31" s="45"/>
      <c r="F31" s="45"/>
      <c r="G31" s="45"/>
      <c r="H31" s="45"/>
      <c r="I31" s="45"/>
      <c r="J31" s="45"/>
      <c r="K31" s="45"/>
    </row>
    <row r="32" spans="2:11" s="1" customFormat="1" ht="14.45" customHeight="1">
      <c r="B32" s="24"/>
      <c r="F32" s="27" t="s">
        <v>29</v>
      </c>
      <c r="I32" s="27" t="s">
        <v>28</v>
      </c>
      <c r="J32" s="27" t="s">
        <v>30</v>
      </c>
    </row>
    <row r="33" spans="2:11" s="1" customFormat="1" ht="14.45" customHeight="1">
      <c r="B33" s="24"/>
      <c r="D33" s="64" t="s">
        <v>31</v>
      </c>
      <c r="E33" s="21" t="s">
        <v>32</v>
      </c>
      <c r="F33" s="65" t="e">
        <f>ROUND((SUM(AT138:AT244)),  2)</f>
        <v>#REF!</v>
      </c>
      <c r="I33" s="66">
        <v>0.21</v>
      </c>
      <c r="J33" s="65" t="e">
        <f>ROUND(((SUM(AT138:AT244))*I33),  2)</f>
        <v>#REF!</v>
      </c>
    </row>
    <row r="34" spans="2:11" s="1" customFormat="1" ht="14.45" customHeight="1">
      <c r="B34" s="24"/>
      <c r="E34" s="21" t="s">
        <v>33</v>
      </c>
      <c r="F34" s="65" t="e">
        <f>ROUND((SUM(AU138:AU244)),  2)</f>
        <v>#REF!</v>
      </c>
      <c r="I34" s="66">
        <v>0.15</v>
      </c>
      <c r="J34" s="65" t="e">
        <f>ROUND(((SUM(AU138:AU244))*I34),  2)</f>
        <v>#REF!</v>
      </c>
    </row>
    <row r="35" spans="2:11" s="1" customFormat="1" ht="14.45" hidden="1" customHeight="1">
      <c r="B35" s="24"/>
      <c r="E35" s="21" t="s">
        <v>34</v>
      </c>
      <c r="F35" s="65" t="e">
        <f>ROUND((SUM(AV138:AV244)),  2)</f>
        <v>#REF!</v>
      </c>
      <c r="I35" s="66">
        <v>0.21</v>
      </c>
      <c r="J35" s="65">
        <f>0</f>
        <v>0</v>
      </c>
    </row>
    <row r="36" spans="2:11" s="1" customFormat="1" ht="14.45" hidden="1" customHeight="1">
      <c r="B36" s="24"/>
      <c r="E36" s="21" t="s">
        <v>35</v>
      </c>
      <c r="F36" s="65" t="e">
        <f>ROUND((SUM(AW138:AW244)),  2)</f>
        <v>#REF!</v>
      </c>
      <c r="I36" s="66">
        <v>0.15</v>
      </c>
      <c r="J36" s="65">
        <f>0</f>
        <v>0</v>
      </c>
    </row>
    <row r="37" spans="2:11" s="1" customFormat="1" ht="14.45" hidden="1" customHeight="1">
      <c r="B37" s="24"/>
      <c r="E37" s="21" t="s">
        <v>36</v>
      </c>
      <c r="F37" s="65" t="e">
        <f>ROUND((SUM(AX138:AX244)),  2)</f>
        <v>#REF!</v>
      </c>
      <c r="I37" s="66">
        <v>0</v>
      </c>
      <c r="J37" s="65">
        <f>0</f>
        <v>0</v>
      </c>
    </row>
    <row r="38" spans="2:11" s="1" customFormat="1" ht="6.95" customHeight="1">
      <c r="B38" s="24"/>
    </row>
    <row r="39" spans="2:11" s="1" customFormat="1" ht="25.35" customHeight="1">
      <c r="B39" s="24"/>
      <c r="C39" s="67"/>
      <c r="D39" s="68" t="s">
        <v>37</v>
      </c>
      <c r="E39" s="46"/>
      <c r="F39" s="46"/>
      <c r="G39" s="69" t="s">
        <v>38</v>
      </c>
      <c r="H39" s="70" t="s">
        <v>39</v>
      </c>
      <c r="I39" s="46"/>
      <c r="J39" s="71" t="e">
        <f>SUM(J30:J37)</f>
        <v>#REF!</v>
      </c>
      <c r="K39" s="72"/>
    </row>
    <row r="40" spans="2:11" s="1" customFormat="1" ht="14.45" customHeight="1">
      <c r="B40" s="24"/>
    </row>
    <row r="41" spans="2:11" ht="14.45" customHeight="1">
      <c r="B41" s="16"/>
    </row>
    <row r="42" spans="2:11" ht="14.45" customHeight="1">
      <c r="B42" s="16"/>
    </row>
    <row r="43" spans="2:11" ht="14.45" customHeight="1">
      <c r="B43" s="16"/>
    </row>
    <row r="44" spans="2:11" ht="14.45" customHeight="1">
      <c r="B44" s="16"/>
    </row>
    <row r="45" spans="2:11" ht="14.45" customHeight="1">
      <c r="B45" s="16"/>
    </row>
    <row r="46" spans="2:11" ht="14.45" customHeight="1">
      <c r="B46" s="16"/>
    </row>
    <row r="47" spans="2:11" ht="14.45" customHeight="1">
      <c r="B47" s="16"/>
    </row>
    <row r="48" spans="2:11" ht="14.45" customHeight="1">
      <c r="B48" s="16"/>
    </row>
    <row r="49" spans="2:11" ht="14.45" customHeight="1">
      <c r="B49" s="16"/>
    </row>
    <row r="50" spans="2:11" s="1" customFormat="1" ht="14.45" customHeight="1">
      <c r="B50" s="24"/>
      <c r="D50" s="33" t="s">
        <v>40</v>
      </c>
      <c r="E50" s="34"/>
      <c r="F50" s="34"/>
      <c r="G50" s="33" t="s">
        <v>41</v>
      </c>
      <c r="H50" s="34"/>
      <c r="I50" s="34"/>
      <c r="J50" s="34"/>
      <c r="K50" s="34"/>
    </row>
    <row r="51" spans="2:11">
      <c r="B51" s="16"/>
    </row>
    <row r="52" spans="2:11">
      <c r="B52" s="16"/>
    </row>
    <row r="53" spans="2:11">
      <c r="B53" s="16"/>
    </row>
    <row r="54" spans="2:11">
      <c r="B54" s="16"/>
    </row>
    <row r="55" spans="2:11">
      <c r="B55" s="16"/>
    </row>
    <row r="56" spans="2:11">
      <c r="B56" s="16"/>
    </row>
    <row r="57" spans="2:11">
      <c r="B57" s="16"/>
    </row>
    <row r="58" spans="2:11">
      <c r="B58" s="16"/>
    </row>
    <row r="59" spans="2:11">
      <c r="B59" s="16"/>
    </row>
    <row r="60" spans="2:11">
      <c r="B60" s="16"/>
    </row>
    <row r="61" spans="2:11" s="1" customFormat="1" ht="12.75">
      <c r="B61" s="24"/>
      <c r="D61" s="35" t="s">
        <v>42</v>
      </c>
      <c r="E61" s="26"/>
      <c r="F61" s="73" t="s">
        <v>43</v>
      </c>
      <c r="G61" s="35" t="s">
        <v>42</v>
      </c>
      <c r="H61" s="26"/>
      <c r="I61" s="26"/>
      <c r="J61" s="74" t="s">
        <v>43</v>
      </c>
      <c r="K61" s="26"/>
    </row>
    <row r="62" spans="2:11">
      <c r="B62" s="16"/>
    </row>
    <row r="63" spans="2:11">
      <c r="B63" s="16"/>
    </row>
    <row r="64" spans="2:11">
      <c r="B64" s="16"/>
    </row>
    <row r="65" spans="2:11" s="1" customFormat="1" ht="12.75">
      <c r="B65" s="24"/>
      <c r="D65" s="33" t="s">
        <v>44</v>
      </c>
      <c r="E65" s="34"/>
      <c r="F65" s="34"/>
      <c r="G65" s="33" t="s">
        <v>45</v>
      </c>
      <c r="H65" s="34"/>
      <c r="I65" s="34"/>
      <c r="J65" s="34"/>
      <c r="K65" s="34"/>
    </row>
    <row r="66" spans="2:11">
      <c r="B66" s="16"/>
    </row>
    <row r="67" spans="2:11">
      <c r="B67" s="16"/>
    </row>
    <row r="68" spans="2:11">
      <c r="B68" s="16"/>
    </row>
    <row r="69" spans="2:11">
      <c r="B69" s="16"/>
    </row>
    <row r="70" spans="2:11">
      <c r="B70" s="16"/>
    </row>
    <row r="71" spans="2:11">
      <c r="B71" s="16"/>
    </row>
    <row r="72" spans="2:11">
      <c r="B72" s="16"/>
    </row>
    <row r="73" spans="2:11">
      <c r="B73" s="16"/>
    </row>
    <row r="74" spans="2:11">
      <c r="B74" s="16"/>
    </row>
    <row r="75" spans="2:11">
      <c r="B75" s="16"/>
    </row>
    <row r="76" spans="2:11" s="1" customFormat="1" ht="12.75">
      <c r="B76" s="24"/>
      <c r="D76" s="35" t="s">
        <v>42</v>
      </c>
      <c r="E76" s="26"/>
      <c r="F76" s="73" t="s">
        <v>43</v>
      </c>
      <c r="G76" s="35" t="s">
        <v>42</v>
      </c>
      <c r="H76" s="26"/>
      <c r="I76" s="26"/>
      <c r="J76" s="74" t="s">
        <v>43</v>
      </c>
      <c r="K76" s="26"/>
    </row>
    <row r="77" spans="2:11" s="1" customFormat="1" ht="14.4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</row>
    <row r="81" spans="2:36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</row>
    <row r="82" spans="2:36" s="1" customFormat="1" ht="24.95" customHeight="1">
      <c r="B82" s="24"/>
      <c r="C82" s="17" t="s">
        <v>68</v>
      </c>
    </row>
    <row r="83" spans="2:36" s="1" customFormat="1" ht="6.95" customHeight="1">
      <c r="B83" s="24"/>
    </row>
    <row r="84" spans="2:36" s="1" customFormat="1" ht="12" customHeight="1">
      <c r="B84" s="24"/>
      <c r="C84" s="21" t="s">
        <v>11</v>
      </c>
    </row>
    <row r="85" spans="2:36" s="1" customFormat="1" ht="16.5" customHeight="1">
      <c r="B85" s="24"/>
      <c r="E85" s="146" t="str">
        <f>E7</f>
        <v>VŠB-TU reko A,B,C</v>
      </c>
      <c r="F85" s="147"/>
      <c r="G85" s="147"/>
      <c r="H85" s="147"/>
    </row>
    <row r="86" spans="2:36" s="1" customFormat="1" ht="12" customHeight="1">
      <c r="B86" s="24"/>
      <c r="C86" s="21" t="s">
        <v>66</v>
      </c>
    </row>
    <row r="87" spans="2:36" s="1" customFormat="1" ht="16.5" customHeight="1">
      <c r="B87" s="24"/>
      <c r="E87" s="140" t="str">
        <f>E9</f>
        <v>PS-01 - Oprava rozvodů NN</v>
      </c>
      <c r="F87" s="145"/>
      <c r="G87" s="145"/>
      <c r="H87" s="145"/>
    </row>
    <row r="88" spans="2:36" s="1" customFormat="1" ht="6.95" customHeight="1">
      <c r="B88" s="24"/>
    </row>
    <row r="89" spans="2:36" s="1" customFormat="1" ht="12" customHeight="1">
      <c r="B89" s="24"/>
      <c r="C89" s="21" t="s">
        <v>15</v>
      </c>
      <c r="F89" s="19" t="str">
        <f>F12</f>
        <v xml:space="preserve"> </v>
      </c>
      <c r="I89" s="21" t="s">
        <v>17</v>
      </c>
      <c r="J89" s="44" t="str">
        <f>IF(J12="","",J12)</f>
        <v>9. 4. 2018</v>
      </c>
    </row>
    <row r="90" spans="2:36" s="1" customFormat="1" ht="6.95" customHeight="1">
      <c r="B90" s="24"/>
    </row>
    <row r="91" spans="2:36" s="1" customFormat="1" ht="15.2" customHeight="1">
      <c r="B91" s="24"/>
      <c r="C91" s="21" t="s">
        <v>19</v>
      </c>
      <c r="F91" s="19" t="str">
        <f>E15</f>
        <v xml:space="preserve"> </v>
      </c>
      <c r="I91" s="21" t="s">
        <v>23</v>
      </c>
      <c r="J91" s="22" t="str">
        <f>E21</f>
        <v xml:space="preserve"> </v>
      </c>
    </row>
    <row r="92" spans="2:36" s="1" customFormat="1" ht="15.2" customHeight="1">
      <c r="B92" s="24"/>
      <c r="C92" s="21" t="s">
        <v>22</v>
      </c>
      <c r="F92" s="19" t="str">
        <f>IF(E18="","",E18)</f>
        <v xml:space="preserve"> </v>
      </c>
      <c r="I92" s="21" t="s">
        <v>25</v>
      </c>
      <c r="J92" s="22" t="str">
        <f>E24</f>
        <v xml:space="preserve"> </v>
      </c>
    </row>
    <row r="93" spans="2:36" s="1" customFormat="1" ht="10.35" customHeight="1">
      <c r="B93" s="24"/>
    </row>
    <row r="94" spans="2:36" s="1" customFormat="1" ht="29.25" customHeight="1">
      <c r="B94" s="24"/>
      <c r="C94" s="75" t="s">
        <v>69</v>
      </c>
      <c r="D94" s="67"/>
      <c r="E94" s="67"/>
      <c r="F94" s="67"/>
      <c r="G94" s="67"/>
      <c r="H94" s="67"/>
      <c r="I94" s="67"/>
      <c r="J94" s="76" t="s">
        <v>70</v>
      </c>
      <c r="K94" s="67"/>
    </row>
    <row r="95" spans="2:36" s="1" customFormat="1" ht="10.35" customHeight="1">
      <c r="B95" s="24"/>
    </row>
    <row r="96" spans="2:36" s="1" customFormat="1" ht="22.9" customHeight="1">
      <c r="B96" s="24"/>
      <c r="C96" s="77" t="s">
        <v>71</v>
      </c>
      <c r="J96" s="51">
        <f>J138</f>
        <v>0</v>
      </c>
      <c r="AJ96" s="13" t="s">
        <v>72</v>
      </c>
    </row>
    <row r="97" spans="2:10" s="8" customFormat="1" ht="24.95" customHeight="1">
      <c r="B97" s="78"/>
      <c r="D97" s="79" t="s">
        <v>73</v>
      </c>
      <c r="E97" s="80"/>
      <c r="F97" s="80"/>
      <c r="G97" s="80"/>
      <c r="H97" s="80"/>
      <c r="I97" s="80"/>
      <c r="J97" s="81">
        <f>J139</f>
        <v>0</v>
      </c>
    </row>
    <row r="98" spans="2:10" s="9" customFormat="1" ht="19.899999999999999" customHeight="1">
      <c r="B98" s="82"/>
      <c r="D98" s="83" t="s">
        <v>74</v>
      </c>
      <c r="E98" s="84"/>
      <c r="F98" s="84"/>
      <c r="G98" s="84"/>
      <c r="H98" s="84"/>
      <c r="I98" s="84"/>
      <c r="J98" s="85">
        <f>J140</f>
        <v>0</v>
      </c>
    </row>
    <row r="99" spans="2:10" s="9" customFormat="1" ht="19.899999999999999" customHeight="1">
      <c r="B99" s="82"/>
      <c r="D99" s="83" t="s">
        <v>75</v>
      </c>
      <c r="E99" s="84"/>
      <c r="F99" s="84"/>
      <c r="G99" s="84"/>
      <c r="H99" s="84"/>
      <c r="I99" s="84"/>
      <c r="J99" s="85">
        <f>J147</f>
        <v>0</v>
      </c>
    </row>
    <row r="100" spans="2:10" s="9" customFormat="1" ht="19.899999999999999" customHeight="1">
      <c r="B100" s="82"/>
      <c r="D100" s="83" t="s">
        <v>76</v>
      </c>
      <c r="E100" s="84"/>
      <c r="F100" s="84"/>
      <c r="G100" s="84"/>
      <c r="H100" s="84"/>
      <c r="I100" s="84"/>
      <c r="J100" s="85">
        <f>J153</f>
        <v>0</v>
      </c>
    </row>
    <row r="101" spans="2:10" s="8" customFormat="1" ht="24.95" customHeight="1">
      <c r="B101" s="78"/>
      <c r="D101" s="79" t="s">
        <v>77</v>
      </c>
      <c r="E101" s="80"/>
      <c r="F101" s="80"/>
      <c r="G101" s="80"/>
      <c r="H101" s="80"/>
      <c r="I101" s="80"/>
      <c r="J101" s="81">
        <f>J157</f>
        <v>0</v>
      </c>
    </row>
    <row r="102" spans="2:10" s="9" customFormat="1" ht="19.899999999999999" customHeight="1">
      <c r="B102" s="82"/>
      <c r="D102" s="83" t="s">
        <v>78</v>
      </c>
      <c r="E102" s="84"/>
      <c r="F102" s="84"/>
      <c r="G102" s="84"/>
      <c r="H102" s="84"/>
      <c r="I102" s="84"/>
      <c r="J102" s="85">
        <f>J158</f>
        <v>0</v>
      </c>
    </row>
    <row r="103" spans="2:10" s="9" customFormat="1" ht="19.899999999999999" customHeight="1">
      <c r="B103" s="82"/>
      <c r="D103" s="83" t="s">
        <v>79</v>
      </c>
      <c r="E103" s="84"/>
      <c r="F103" s="84"/>
      <c r="G103" s="84"/>
      <c r="H103" s="84"/>
      <c r="I103" s="84"/>
      <c r="J103" s="85">
        <f>J161</f>
        <v>0</v>
      </c>
    </row>
    <row r="104" spans="2:10" s="9" customFormat="1" ht="19.899999999999999" customHeight="1">
      <c r="B104" s="82"/>
      <c r="D104" s="83" t="s">
        <v>80</v>
      </c>
      <c r="E104" s="84"/>
      <c r="F104" s="84"/>
      <c r="G104" s="84"/>
      <c r="H104" s="84"/>
      <c r="I104" s="84"/>
      <c r="J104" s="85">
        <f>J166</f>
        <v>0</v>
      </c>
    </row>
    <row r="105" spans="2:10" s="9" customFormat="1" ht="19.899999999999999" customHeight="1">
      <c r="B105" s="82"/>
      <c r="D105" s="83" t="s">
        <v>81</v>
      </c>
      <c r="E105" s="84"/>
      <c r="F105" s="84"/>
      <c r="G105" s="84"/>
      <c r="H105" s="84"/>
      <c r="I105" s="84"/>
      <c r="J105" s="85">
        <f>J177</f>
        <v>0</v>
      </c>
    </row>
    <row r="106" spans="2:10" s="9" customFormat="1" ht="19.899999999999999" customHeight="1">
      <c r="B106" s="82"/>
      <c r="D106" s="83" t="s">
        <v>82</v>
      </c>
      <c r="E106" s="84"/>
      <c r="F106" s="84"/>
      <c r="G106" s="84"/>
      <c r="H106" s="84"/>
      <c r="I106" s="84"/>
      <c r="J106" s="85">
        <f>J180</f>
        <v>0</v>
      </c>
    </row>
    <row r="107" spans="2:10" s="8" customFormat="1" ht="24.95" customHeight="1">
      <c r="B107" s="78"/>
      <c r="D107" s="79" t="s">
        <v>83</v>
      </c>
      <c r="E107" s="80"/>
      <c r="F107" s="80"/>
      <c r="G107" s="80"/>
      <c r="H107" s="80"/>
      <c r="I107" s="80"/>
      <c r="J107" s="81">
        <f>J184</f>
        <v>0</v>
      </c>
    </row>
    <row r="108" spans="2:10" s="9" customFormat="1" ht="19.899999999999999" customHeight="1">
      <c r="B108" s="82"/>
      <c r="D108" s="83" t="s">
        <v>84</v>
      </c>
      <c r="E108" s="84"/>
      <c r="F108" s="84"/>
      <c r="G108" s="84"/>
      <c r="H108" s="84"/>
      <c r="I108" s="84"/>
      <c r="J108" s="85">
        <f>J185</f>
        <v>0</v>
      </c>
    </row>
    <row r="109" spans="2:10" s="9" customFormat="1" ht="19.899999999999999" customHeight="1">
      <c r="B109" s="82"/>
      <c r="D109" s="83" t="s">
        <v>85</v>
      </c>
      <c r="E109" s="84"/>
      <c r="F109" s="84"/>
      <c r="G109" s="84"/>
      <c r="H109" s="84"/>
      <c r="I109" s="84"/>
      <c r="J109" s="85">
        <f>J205</f>
        <v>0</v>
      </c>
    </row>
    <row r="110" spans="2:10" s="9" customFormat="1" ht="19.899999999999999" customHeight="1">
      <c r="B110" s="82"/>
      <c r="D110" s="83" t="s">
        <v>86</v>
      </c>
      <c r="E110" s="84"/>
      <c r="F110" s="84"/>
      <c r="G110" s="84"/>
      <c r="H110" s="84"/>
      <c r="I110" s="84"/>
      <c r="J110" s="85">
        <f>J214</f>
        <v>0</v>
      </c>
    </row>
    <row r="111" spans="2:10" s="8" customFormat="1" ht="24.95" customHeight="1">
      <c r="B111" s="78"/>
      <c r="D111" s="79" t="s">
        <v>87</v>
      </c>
      <c r="E111" s="80"/>
      <c r="F111" s="80"/>
      <c r="G111" s="80"/>
      <c r="H111" s="80"/>
      <c r="I111" s="80"/>
      <c r="J111" s="81">
        <f>J217</f>
        <v>0</v>
      </c>
    </row>
    <row r="112" spans="2:10" s="9" customFormat="1" ht="19.899999999999999" customHeight="1">
      <c r="B112" s="82"/>
      <c r="D112" s="83" t="s">
        <v>88</v>
      </c>
      <c r="E112" s="84"/>
      <c r="F112" s="84"/>
      <c r="G112" s="84"/>
      <c r="H112" s="84"/>
      <c r="I112" s="84"/>
      <c r="J112" s="85">
        <f>J218</f>
        <v>0</v>
      </c>
    </row>
    <row r="113" spans="2:11" s="9" customFormat="1" ht="19.899999999999999" customHeight="1">
      <c r="B113" s="82"/>
      <c r="D113" s="83" t="s">
        <v>89</v>
      </c>
      <c r="E113" s="84"/>
      <c r="F113" s="84"/>
      <c r="G113" s="84"/>
      <c r="H113" s="84"/>
      <c r="I113" s="84"/>
      <c r="J113" s="85">
        <f>J221</f>
        <v>0</v>
      </c>
    </row>
    <row r="114" spans="2:11" s="9" customFormat="1" ht="19.899999999999999" customHeight="1">
      <c r="B114" s="82"/>
      <c r="D114" s="83" t="s">
        <v>90</v>
      </c>
      <c r="E114" s="84"/>
      <c r="F114" s="84"/>
      <c r="G114" s="84"/>
      <c r="H114" s="84"/>
      <c r="I114" s="84"/>
      <c r="J114" s="85">
        <f>J225</f>
        <v>0</v>
      </c>
    </row>
    <row r="115" spans="2:11" s="9" customFormat="1" ht="19.899999999999999" customHeight="1">
      <c r="B115" s="82"/>
      <c r="D115" s="83" t="s">
        <v>91</v>
      </c>
      <c r="E115" s="84"/>
      <c r="F115" s="84"/>
      <c r="G115" s="84"/>
      <c r="H115" s="84"/>
      <c r="I115" s="84"/>
      <c r="J115" s="85">
        <f>J229</f>
        <v>0</v>
      </c>
    </row>
    <row r="116" spans="2:11" s="9" customFormat="1" ht="19.899999999999999" customHeight="1">
      <c r="B116" s="82"/>
      <c r="D116" s="83" t="s">
        <v>92</v>
      </c>
      <c r="E116" s="84"/>
      <c r="F116" s="84"/>
      <c r="G116" s="84"/>
      <c r="H116" s="84"/>
      <c r="I116" s="84"/>
      <c r="J116" s="85">
        <f>J236</f>
        <v>0</v>
      </c>
    </row>
    <row r="117" spans="2:11" s="9" customFormat="1" ht="19.899999999999999" customHeight="1">
      <c r="B117" s="82"/>
      <c r="D117" s="83" t="s">
        <v>93</v>
      </c>
      <c r="E117" s="84"/>
      <c r="F117" s="84"/>
      <c r="G117" s="84"/>
      <c r="H117" s="84"/>
      <c r="I117" s="84"/>
      <c r="J117" s="85">
        <f>J239</f>
        <v>0</v>
      </c>
    </row>
    <row r="118" spans="2:11" s="9" customFormat="1" ht="19.899999999999999" customHeight="1">
      <c r="B118" s="82"/>
      <c r="D118" s="83" t="s">
        <v>94</v>
      </c>
      <c r="E118" s="84"/>
      <c r="F118" s="84"/>
      <c r="G118" s="84"/>
      <c r="H118" s="84"/>
      <c r="I118" s="84"/>
      <c r="J118" s="85">
        <f>J242</f>
        <v>0</v>
      </c>
    </row>
    <row r="119" spans="2:11" s="1" customFormat="1" ht="21.75" customHeight="1">
      <c r="B119" s="24"/>
    </row>
    <row r="120" spans="2:11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</row>
    <row r="124" spans="2:11" s="1" customFormat="1" ht="6.9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</row>
    <row r="125" spans="2:11" s="1" customFormat="1" ht="24.95" customHeight="1">
      <c r="B125" s="24"/>
      <c r="C125" s="17" t="s">
        <v>95</v>
      </c>
    </row>
    <row r="126" spans="2:11" s="1" customFormat="1" ht="6.95" customHeight="1">
      <c r="B126" s="24"/>
    </row>
    <row r="127" spans="2:11" s="1" customFormat="1" ht="12" customHeight="1">
      <c r="B127" s="24"/>
      <c r="C127" s="21" t="s">
        <v>11</v>
      </c>
    </row>
    <row r="128" spans="2:11" s="1" customFormat="1" ht="16.5" customHeight="1">
      <c r="B128" s="24"/>
      <c r="E128" s="146" t="str">
        <f>E7</f>
        <v>VŠB-TU reko A,B,C</v>
      </c>
      <c r="F128" s="147"/>
      <c r="G128" s="147"/>
      <c r="H128" s="147"/>
    </row>
    <row r="129" spans="2:54" s="1" customFormat="1" ht="12" customHeight="1">
      <c r="B129" s="24"/>
      <c r="C129" s="21" t="s">
        <v>66</v>
      </c>
    </row>
    <row r="130" spans="2:54" s="1" customFormat="1" ht="16.5" customHeight="1">
      <c r="B130" s="24"/>
      <c r="E130" s="140" t="str">
        <f>E9</f>
        <v>PS-01 - Oprava rozvodů NN</v>
      </c>
      <c r="F130" s="145"/>
      <c r="G130" s="145"/>
      <c r="H130" s="145"/>
    </row>
    <row r="131" spans="2:54" s="1" customFormat="1" ht="6.95" customHeight="1">
      <c r="B131" s="24"/>
    </row>
    <row r="132" spans="2:54" s="1" customFormat="1" ht="12" customHeight="1">
      <c r="B132" s="24"/>
      <c r="C132" s="21" t="s">
        <v>15</v>
      </c>
      <c r="F132" s="19" t="str">
        <f>F12</f>
        <v xml:space="preserve"> </v>
      </c>
      <c r="I132" s="21" t="s">
        <v>17</v>
      </c>
      <c r="J132" s="44" t="str">
        <f>IF(J12="","",J12)</f>
        <v>9. 4. 2018</v>
      </c>
    </row>
    <row r="133" spans="2:54" s="1" customFormat="1" ht="6.95" customHeight="1">
      <c r="B133" s="24"/>
    </row>
    <row r="134" spans="2:54" s="1" customFormat="1" ht="15.2" customHeight="1">
      <c r="B134" s="24"/>
      <c r="C134" s="21" t="s">
        <v>19</v>
      </c>
      <c r="F134" s="19" t="str">
        <f>E15</f>
        <v xml:space="preserve"> </v>
      </c>
      <c r="I134" s="21" t="s">
        <v>23</v>
      </c>
      <c r="J134" s="22" t="str">
        <f>E21</f>
        <v xml:space="preserve"> </v>
      </c>
    </row>
    <row r="135" spans="2:54" s="1" customFormat="1" ht="15.2" customHeight="1">
      <c r="B135" s="24"/>
      <c r="C135" s="21" t="s">
        <v>22</v>
      </c>
      <c r="F135" s="19" t="str">
        <f>IF(E18="","",E18)</f>
        <v xml:space="preserve"> </v>
      </c>
      <c r="I135" s="21" t="s">
        <v>25</v>
      </c>
      <c r="J135" s="22" t="str">
        <f>E24</f>
        <v xml:space="preserve"> </v>
      </c>
    </row>
    <row r="136" spans="2:54" s="1" customFormat="1" ht="10.35" customHeight="1">
      <c r="B136" s="24"/>
    </row>
    <row r="137" spans="2:54" s="10" customFormat="1" ht="29.25" customHeight="1">
      <c r="B137" s="86"/>
      <c r="C137" s="87" t="s">
        <v>96</v>
      </c>
      <c r="D137" s="88" t="s">
        <v>51</v>
      </c>
      <c r="E137" s="88" t="s">
        <v>47</v>
      </c>
      <c r="F137" s="88" t="s">
        <v>48</v>
      </c>
      <c r="G137" s="88" t="s">
        <v>97</v>
      </c>
      <c r="H137" s="88" t="s">
        <v>98</v>
      </c>
      <c r="I137" s="88" t="s">
        <v>99</v>
      </c>
      <c r="J137" s="89" t="s">
        <v>70</v>
      </c>
      <c r="K137" s="90" t="s">
        <v>100</v>
      </c>
    </row>
    <row r="138" spans="2:54" s="1" customFormat="1" ht="22.9" customHeight="1">
      <c r="B138" s="24"/>
      <c r="C138" s="49" t="s">
        <v>101</v>
      </c>
      <c r="J138" s="91">
        <f>AZ138</f>
        <v>0</v>
      </c>
      <c r="AI138" s="13" t="s">
        <v>53</v>
      </c>
      <c r="AJ138" s="13" t="s">
        <v>72</v>
      </c>
      <c r="AZ138" s="92">
        <f>AZ139+AZ157+AZ184+AZ217</f>
        <v>0</v>
      </c>
    </row>
    <row r="139" spans="2:54" s="11" customFormat="1" ht="25.9" customHeight="1">
      <c r="B139" s="93"/>
      <c r="D139" s="94" t="s">
        <v>53</v>
      </c>
      <c r="E139" s="95" t="s">
        <v>102</v>
      </c>
      <c r="F139" s="95" t="s">
        <v>103</v>
      </c>
      <c r="J139" s="96">
        <f>AZ139</f>
        <v>0</v>
      </c>
      <c r="AG139" s="94" t="s">
        <v>62</v>
      </c>
      <c r="AI139" s="97" t="s">
        <v>53</v>
      </c>
      <c r="AJ139" s="97" t="s">
        <v>54</v>
      </c>
      <c r="AN139" s="94" t="s">
        <v>104</v>
      </c>
      <c r="AZ139" s="98">
        <f>AZ140+AZ147+AZ153</f>
        <v>0</v>
      </c>
    </row>
    <row r="140" spans="2:54" s="11" customFormat="1" ht="22.9" customHeight="1">
      <c r="B140" s="93"/>
      <c r="D140" s="94" t="s">
        <v>53</v>
      </c>
      <c r="E140" s="99" t="s">
        <v>62</v>
      </c>
      <c r="F140" s="99" t="s">
        <v>105</v>
      </c>
      <c r="J140" s="100">
        <f>AZ140</f>
        <v>0</v>
      </c>
      <c r="AG140" s="94" t="s">
        <v>62</v>
      </c>
      <c r="AI140" s="97" t="s">
        <v>53</v>
      </c>
      <c r="AJ140" s="97" t="s">
        <v>62</v>
      </c>
      <c r="AN140" s="94" t="s">
        <v>104</v>
      </c>
      <c r="AZ140" s="98">
        <f>SUM(AZ141:AZ146)</f>
        <v>0</v>
      </c>
    </row>
    <row r="141" spans="2:54" s="1" customFormat="1" ht="24" customHeight="1">
      <c r="B141" s="101"/>
      <c r="C141" s="102" t="s">
        <v>106</v>
      </c>
      <c r="D141" s="102" t="s">
        <v>107</v>
      </c>
      <c r="E141" s="103" t="s">
        <v>108</v>
      </c>
      <c r="F141" s="104" t="s">
        <v>109</v>
      </c>
      <c r="G141" s="105" t="s">
        <v>110</v>
      </c>
      <c r="H141" s="106">
        <v>60</v>
      </c>
      <c r="I141" s="107"/>
      <c r="J141" s="107">
        <f t="shared" ref="J141:J146" si="0">ROUND(I141*H141,2)</f>
        <v>0</v>
      </c>
      <c r="K141" s="104" t="s">
        <v>1</v>
      </c>
      <c r="AG141" s="108" t="s">
        <v>111</v>
      </c>
      <c r="AI141" s="108" t="s">
        <v>107</v>
      </c>
      <c r="AJ141" s="108" t="s">
        <v>64</v>
      </c>
      <c r="AN141" s="13" t="s">
        <v>104</v>
      </c>
      <c r="AT141" s="109" t="e">
        <f>IF(#REF!="základní",J141,0)</f>
        <v>#REF!</v>
      </c>
      <c r="AU141" s="109" t="e">
        <f>IF(#REF!="snížená",J141,0)</f>
        <v>#REF!</v>
      </c>
      <c r="AV141" s="109" t="e">
        <f>IF(#REF!="zákl. přenesená",J141,0)</f>
        <v>#REF!</v>
      </c>
      <c r="AW141" s="109" t="e">
        <f>IF(#REF!="sníž. přenesená",J141,0)</f>
        <v>#REF!</v>
      </c>
      <c r="AX141" s="109" t="e">
        <f>IF(#REF!="nulová",J141,0)</f>
        <v>#REF!</v>
      </c>
      <c r="AY141" s="13" t="s">
        <v>62</v>
      </c>
      <c r="AZ141" s="109">
        <f>ROUND(I141*H141,2)</f>
        <v>0</v>
      </c>
      <c r="BA141" s="13" t="s">
        <v>111</v>
      </c>
      <c r="BB141" s="108" t="s">
        <v>112</v>
      </c>
    </row>
    <row r="142" spans="2:54" s="1" customFormat="1" ht="24" customHeight="1">
      <c r="B142" s="101"/>
      <c r="C142" s="102" t="s">
        <v>113</v>
      </c>
      <c r="D142" s="102" t="s">
        <v>107</v>
      </c>
      <c r="E142" s="103" t="s">
        <v>114</v>
      </c>
      <c r="F142" s="104" t="s">
        <v>115</v>
      </c>
      <c r="G142" s="105" t="s">
        <v>110</v>
      </c>
      <c r="H142" s="106">
        <v>60</v>
      </c>
      <c r="I142" s="107"/>
      <c r="J142" s="107">
        <f t="shared" si="0"/>
        <v>0</v>
      </c>
      <c r="K142" s="104" t="s">
        <v>1</v>
      </c>
      <c r="AG142" s="108" t="s">
        <v>111</v>
      </c>
      <c r="AI142" s="108" t="s">
        <v>107</v>
      </c>
      <c r="AJ142" s="108" t="s">
        <v>64</v>
      </c>
      <c r="AN142" s="13" t="s">
        <v>104</v>
      </c>
      <c r="AT142" s="109" t="e">
        <f>IF(#REF!="základní",J142,0)</f>
        <v>#REF!</v>
      </c>
      <c r="AU142" s="109" t="e">
        <f>IF(#REF!="snížená",J142,0)</f>
        <v>#REF!</v>
      </c>
      <c r="AV142" s="109" t="e">
        <f>IF(#REF!="zákl. přenesená",J142,0)</f>
        <v>#REF!</v>
      </c>
      <c r="AW142" s="109" t="e">
        <f>IF(#REF!="sníž. přenesená",J142,0)</f>
        <v>#REF!</v>
      </c>
      <c r="AX142" s="109" t="e">
        <f>IF(#REF!="nulová",J142,0)</f>
        <v>#REF!</v>
      </c>
      <c r="AY142" s="13" t="s">
        <v>62</v>
      </c>
      <c r="AZ142" s="109">
        <f>ROUND(I142*H142,2)</f>
        <v>0</v>
      </c>
      <c r="BA142" s="13" t="s">
        <v>111</v>
      </c>
      <c r="BB142" s="108" t="s">
        <v>116</v>
      </c>
    </row>
    <row r="143" spans="2:54" s="1" customFormat="1" ht="36" customHeight="1">
      <c r="B143" s="101"/>
      <c r="C143" s="102" t="s">
        <v>117</v>
      </c>
      <c r="D143" s="102" t="s">
        <v>107</v>
      </c>
      <c r="E143" s="103" t="s">
        <v>118</v>
      </c>
      <c r="F143" s="104" t="s">
        <v>119</v>
      </c>
      <c r="G143" s="105" t="s">
        <v>110</v>
      </c>
      <c r="H143" s="106">
        <v>250</v>
      </c>
      <c r="I143" s="107"/>
      <c r="J143" s="107">
        <f t="shared" si="0"/>
        <v>0</v>
      </c>
      <c r="K143" s="104" t="s">
        <v>1</v>
      </c>
      <c r="AG143" s="108" t="s">
        <v>111</v>
      </c>
      <c r="AI143" s="108" t="s">
        <v>107</v>
      </c>
      <c r="AJ143" s="108" t="s">
        <v>64</v>
      </c>
      <c r="AN143" s="13" t="s">
        <v>104</v>
      </c>
      <c r="AT143" s="109" t="e">
        <f>IF(#REF!="základní",J143,0)</f>
        <v>#REF!</v>
      </c>
      <c r="AU143" s="109" t="e">
        <f>IF(#REF!="snížená",J143,0)</f>
        <v>#REF!</v>
      </c>
      <c r="AV143" s="109" t="e">
        <f>IF(#REF!="zákl. přenesená",J143,0)</f>
        <v>#REF!</v>
      </c>
      <c r="AW143" s="109" t="e">
        <f>IF(#REF!="sníž. přenesená",J143,0)</f>
        <v>#REF!</v>
      </c>
      <c r="AX143" s="109" t="e">
        <f>IF(#REF!="nulová",J143,0)</f>
        <v>#REF!</v>
      </c>
      <c r="AY143" s="13" t="s">
        <v>62</v>
      </c>
      <c r="AZ143" s="109">
        <f>ROUND(I143*H143,2)</f>
        <v>0</v>
      </c>
      <c r="BA143" s="13" t="s">
        <v>111</v>
      </c>
      <c r="BB143" s="108" t="s">
        <v>120</v>
      </c>
    </row>
    <row r="144" spans="2:54" s="1" customFormat="1" ht="24" customHeight="1">
      <c r="B144" s="101"/>
      <c r="C144" s="102" t="s">
        <v>121</v>
      </c>
      <c r="D144" s="102" t="s">
        <v>107</v>
      </c>
      <c r="E144" s="103" t="s">
        <v>122</v>
      </c>
      <c r="F144" s="104" t="s">
        <v>123</v>
      </c>
      <c r="G144" s="105" t="s">
        <v>110</v>
      </c>
      <c r="H144" s="106">
        <v>250</v>
      </c>
      <c r="I144" s="107"/>
      <c r="J144" s="107">
        <f t="shared" si="0"/>
        <v>0</v>
      </c>
      <c r="K144" s="104" t="s">
        <v>1</v>
      </c>
      <c r="AG144" s="108" t="s">
        <v>111</v>
      </c>
      <c r="AI144" s="108" t="s">
        <v>107</v>
      </c>
      <c r="AJ144" s="108" t="s">
        <v>64</v>
      </c>
      <c r="AN144" s="13" t="s">
        <v>104</v>
      </c>
      <c r="AT144" s="109" t="e">
        <f>IF(#REF!="základní",J144,0)</f>
        <v>#REF!</v>
      </c>
      <c r="AU144" s="109" t="e">
        <f>IF(#REF!="snížená",J144,0)</f>
        <v>#REF!</v>
      </c>
      <c r="AV144" s="109" t="e">
        <f>IF(#REF!="zákl. přenesená",J144,0)</f>
        <v>#REF!</v>
      </c>
      <c r="AW144" s="109" t="e">
        <f>IF(#REF!="sníž. přenesená",J144,0)</f>
        <v>#REF!</v>
      </c>
      <c r="AX144" s="109" t="e">
        <f>IF(#REF!="nulová",J144,0)</f>
        <v>#REF!</v>
      </c>
      <c r="AY144" s="13" t="s">
        <v>62</v>
      </c>
      <c r="AZ144" s="109">
        <f>ROUND(I144*H144,2)</f>
        <v>0</v>
      </c>
      <c r="BA144" s="13" t="s">
        <v>111</v>
      </c>
      <c r="BB144" s="108" t="s">
        <v>124</v>
      </c>
    </row>
    <row r="145" spans="2:54" s="1" customFormat="1" ht="24" customHeight="1">
      <c r="B145" s="101"/>
      <c r="C145" s="102" t="s">
        <v>125</v>
      </c>
      <c r="D145" s="102" t="s">
        <v>107</v>
      </c>
      <c r="E145" s="103" t="s">
        <v>126</v>
      </c>
      <c r="F145" s="104" t="s">
        <v>127</v>
      </c>
      <c r="G145" s="105" t="s">
        <v>110</v>
      </c>
      <c r="H145" s="106">
        <v>30</v>
      </c>
      <c r="I145" s="107"/>
      <c r="J145" s="107">
        <f t="shared" si="0"/>
        <v>0</v>
      </c>
      <c r="K145" s="104" t="s">
        <v>128</v>
      </c>
      <c r="AG145" s="108" t="s">
        <v>111</v>
      </c>
      <c r="AI145" s="108" t="s">
        <v>107</v>
      </c>
      <c r="AJ145" s="108" t="s">
        <v>64</v>
      </c>
      <c r="AN145" s="13" t="s">
        <v>104</v>
      </c>
      <c r="AT145" s="109" t="e">
        <f>IF(#REF!="základní",J145,0)</f>
        <v>#REF!</v>
      </c>
      <c r="AU145" s="109" t="e">
        <f>IF(#REF!="snížená",J145,0)</f>
        <v>#REF!</v>
      </c>
      <c r="AV145" s="109" t="e">
        <f>IF(#REF!="zákl. přenesená",J145,0)</f>
        <v>#REF!</v>
      </c>
      <c r="AW145" s="109" t="e">
        <f>IF(#REF!="sníž. přenesená",J145,0)</f>
        <v>#REF!</v>
      </c>
      <c r="AX145" s="109" t="e">
        <f>IF(#REF!="nulová",J145,0)</f>
        <v>#REF!</v>
      </c>
      <c r="AY145" s="13" t="s">
        <v>62</v>
      </c>
      <c r="AZ145" s="109">
        <f>ROUND(I145*H145,2)</f>
        <v>0</v>
      </c>
      <c r="BA145" s="13" t="s">
        <v>111</v>
      </c>
      <c r="BB145" s="108" t="s">
        <v>129</v>
      </c>
    </row>
    <row r="146" spans="2:54" s="1" customFormat="1" ht="24" customHeight="1">
      <c r="B146" s="101"/>
      <c r="C146" s="102" t="s">
        <v>130</v>
      </c>
      <c r="D146" s="102" t="s">
        <v>107</v>
      </c>
      <c r="E146" s="103" t="s">
        <v>131</v>
      </c>
      <c r="F146" s="104" t="s">
        <v>132</v>
      </c>
      <c r="G146" s="105" t="s">
        <v>110</v>
      </c>
      <c r="H146" s="106">
        <v>30</v>
      </c>
      <c r="I146" s="107"/>
      <c r="J146" s="107">
        <f t="shared" si="0"/>
        <v>0</v>
      </c>
      <c r="K146" s="104" t="s">
        <v>128</v>
      </c>
      <c r="AG146" s="108" t="s">
        <v>111</v>
      </c>
      <c r="AI146" s="108" t="s">
        <v>107</v>
      </c>
      <c r="AJ146" s="108" t="s">
        <v>64</v>
      </c>
      <c r="AN146" s="13" t="s">
        <v>104</v>
      </c>
      <c r="AT146" s="109" t="e">
        <f>IF(#REF!="základní",J146,0)</f>
        <v>#REF!</v>
      </c>
      <c r="AU146" s="109" t="e">
        <f>IF(#REF!="snížená",J146,0)</f>
        <v>#REF!</v>
      </c>
      <c r="AV146" s="109" t="e">
        <f>IF(#REF!="zákl. přenesená",J146,0)</f>
        <v>#REF!</v>
      </c>
      <c r="AW146" s="109" t="e">
        <f>IF(#REF!="sníž. přenesená",J146,0)</f>
        <v>#REF!</v>
      </c>
      <c r="AX146" s="109" t="e">
        <f>IF(#REF!="nulová",J146,0)</f>
        <v>#REF!</v>
      </c>
      <c r="AY146" s="13" t="s">
        <v>62</v>
      </c>
      <c r="AZ146" s="109">
        <f>ROUND(I146*H146,2)</f>
        <v>0</v>
      </c>
      <c r="BA146" s="13" t="s">
        <v>111</v>
      </c>
      <c r="BB146" s="108" t="s">
        <v>133</v>
      </c>
    </row>
    <row r="147" spans="2:54" s="11" customFormat="1" ht="22.9" customHeight="1">
      <c r="B147" s="93"/>
      <c r="D147" s="94" t="s">
        <v>53</v>
      </c>
      <c r="E147" s="99" t="s">
        <v>134</v>
      </c>
      <c r="F147" s="99" t="s">
        <v>135</v>
      </c>
      <c r="J147" s="100">
        <f>AZ147</f>
        <v>0</v>
      </c>
      <c r="AG147" s="94" t="s">
        <v>62</v>
      </c>
      <c r="AI147" s="97" t="s">
        <v>53</v>
      </c>
      <c r="AJ147" s="97" t="s">
        <v>62</v>
      </c>
      <c r="AN147" s="94" t="s">
        <v>104</v>
      </c>
      <c r="AZ147" s="98">
        <f>SUM(AZ148:AZ152)</f>
        <v>0</v>
      </c>
    </row>
    <row r="148" spans="2:54" s="1" customFormat="1" ht="16.5" customHeight="1">
      <c r="B148" s="101"/>
      <c r="C148" s="102" t="s">
        <v>136</v>
      </c>
      <c r="D148" s="102" t="s">
        <v>107</v>
      </c>
      <c r="E148" s="103" t="s">
        <v>137</v>
      </c>
      <c r="F148" s="104" t="s">
        <v>138</v>
      </c>
      <c r="G148" s="105" t="s">
        <v>139</v>
      </c>
      <c r="H148" s="106">
        <v>5000</v>
      </c>
      <c r="I148" s="107"/>
      <c r="J148" s="107">
        <f>ROUND(I148*H148,2)</f>
        <v>0</v>
      </c>
      <c r="K148" s="104" t="s">
        <v>128</v>
      </c>
      <c r="AG148" s="108" t="s">
        <v>111</v>
      </c>
      <c r="AI148" s="108" t="s">
        <v>107</v>
      </c>
      <c r="AJ148" s="108" t="s">
        <v>64</v>
      </c>
      <c r="AN148" s="13" t="s">
        <v>104</v>
      </c>
      <c r="AT148" s="109" t="e">
        <f>IF(#REF!="základní",J148,0)</f>
        <v>#REF!</v>
      </c>
      <c r="AU148" s="109" t="e">
        <f>IF(#REF!="snížená",J148,0)</f>
        <v>#REF!</v>
      </c>
      <c r="AV148" s="109" t="e">
        <f>IF(#REF!="zákl. přenesená",J148,0)</f>
        <v>#REF!</v>
      </c>
      <c r="AW148" s="109" t="e">
        <f>IF(#REF!="sníž. přenesená",J148,0)</f>
        <v>#REF!</v>
      </c>
      <c r="AX148" s="109" t="e">
        <f>IF(#REF!="nulová",J148,0)</f>
        <v>#REF!</v>
      </c>
      <c r="AY148" s="13" t="s">
        <v>62</v>
      </c>
      <c r="AZ148" s="109">
        <f>ROUND(I148*H148,2)</f>
        <v>0</v>
      </c>
      <c r="BA148" s="13" t="s">
        <v>111</v>
      </c>
      <c r="BB148" s="108" t="s">
        <v>140</v>
      </c>
    </row>
    <row r="149" spans="2:54" s="1" customFormat="1" ht="16.5" customHeight="1">
      <c r="B149" s="101"/>
      <c r="C149" s="102" t="s">
        <v>141</v>
      </c>
      <c r="D149" s="102" t="s">
        <v>107</v>
      </c>
      <c r="E149" s="103" t="s">
        <v>142</v>
      </c>
      <c r="F149" s="104" t="s">
        <v>143</v>
      </c>
      <c r="G149" s="105" t="s">
        <v>139</v>
      </c>
      <c r="H149" s="106">
        <v>5000</v>
      </c>
      <c r="I149" s="107"/>
      <c r="J149" s="107">
        <f>ROUND(I149*H149,2)</f>
        <v>0</v>
      </c>
      <c r="K149" s="104" t="s">
        <v>128</v>
      </c>
      <c r="AG149" s="108" t="s">
        <v>111</v>
      </c>
      <c r="AI149" s="108" t="s">
        <v>107</v>
      </c>
      <c r="AJ149" s="108" t="s">
        <v>64</v>
      </c>
      <c r="AN149" s="13" t="s">
        <v>104</v>
      </c>
      <c r="AT149" s="109" t="e">
        <f>IF(#REF!="základní",J149,0)</f>
        <v>#REF!</v>
      </c>
      <c r="AU149" s="109" t="e">
        <f>IF(#REF!="snížená",J149,0)</f>
        <v>#REF!</v>
      </c>
      <c r="AV149" s="109" t="e">
        <f>IF(#REF!="zákl. přenesená",J149,0)</f>
        <v>#REF!</v>
      </c>
      <c r="AW149" s="109" t="e">
        <f>IF(#REF!="sníž. přenesená",J149,0)</f>
        <v>#REF!</v>
      </c>
      <c r="AX149" s="109" t="e">
        <f>IF(#REF!="nulová",J149,0)</f>
        <v>#REF!</v>
      </c>
      <c r="AY149" s="13" t="s">
        <v>62</v>
      </c>
      <c r="AZ149" s="109">
        <f>ROUND(I149*H149,2)</f>
        <v>0</v>
      </c>
      <c r="BA149" s="13" t="s">
        <v>111</v>
      </c>
      <c r="BB149" s="108" t="s">
        <v>144</v>
      </c>
    </row>
    <row r="150" spans="2:54" s="1" customFormat="1" ht="16.5" customHeight="1">
      <c r="B150" s="101"/>
      <c r="C150" s="102" t="s">
        <v>145</v>
      </c>
      <c r="D150" s="102" t="s">
        <v>107</v>
      </c>
      <c r="E150" s="103" t="s">
        <v>146</v>
      </c>
      <c r="F150" s="104" t="s">
        <v>147</v>
      </c>
      <c r="G150" s="105" t="s">
        <v>139</v>
      </c>
      <c r="H150" s="106">
        <v>1800</v>
      </c>
      <c r="I150" s="107"/>
      <c r="J150" s="107">
        <f>ROUND(I150*H150,2)</f>
        <v>0</v>
      </c>
      <c r="K150" s="104" t="s">
        <v>128</v>
      </c>
      <c r="AG150" s="108" t="s">
        <v>111</v>
      </c>
      <c r="AI150" s="108" t="s">
        <v>107</v>
      </c>
      <c r="AJ150" s="108" t="s">
        <v>64</v>
      </c>
      <c r="AN150" s="13" t="s">
        <v>104</v>
      </c>
      <c r="AT150" s="109" t="e">
        <f>IF(#REF!="základní",J150,0)</f>
        <v>#REF!</v>
      </c>
      <c r="AU150" s="109" t="e">
        <f>IF(#REF!="snížená",J150,0)</f>
        <v>#REF!</v>
      </c>
      <c r="AV150" s="109" t="e">
        <f>IF(#REF!="zákl. přenesená",J150,0)</f>
        <v>#REF!</v>
      </c>
      <c r="AW150" s="109" t="e">
        <f>IF(#REF!="sníž. přenesená",J150,0)</f>
        <v>#REF!</v>
      </c>
      <c r="AX150" s="109" t="e">
        <f>IF(#REF!="nulová",J150,0)</f>
        <v>#REF!</v>
      </c>
      <c r="AY150" s="13" t="s">
        <v>62</v>
      </c>
      <c r="AZ150" s="109">
        <f>ROUND(I150*H150,2)</f>
        <v>0</v>
      </c>
      <c r="BA150" s="13" t="s">
        <v>111</v>
      </c>
      <c r="BB150" s="108" t="s">
        <v>148</v>
      </c>
    </row>
    <row r="151" spans="2:54" s="1" customFormat="1" ht="16.5" customHeight="1">
      <c r="B151" s="101"/>
      <c r="C151" s="102" t="s">
        <v>149</v>
      </c>
      <c r="D151" s="102" t="s">
        <v>107</v>
      </c>
      <c r="E151" s="103" t="s">
        <v>150</v>
      </c>
      <c r="F151" s="104" t="s">
        <v>151</v>
      </c>
      <c r="G151" s="105" t="s">
        <v>139</v>
      </c>
      <c r="H151" s="106">
        <v>560</v>
      </c>
      <c r="I151" s="107"/>
      <c r="J151" s="107">
        <f>ROUND(I151*H151,2)</f>
        <v>0</v>
      </c>
      <c r="K151" s="104" t="s">
        <v>128</v>
      </c>
      <c r="AG151" s="108" t="s">
        <v>111</v>
      </c>
      <c r="AI151" s="108" t="s">
        <v>107</v>
      </c>
      <c r="AJ151" s="108" t="s">
        <v>64</v>
      </c>
      <c r="AN151" s="13" t="s">
        <v>104</v>
      </c>
      <c r="AT151" s="109" t="e">
        <f>IF(#REF!="základní",J151,0)</f>
        <v>#REF!</v>
      </c>
      <c r="AU151" s="109" t="e">
        <f>IF(#REF!="snížená",J151,0)</f>
        <v>#REF!</v>
      </c>
      <c r="AV151" s="109" t="e">
        <f>IF(#REF!="zákl. přenesená",J151,0)</f>
        <v>#REF!</v>
      </c>
      <c r="AW151" s="109" t="e">
        <f>IF(#REF!="sníž. přenesená",J151,0)</f>
        <v>#REF!</v>
      </c>
      <c r="AX151" s="109" t="e">
        <f>IF(#REF!="nulová",J151,0)</f>
        <v>#REF!</v>
      </c>
      <c r="AY151" s="13" t="s">
        <v>62</v>
      </c>
      <c r="AZ151" s="109">
        <f>ROUND(I151*H151,2)</f>
        <v>0</v>
      </c>
      <c r="BA151" s="13" t="s">
        <v>111</v>
      </c>
      <c r="BB151" s="108" t="s">
        <v>152</v>
      </c>
    </row>
    <row r="152" spans="2:54" s="1" customFormat="1" ht="16.5" customHeight="1">
      <c r="B152" s="101"/>
      <c r="C152" s="102" t="s">
        <v>153</v>
      </c>
      <c r="D152" s="102" t="s">
        <v>107</v>
      </c>
      <c r="E152" s="103" t="s">
        <v>154</v>
      </c>
      <c r="F152" s="104" t="s">
        <v>155</v>
      </c>
      <c r="G152" s="105" t="s">
        <v>139</v>
      </c>
      <c r="H152" s="106">
        <v>560</v>
      </c>
      <c r="I152" s="107"/>
      <c r="J152" s="107">
        <f>ROUND(I152*H152,2)</f>
        <v>0</v>
      </c>
      <c r="K152" s="104" t="s">
        <v>128</v>
      </c>
      <c r="AG152" s="108" t="s">
        <v>111</v>
      </c>
      <c r="AI152" s="108" t="s">
        <v>107</v>
      </c>
      <c r="AJ152" s="108" t="s">
        <v>64</v>
      </c>
      <c r="AN152" s="13" t="s">
        <v>104</v>
      </c>
      <c r="AT152" s="109" t="e">
        <f>IF(#REF!="základní",J152,0)</f>
        <v>#REF!</v>
      </c>
      <c r="AU152" s="109" t="e">
        <f>IF(#REF!="snížená",J152,0)</f>
        <v>#REF!</v>
      </c>
      <c r="AV152" s="109" t="e">
        <f>IF(#REF!="zákl. přenesená",J152,0)</f>
        <v>#REF!</v>
      </c>
      <c r="AW152" s="109" t="e">
        <f>IF(#REF!="sníž. přenesená",J152,0)</f>
        <v>#REF!</v>
      </c>
      <c r="AX152" s="109" t="e">
        <f>IF(#REF!="nulová",J152,0)</f>
        <v>#REF!</v>
      </c>
      <c r="AY152" s="13" t="s">
        <v>62</v>
      </c>
      <c r="AZ152" s="109">
        <f>ROUND(I152*H152,2)</f>
        <v>0</v>
      </c>
      <c r="BA152" s="13" t="s">
        <v>111</v>
      </c>
      <c r="BB152" s="108" t="s">
        <v>156</v>
      </c>
    </row>
    <row r="153" spans="2:54" s="11" customFormat="1" ht="22.9" customHeight="1">
      <c r="B153" s="93"/>
      <c r="D153" s="94" t="s">
        <v>53</v>
      </c>
      <c r="E153" s="99" t="s">
        <v>157</v>
      </c>
      <c r="F153" s="99" t="s">
        <v>158</v>
      </c>
      <c r="J153" s="100">
        <f>AZ153</f>
        <v>0</v>
      </c>
      <c r="AG153" s="94" t="s">
        <v>62</v>
      </c>
      <c r="AI153" s="97" t="s">
        <v>53</v>
      </c>
      <c r="AJ153" s="97" t="s">
        <v>62</v>
      </c>
      <c r="AN153" s="94" t="s">
        <v>104</v>
      </c>
      <c r="AZ153" s="98">
        <f>SUM(AZ154:AZ156)</f>
        <v>0</v>
      </c>
    </row>
    <row r="154" spans="2:54" s="1" customFormat="1" ht="24" customHeight="1">
      <c r="B154" s="101"/>
      <c r="C154" s="102" t="s">
        <v>159</v>
      </c>
      <c r="D154" s="102" t="s">
        <v>107</v>
      </c>
      <c r="E154" s="103" t="s">
        <v>160</v>
      </c>
      <c r="F154" s="104" t="s">
        <v>161</v>
      </c>
      <c r="G154" s="105" t="s">
        <v>162</v>
      </c>
      <c r="H154" s="106">
        <v>12.3</v>
      </c>
      <c r="I154" s="107"/>
      <c r="J154" s="107">
        <f>ROUND(I154*H154,2)</f>
        <v>0</v>
      </c>
      <c r="K154" s="104" t="s">
        <v>128</v>
      </c>
      <c r="AG154" s="108" t="s">
        <v>111</v>
      </c>
      <c r="AI154" s="108" t="s">
        <v>107</v>
      </c>
      <c r="AJ154" s="108" t="s">
        <v>64</v>
      </c>
      <c r="AN154" s="13" t="s">
        <v>104</v>
      </c>
      <c r="AT154" s="109" t="e">
        <f>IF(#REF!="základní",J154,0)</f>
        <v>#REF!</v>
      </c>
      <c r="AU154" s="109" t="e">
        <f>IF(#REF!="snížená",J154,0)</f>
        <v>#REF!</v>
      </c>
      <c r="AV154" s="109" t="e">
        <f>IF(#REF!="zákl. přenesená",J154,0)</f>
        <v>#REF!</v>
      </c>
      <c r="AW154" s="109" t="e">
        <f>IF(#REF!="sníž. přenesená",J154,0)</f>
        <v>#REF!</v>
      </c>
      <c r="AX154" s="109" t="e">
        <f>IF(#REF!="nulová",J154,0)</f>
        <v>#REF!</v>
      </c>
      <c r="AY154" s="13" t="s">
        <v>62</v>
      </c>
      <c r="AZ154" s="109">
        <f>ROUND(I154*H154,2)</f>
        <v>0</v>
      </c>
      <c r="BA154" s="13" t="s">
        <v>111</v>
      </c>
      <c r="BB154" s="108" t="s">
        <v>163</v>
      </c>
    </row>
    <row r="155" spans="2:54" s="1" customFormat="1" ht="24" customHeight="1">
      <c r="B155" s="101"/>
      <c r="C155" s="102" t="s">
        <v>164</v>
      </c>
      <c r="D155" s="102" t="s">
        <v>107</v>
      </c>
      <c r="E155" s="103" t="s">
        <v>165</v>
      </c>
      <c r="F155" s="104" t="s">
        <v>166</v>
      </c>
      <c r="G155" s="105" t="s">
        <v>162</v>
      </c>
      <c r="H155" s="106">
        <v>12.3</v>
      </c>
      <c r="I155" s="107"/>
      <c r="J155" s="107">
        <f>ROUND(I155*H155,2)</f>
        <v>0</v>
      </c>
      <c r="K155" s="104" t="s">
        <v>128</v>
      </c>
      <c r="AG155" s="108" t="s">
        <v>111</v>
      </c>
      <c r="AI155" s="108" t="s">
        <v>107</v>
      </c>
      <c r="AJ155" s="108" t="s">
        <v>64</v>
      </c>
      <c r="AN155" s="13" t="s">
        <v>104</v>
      </c>
      <c r="AT155" s="109" t="e">
        <f>IF(#REF!="základní",J155,0)</f>
        <v>#REF!</v>
      </c>
      <c r="AU155" s="109" t="e">
        <f>IF(#REF!="snížená",J155,0)</f>
        <v>#REF!</v>
      </c>
      <c r="AV155" s="109" t="e">
        <f>IF(#REF!="zákl. přenesená",J155,0)</f>
        <v>#REF!</v>
      </c>
      <c r="AW155" s="109" t="e">
        <f>IF(#REF!="sníž. přenesená",J155,0)</f>
        <v>#REF!</v>
      </c>
      <c r="AX155" s="109" t="e">
        <f>IF(#REF!="nulová",J155,0)</f>
        <v>#REF!</v>
      </c>
      <c r="AY155" s="13" t="s">
        <v>62</v>
      </c>
      <c r="AZ155" s="109">
        <f>ROUND(I155*H155,2)</f>
        <v>0</v>
      </c>
      <c r="BA155" s="13" t="s">
        <v>111</v>
      </c>
      <c r="BB155" s="108" t="s">
        <v>167</v>
      </c>
    </row>
    <row r="156" spans="2:54" s="1" customFormat="1" ht="24" customHeight="1">
      <c r="B156" s="101"/>
      <c r="C156" s="102" t="s">
        <v>168</v>
      </c>
      <c r="D156" s="102" t="s">
        <v>107</v>
      </c>
      <c r="E156" s="103" t="s">
        <v>169</v>
      </c>
      <c r="F156" s="104" t="s">
        <v>170</v>
      </c>
      <c r="G156" s="105" t="s">
        <v>162</v>
      </c>
      <c r="H156" s="106">
        <v>12.3</v>
      </c>
      <c r="I156" s="107"/>
      <c r="J156" s="107">
        <f>ROUND(I156*H156,2)</f>
        <v>0</v>
      </c>
      <c r="K156" s="104" t="s">
        <v>128</v>
      </c>
      <c r="AG156" s="108" t="s">
        <v>111</v>
      </c>
      <c r="AI156" s="108" t="s">
        <v>107</v>
      </c>
      <c r="AJ156" s="108" t="s">
        <v>64</v>
      </c>
      <c r="AN156" s="13" t="s">
        <v>104</v>
      </c>
      <c r="AT156" s="109" t="e">
        <f>IF(#REF!="základní",J156,0)</f>
        <v>#REF!</v>
      </c>
      <c r="AU156" s="109" t="e">
        <f>IF(#REF!="snížená",J156,0)</f>
        <v>#REF!</v>
      </c>
      <c r="AV156" s="109" t="e">
        <f>IF(#REF!="zákl. přenesená",J156,0)</f>
        <v>#REF!</v>
      </c>
      <c r="AW156" s="109" t="e">
        <f>IF(#REF!="sníž. přenesená",J156,0)</f>
        <v>#REF!</v>
      </c>
      <c r="AX156" s="109" t="e">
        <f>IF(#REF!="nulová",J156,0)</f>
        <v>#REF!</v>
      </c>
      <c r="AY156" s="13" t="s">
        <v>62</v>
      </c>
      <c r="AZ156" s="109">
        <f>ROUND(I156*H156,2)</f>
        <v>0</v>
      </c>
      <c r="BA156" s="13" t="s">
        <v>111</v>
      </c>
      <c r="BB156" s="108" t="s">
        <v>171</v>
      </c>
    </row>
    <row r="157" spans="2:54" s="11" customFormat="1" ht="25.9" customHeight="1">
      <c r="B157" s="93"/>
      <c r="D157" s="94" t="s">
        <v>53</v>
      </c>
      <c r="E157" s="95" t="s">
        <v>172</v>
      </c>
      <c r="F157" s="95" t="s">
        <v>173</v>
      </c>
      <c r="J157" s="96">
        <f>AZ157</f>
        <v>0</v>
      </c>
      <c r="AG157" s="94" t="s">
        <v>64</v>
      </c>
      <c r="AI157" s="97" t="s">
        <v>53</v>
      </c>
      <c r="AJ157" s="97" t="s">
        <v>54</v>
      </c>
      <c r="AN157" s="94" t="s">
        <v>104</v>
      </c>
      <c r="AZ157" s="98">
        <f>AZ158+AZ161+AZ166+AZ177+AZ180</f>
        <v>0</v>
      </c>
    </row>
    <row r="158" spans="2:54" s="11" customFormat="1" ht="22.9" customHeight="1">
      <c r="B158" s="93"/>
      <c r="D158" s="94" t="s">
        <v>53</v>
      </c>
      <c r="E158" s="99" t="s">
        <v>174</v>
      </c>
      <c r="F158" s="99" t="s">
        <v>175</v>
      </c>
      <c r="J158" s="100">
        <f>AZ158</f>
        <v>0</v>
      </c>
      <c r="AG158" s="94" t="s">
        <v>64</v>
      </c>
      <c r="AI158" s="97" t="s">
        <v>53</v>
      </c>
      <c r="AJ158" s="97" t="s">
        <v>62</v>
      </c>
      <c r="AN158" s="94" t="s">
        <v>104</v>
      </c>
      <c r="AZ158" s="98">
        <f>SUM(AZ159:AZ160)</f>
        <v>0</v>
      </c>
    </row>
    <row r="159" spans="2:54" s="1" customFormat="1" ht="24" customHeight="1">
      <c r="B159" s="101"/>
      <c r="C159" s="102" t="s">
        <v>176</v>
      </c>
      <c r="D159" s="102" t="s">
        <v>107</v>
      </c>
      <c r="E159" s="103" t="s">
        <v>177</v>
      </c>
      <c r="F159" s="104" t="s">
        <v>178</v>
      </c>
      <c r="G159" s="105" t="s">
        <v>179</v>
      </c>
      <c r="H159" s="106">
        <v>1</v>
      </c>
      <c r="I159" s="107"/>
      <c r="J159" s="107">
        <f>ROUND(I159*H159,2)</f>
        <v>0</v>
      </c>
      <c r="K159" s="104" t="s">
        <v>128</v>
      </c>
      <c r="AG159" s="108" t="s">
        <v>180</v>
      </c>
      <c r="AI159" s="108" t="s">
        <v>107</v>
      </c>
      <c r="AJ159" s="108" t="s">
        <v>64</v>
      </c>
      <c r="AN159" s="13" t="s">
        <v>104</v>
      </c>
      <c r="AT159" s="109" t="e">
        <f>IF(#REF!="základní",J159,0)</f>
        <v>#REF!</v>
      </c>
      <c r="AU159" s="109" t="e">
        <f>IF(#REF!="snížená",J159,0)</f>
        <v>#REF!</v>
      </c>
      <c r="AV159" s="109" t="e">
        <f>IF(#REF!="zákl. přenesená",J159,0)</f>
        <v>#REF!</v>
      </c>
      <c r="AW159" s="109" t="e">
        <f>IF(#REF!="sníž. přenesená",J159,0)</f>
        <v>#REF!</v>
      </c>
      <c r="AX159" s="109" t="e">
        <f>IF(#REF!="nulová",J159,0)</f>
        <v>#REF!</v>
      </c>
      <c r="AY159" s="13" t="s">
        <v>62</v>
      </c>
      <c r="AZ159" s="109">
        <f>ROUND(I159*H159,2)</f>
        <v>0</v>
      </c>
      <c r="BA159" s="13" t="s">
        <v>180</v>
      </c>
      <c r="BB159" s="108" t="s">
        <v>181</v>
      </c>
    </row>
    <row r="160" spans="2:54" s="1" customFormat="1" ht="24" customHeight="1">
      <c r="B160" s="101"/>
      <c r="C160" s="102" t="s">
        <v>182</v>
      </c>
      <c r="D160" s="102" t="s">
        <v>107</v>
      </c>
      <c r="E160" s="103" t="s">
        <v>183</v>
      </c>
      <c r="F160" s="104" t="s">
        <v>184</v>
      </c>
      <c r="G160" s="105" t="s">
        <v>179</v>
      </c>
      <c r="H160" s="106">
        <v>8</v>
      </c>
      <c r="I160" s="107"/>
      <c r="J160" s="107">
        <f>ROUND(I160*H160,2)</f>
        <v>0</v>
      </c>
      <c r="K160" s="104" t="s">
        <v>128</v>
      </c>
      <c r="AG160" s="108" t="s">
        <v>180</v>
      </c>
      <c r="AI160" s="108" t="s">
        <v>107</v>
      </c>
      <c r="AJ160" s="108" t="s">
        <v>64</v>
      </c>
      <c r="AN160" s="13" t="s">
        <v>104</v>
      </c>
      <c r="AT160" s="109" t="e">
        <f>IF(#REF!="základní",J160,0)</f>
        <v>#REF!</v>
      </c>
      <c r="AU160" s="109" t="e">
        <f>IF(#REF!="snížená",J160,0)</f>
        <v>#REF!</v>
      </c>
      <c r="AV160" s="109" t="e">
        <f>IF(#REF!="zákl. přenesená",J160,0)</f>
        <v>#REF!</v>
      </c>
      <c r="AW160" s="109" t="e">
        <f>IF(#REF!="sníž. přenesená",J160,0)</f>
        <v>#REF!</v>
      </c>
      <c r="AX160" s="109" t="e">
        <f>IF(#REF!="nulová",J160,0)</f>
        <v>#REF!</v>
      </c>
      <c r="AY160" s="13" t="s">
        <v>62</v>
      </c>
      <c r="AZ160" s="109">
        <f>ROUND(I160*H160,2)</f>
        <v>0</v>
      </c>
      <c r="BA160" s="13" t="s">
        <v>180</v>
      </c>
      <c r="BB160" s="108" t="s">
        <v>185</v>
      </c>
    </row>
    <row r="161" spans="2:54" s="11" customFormat="1" ht="22.9" customHeight="1">
      <c r="B161" s="93"/>
      <c r="D161" s="94" t="s">
        <v>53</v>
      </c>
      <c r="E161" s="99" t="s">
        <v>186</v>
      </c>
      <c r="F161" s="99" t="s">
        <v>187</v>
      </c>
      <c r="J161" s="100">
        <f>AZ161</f>
        <v>0</v>
      </c>
      <c r="AG161" s="94" t="s">
        <v>64</v>
      </c>
      <c r="AI161" s="97" t="s">
        <v>53</v>
      </c>
      <c r="AJ161" s="97" t="s">
        <v>62</v>
      </c>
      <c r="AN161" s="94" t="s">
        <v>104</v>
      </c>
      <c r="AZ161" s="98">
        <f>SUM(AZ162:AZ165)</f>
        <v>0</v>
      </c>
    </row>
    <row r="162" spans="2:54" s="1" customFormat="1" ht="24" customHeight="1">
      <c r="B162" s="101"/>
      <c r="C162" s="102" t="s">
        <v>188</v>
      </c>
      <c r="D162" s="102" t="s">
        <v>107</v>
      </c>
      <c r="E162" s="103" t="s">
        <v>189</v>
      </c>
      <c r="F162" s="104" t="s">
        <v>190</v>
      </c>
      <c r="G162" s="105" t="s">
        <v>179</v>
      </c>
      <c r="H162" s="106">
        <v>22</v>
      </c>
      <c r="I162" s="107"/>
      <c r="J162" s="107">
        <f>ROUND(I162*H162,2)</f>
        <v>0</v>
      </c>
      <c r="K162" s="104" t="s">
        <v>191</v>
      </c>
      <c r="AG162" s="108" t="s">
        <v>180</v>
      </c>
      <c r="AI162" s="108" t="s">
        <v>107</v>
      </c>
      <c r="AJ162" s="108" t="s">
        <v>64</v>
      </c>
      <c r="AN162" s="13" t="s">
        <v>104</v>
      </c>
      <c r="AT162" s="109" t="e">
        <f>IF(#REF!="základní",J162,0)</f>
        <v>#REF!</v>
      </c>
      <c r="AU162" s="109" t="e">
        <f>IF(#REF!="snížená",J162,0)</f>
        <v>#REF!</v>
      </c>
      <c r="AV162" s="109" t="e">
        <f>IF(#REF!="zákl. přenesená",J162,0)</f>
        <v>#REF!</v>
      </c>
      <c r="AW162" s="109" t="e">
        <f>IF(#REF!="sníž. přenesená",J162,0)</f>
        <v>#REF!</v>
      </c>
      <c r="AX162" s="109" t="e">
        <f>IF(#REF!="nulová",J162,0)</f>
        <v>#REF!</v>
      </c>
      <c r="AY162" s="13" t="s">
        <v>62</v>
      </c>
      <c r="AZ162" s="109">
        <f>ROUND(I162*H162,2)</f>
        <v>0</v>
      </c>
      <c r="BA162" s="13" t="s">
        <v>180</v>
      </c>
      <c r="BB162" s="108" t="s">
        <v>192</v>
      </c>
    </row>
    <row r="163" spans="2:54" s="1" customFormat="1" ht="24" customHeight="1">
      <c r="B163" s="101"/>
      <c r="C163" s="110" t="s">
        <v>193</v>
      </c>
      <c r="D163" s="110" t="s">
        <v>194</v>
      </c>
      <c r="E163" s="111" t="s">
        <v>195</v>
      </c>
      <c r="F163" s="112" t="s">
        <v>196</v>
      </c>
      <c r="G163" s="113" t="s">
        <v>179</v>
      </c>
      <c r="H163" s="114">
        <v>22</v>
      </c>
      <c r="I163" s="115"/>
      <c r="J163" s="115">
        <f>ROUND(I163*H163,2)</f>
        <v>0</v>
      </c>
      <c r="K163" s="112" t="s">
        <v>191</v>
      </c>
      <c r="AG163" s="108" t="s">
        <v>197</v>
      </c>
      <c r="AI163" s="108" t="s">
        <v>194</v>
      </c>
      <c r="AJ163" s="108" t="s">
        <v>64</v>
      </c>
      <c r="AN163" s="13" t="s">
        <v>104</v>
      </c>
      <c r="AT163" s="109" t="e">
        <f>IF(#REF!="základní",J163,0)</f>
        <v>#REF!</v>
      </c>
      <c r="AU163" s="109" t="e">
        <f>IF(#REF!="snížená",J163,0)</f>
        <v>#REF!</v>
      </c>
      <c r="AV163" s="109" t="e">
        <f>IF(#REF!="zákl. přenesená",J163,0)</f>
        <v>#REF!</v>
      </c>
      <c r="AW163" s="109" t="e">
        <f>IF(#REF!="sníž. přenesená",J163,0)</f>
        <v>#REF!</v>
      </c>
      <c r="AX163" s="109" t="e">
        <f>IF(#REF!="nulová",J163,0)</f>
        <v>#REF!</v>
      </c>
      <c r="AY163" s="13" t="s">
        <v>62</v>
      </c>
      <c r="AZ163" s="109">
        <f>ROUND(I163*H163,2)</f>
        <v>0</v>
      </c>
      <c r="BA163" s="13" t="s">
        <v>180</v>
      </c>
      <c r="BB163" s="108" t="s">
        <v>198</v>
      </c>
    </row>
    <row r="164" spans="2:54" s="1" customFormat="1" ht="24" customHeight="1">
      <c r="B164" s="101"/>
      <c r="C164" s="102" t="s">
        <v>199</v>
      </c>
      <c r="D164" s="102" t="s">
        <v>107</v>
      </c>
      <c r="E164" s="103" t="s">
        <v>189</v>
      </c>
      <c r="F164" s="104" t="s">
        <v>190</v>
      </c>
      <c r="G164" s="105" t="s">
        <v>179</v>
      </c>
      <c r="H164" s="106">
        <v>12</v>
      </c>
      <c r="I164" s="107"/>
      <c r="J164" s="107">
        <f>ROUND(I164*H164,2)</f>
        <v>0</v>
      </c>
      <c r="K164" s="104" t="s">
        <v>191</v>
      </c>
      <c r="AG164" s="108" t="s">
        <v>180</v>
      </c>
      <c r="AI164" s="108" t="s">
        <v>107</v>
      </c>
      <c r="AJ164" s="108" t="s">
        <v>64</v>
      </c>
      <c r="AN164" s="13" t="s">
        <v>104</v>
      </c>
      <c r="AT164" s="109" t="e">
        <f>IF(#REF!="základní",J164,0)</f>
        <v>#REF!</v>
      </c>
      <c r="AU164" s="109" t="e">
        <f>IF(#REF!="snížená",J164,0)</f>
        <v>#REF!</v>
      </c>
      <c r="AV164" s="109" t="e">
        <f>IF(#REF!="zákl. přenesená",J164,0)</f>
        <v>#REF!</v>
      </c>
      <c r="AW164" s="109" t="e">
        <f>IF(#REF!="sníž. přenesená",J164,0)</f>
        <v>#REF!</v>
      </c>
      <c r="AX164" s="109" t="e">
        <f>IF(#REF!="nulová",J164,0)</f>
        <v>#REF!</v>
      </c>
      <c r="AY164" s="13" t="s">
        <v>62</v>
      </c>
      <c r="AZ164" s="109">
        <f>ROUND(I164*H164,2)</f>
        <v>0</v>
      </c>
      <c r="BA164" s="13" t="s">
        <v>180</v>
      </c>
      <c r="BB164" s="108" t="s">
        <v>200</v>
      </c>
    </row>
    <row r="165" spans="2:54" s="1" customFormat="1" ht="24" customHeight="1">
      <c r="B165" s="101"/>
      <c r="C165" s="110" t="s">
        <v>201</v>
      </c>
      <c r="D165" s="110" t="s">
        <v>194</v>
      </c>
      <c r="E165" s="111" t="s">
        <v>202</v>
      </c>
      <c r="F165" s="112" t="s">
        <v>203</v>
      </c>
      <c r="G165" s="113" t="s">
        <v>179</v>
      </c>
      <c r="H165" s="114">
        <v>12</v>
      </c>
      <c r="I165" s="115"/>
      <c r="J165" s="115">
        <f>ROUND(I165*H165,2)</f>
        <v>0</v>
      </c>
      <c r="K165" s="112" t="s">
        <v>1</v>
      </c>
      <c r="AG165" s="108" t="s">
        <v>197</v>
      </c>
      <c r="AI165" s="108" t="s">
        <v>194</v>
      </c>
      <c r="AJ165" s="108" t="s">
        <v>64</v>
      </c>
      <c r="AN165" s="13" t="s">
        <v>104</v>
      </c>
      <c r="AT165" s="109" t="e">
        <f>IF(#REF!="základní",J165,0)</f>
        <v>#REF!</v>
      </c>
      <c r="AU165" s="109" t="e">
        <f>IF(#REF!="snížená",J165,0)</f>
        <v>#REF!</v>
      </c>
      <c r="AV165" s="109" t="e">
        <f>IF(#REF!="zákl. přenesená",J165,0)</f>
        <v>#REF!</v>
      </c>
      <c r="AW165" s="109" t="e">
        <f>IF(#REF!="sníž. přenesená",J165,0)</f>
        <v>#REF!</v>
      </c>
      <c r="AX165" s="109" t="e">
        <f>IF(#REF!="nulová",J165,0)</f>
        <v>#REF!</v>
      </c>
      <c r="AY165" s="13" t="s">
        <v>62</v>
      </c>
      <c r="AZ165" s="109">
        <f>ROUND(I165*H165,2)</f>
        <v>0</v>
      </c>
      <c r="BA165" s="13" t="s">
        <v>180</v>
      </c>
      <c r="BB165" s="108" t="s">
        <v>204</v>
      </c>
    </row>
    <row r="166" spans="2:54" s="11" customFormat="1" ht="22.9" customHeight="1">
      <c r="B166" s="93"/>
      <c r="D166" s="94" t="s">
        <v>53</v>
      </c>
      <c r="E166" s="99" t="s">
        <v>205</v>
      </c>
      <c r="F166" s="99" t="s">
        <v>206</v>
      </c>
      <c r="J166" s="100">
        <f>AZ166</f>
        <v>0</v>
      </c>
      <c r="AG166" s="94" t="s">
        <v>64</v>
      </c>
      <c r="AI166" s="97" t="s">
        <v>53</v>
      </c>
      <c r="AJ166" s="97" t="s">
        <v>62</v>
      </c>
      <c r="AN166" s="94" t="s">
        <v>104</v>
      </c>
      <c r="AZ166" s="98">
        <f>SUM(AZ167:AZ176)</f>
        <v>0</v>
      </c>
    </row>
    <row r="167" spans="2:54" s="1" customFormat="1" ht="24" customHeight="1">
      <c r="B167" s="101"/>
      <c r="C167" s="102" t="s">
        <v>207</v>
      </c>
      <c r="D167" s="102" t="s">
        <v>107</v>
      </c>
      <c r="E167" s="103" t="s">
        <v>208</v>
      </c>
      <c r="F167" s="104" t="s">
        <v>209</v>
      </c>
      <c r="G167" s="105" t="s">
        <v>179</v>
      </c>
      <c r="H167" s="106">
        <v>60</v>
      </c>
      <c r="I167" s="107"/>
      <c r="J167" s="107">
        <f t="shared" ref="J167:J176" si="1">ROUND(I167*H167,2)</f>
        <v>0</v>
      </c>
      <c r="K167" s="104" t="s">
        <v>128</v>
      </c>
      <c r="AG167" s="108" t="s">
        <v>111</v>
      </c>
      <c r="AI167" s="108" t="s">
        <v>107</v>
      </c>
      <c r="AJ167" s="108" t="s">
        <v>64</v>
      </c>
      <c r="AN167" s="13" t="s">
        <v>104</v>
      </c>
      <c r="AT167" s="109" t="e">
        <f>IF(#REF!="základní",J167,0)</f>
        <v>#REF!</v>
      </c>
      <c r="AU167" s="109" t="e">
        <f>IF(#REF!="snížená",J167,0)</f>
        <v>#REF!</v>
      </c>
      <c r="AV167" s="109" t="e">
        <f>IF(#REF!="zákl. přenesená",J167,0)</f>
        <v>#REF!</v>
      </c>
      <c r="AW167" s="109" t="e">
        <f>IF(#REF!="sníž. přenesená",J167,0)</f>
        <v>#REF!</v>
      </c>
      <c r="AX167" s="109" t="e">
        <f>IF(#REF!="nulová",J167,0)</f>
        <v>#REF!</v>
      </c>
      <c r="AY167" s="13" t="s">
        <v>62</v>
      </c>
      <c r="AZ167" s="109">
        <f>ROUND(I167*H167,2)</f>
        <v>0</v>
      </c>
      <c r="BA167" s="13" t="s">
        <v>111</v>
      </c>
      <c r="BB167" s="108" t="s">
        <v>210</v>
      </c>
    </row>
    <row r="168" spans="2:54" s="1" customFormat="1" ht="16.5" customHeight="1">
      <c r="B168" s="101"/>
      <c r="C168" s="110" t="s">
        <v>211</v>
      </c>
      <c r="D168" s="110" t="s">
        <v>194</v>
      </c>
      <c r="E168" s="111" t="s">
        <v>212</v>
      </c>
      <c r="F168" s="112" t="s">
        <v>213</v>
      </c>
      <c r="G168" s="113" t="s">
        <v>179</v>
      </c>
      <c r="H168" s="114">
        <v>60</v>
      </c>
      <c r="I168" s="115"/>
      <c r="J168" s="115">
        <f t="shared" si="1"/>
        <v>0</v>
      </c>
      <c r="K168" s="112" t="s">
        <v>1</v>
      </c>
      <c r="AG168" s="108" t="s">
        <v>214</v>
      </c>
      <c r="AI168" s="108" t="s">
        <v>194</v>
      </c>
      <c r="AJ168" s="108" t="s">
        <v>64</v>
      </c>
      <c r="AN168" s="13" t="s">
        <v>104</v>
      </c>
      <c r="AT168" s="109" t="e">
        <f>IF(#REF!="základní",J168,0)</f>
        <v>#REF!</v>
      </c>
      <c r="AU168" s="109" t="e">
        <f>IF(#REF!="snížená",J168,0)</f>
        <v>#REF!</v>
      </c>
      <c r="AV168" s="109" t="e">
        <f>IF(#REF!="zákl. přenesená",J168,0)</f>
        <v>#REF!</v>
      </c>
      <c r="AW168" s="109" t="e">
        <f>IF(#REF!="sníž. přenesená",J168,0)</f>
        <v>#REF!</v>
      </c>
      <c r="AX168" s="109" t="e">
        <f>IF(#REF!="nulová",J168,0)</f>
        <v>#REF!</v>
      </c>
      <c r="AY168" s="13" t="s">
        <v>62</v>
      </c>
      <c r="AZ168" s="109">
        <f>ROUND(I168*H168,2)</f>
        <v>0</v>
      </c>
      <c r="BA168" s="13" t="s">
        <v>111</v>
      </c>
      <c r="BB168" s="108" t="s">
        <v>215</v>
      </c>
    </row>
    <row r="169" spans="2:54" s="1" customFormat="1" ht="24" customHeight="1">
      <c r="B169" s="101"/>
      <c r="C169" s="102" t="s">
        <v>216</v>
      </c>
      <c r="D169" s="102" t="s">
        <v>107</v>
      </c>
      <c r="E169" s="103" t="s">
        <v>217</v>
      </c>
      <c r="F169" s="104" t="s">
        <v>218</v>
      </c>
      <c r="G169" s="105" t="s">
        <v>110</v>
      </c>
      <c r="H169" s="106">
        <v>18</v>
      </c>
      <c r="I169" s="107"/>
      <c r="J169" s="107">
        <f t="shared" si="1"/>
        <v>0</v>
      </c>
      <c r="K169" s="104" t="s">
        <v>128</v>
      </c>
      <c r="AG169" s="108" t="s">
        <v>180</v>
      </c>
      <c r="AI169" s="108" t="s">
        <v>107</v>
      </c>
      <c r="AJ169" s="108" t="s">
        <v>64</v>
      </c>
      <c r="AN169" s="13" t="s">
        <v>104</v>
      </c>
      <c r="AT169" s="109" t="e">
        <f>IF(#REF!="základní",J169,0)</f>
        <v>#REF!</v>
      </c>
      <c r="AU169" s="109" t="e">
        <f>IF(#REF!="snížená",J169,0)</f>
        <v>#REF!</v>
      </c>
      <c r="AV169" s="109" t="e">
        <f>IF(#REF!="zákl. přenesená",J169,0)</f>
        <v>#REF!</v>
      </c>
      <c r="AW169" s="109" t="e">
        <f>IF(#REF!="sníž. přenesená",J169,0)</f>
        <v>#REF!</v>
      </c>
      <c r="AX169" s="109" t="e">
        <f>IF(#REF!="nulová",J169,0)</f>
        <v>#REF!</v>
      </c>
      <c r="AY169" s="13" t="s">
        <v>62</v>
      </c>
      <c r="AZ169" s="109">
        <f>ROUND(I169*H169,2)</f>
        <v>0</v>
      </c>
      <c r="BA169" s="13" t="s">
        <v>180</v>
      </c>
      <c r="BB169" s="108" t="s">
        <v>219</v>
      </c>
    </row>
    <row r="170" spans="2:54" s="1" customFormat="1" ht="16.5" customHeight="1">
      <c r="B170" s="101"/>
      <c r="C170" s="110" t="s">
        <v>220</v>
      </c>
      <c r="D170" s="110" t="s">
        <v>194</v>
      </c>
      <c r="E170" s="111" t="s">
        <v>221</v>
      </c>
      <c r="F170" s="112" t="s">
        <v>222</v>
      </c>
      <c r="G170" s="113" t="s">
        <v>110</v>
      </c>
      <c r="H170" s="114">
        <v>18</v>
      </c>
      <c r="I170" s="115"/>
      <c r="J170" s="115">
        <f t="shared" si="1"/>
        <v>0</v>
      </c>
      <c r="K170" s="112" t="s">
        <v>1</v>
      </c>
      <c r="AG170" s="108" t="s">
        <v>197</v>
      </c>
      <c r="AI170" s="108" t="s">
        <v>194</v>
      </c>
      <c r="AJ170" s="108" t="s">
        <v>64</v>
      </c>
      <c r="AN170" s="13" t="s">
        <v>104</v>
      </c>
      <c r="AT170" s="109" t="e">
        <f>IF(#REF!="základní",J170,0)</f>
        <v>#REF!</v>
      </c>
      <c r="AU170" s="109" t="e">
        <f>IF(#REF!="snížená",J170,0)</f>
        <v>#REF!</v>
      </c>
      <c r="AV170" s="109" t="e">
        <f>IF(#REF!="zákl. přenesená",J170,0)</f>
        <v>#REF!</v>
      </c>
      <c r="AW170" s="109" t="e">
        <f>IF(#REF!="sníž. přenesená",J170,0)</f>
        <v>#REF!</v>
      </c>
      <c r="AX170" s="109" t="e">
        <f>IF(#REF!="nulová",J170,0)</f>
        <v>#REF!</v>
      </c>
      <c r="AY170" s="13" t="s">
        <v>62</v>
      </c>
      <c r="AZ170" s="109">
        <f>ROUND(I170*H170,2)</f>
        <v>0</v>
      </c>
      <c r="BA170" s="13" t="s">
        <v>180</v>
      </c>
      <c r="BB170" s="108" t="s">
        <v>223</v>
      </c>
    </row>
    <row r="171" spans="2:54" s="1" customFormat="1" ht="24" customHeight="1">
      <c r="B171" s="101"/>
      <c r="C171" s="102" t="s">
        <v>224</v>
      </c>
      <c r="D171" s="102" t="s">
        <v>107</v>
      </c>
      <c r="E171" s="103" t="s">
        <v>225</v>
      </c>
      <c r="F171" s="104" t="s">
        <v>226</v>
      </c>
      <c r="G171" s="105" t="s">
        <v>110</v>
      </c>
      <c r="H171" s="106">
        <v>30</v>
      </c>
      <c r="I171" s="107"/>
      <c r="J171" s="107">
        <f t="shared" si="1"/>
        <v>0</v>
      </c>
      <c r="K171" s="104" t="s">
        <v>128</v>
      </c>
      <c r="AG171" s="108" t="s">
        <v>180</v>
      </c>
      <c r="AI171" s="108" t="s">
        <v>107</v>
      </c>
      <c r="AJ171" s="108" t="s">
        <v>64</v>
      </c>
      <c r="AN171" s="13" t="s">
        <v>104</v>
      </c>
      <c r="AT171" s="109" t="e">
        <f>IF(#REF!="základní",J171,0)</f>
        <v>#REF!</v>
      </c>
      <c r="AU171" s="109" t="e">
        <f>IF(#REF!="snížená",J171,0)</f>
        <v>#REF!</v>
      </c>
      <c r="AV171" s="109" t="e">
        <f>IF(#REF!="zákl. přenesená",J171,0)</f>
        <v>#REF!</v>
      </c>
      <c r="AW171" s="109" t="e">
        <f>IF(#REF!="sníž. přenesená",J171,0)</f>
        <v>#REF!</v>
      </c>
      <c r="AX171" s="109" t="e">
        <f>IF(#REF!="nulová",J171,0)</f>
        <v>#REF!</v>
      </c>
      <c r="AY171" s="13" t="s">
        <v>62</v>
      </c>
      <c r="AZ171" s="109">
        <f>ROUND(I171*H171,2)</f>
        <v>0</v>
      </c>
      <c r="BA171" s="13" t="s">
        <v>180</v>
      </c>
      <c r="BB171" s="108" t="s">
        <v>227</v>
      </c>
    </row>
    <row r="172" spans="2:54" s="1" customFormat="1" ht="16.5" customHeight="1">
      <c r="B172" s="101"/>
      <c r="C172" s="110" t="s">
        <v>228</v>
      </c>
      <c r="D172" s="110" t="s">
        <v>194</v>
      </c>
      <c r="E172" s="111" t="s">
        <v>229</v>
      </c>
      <c r="F172" s="112" t="s">
        <v>230</v>
      </c>
      <c r="G172" s="113" t="s">
        <v>110</v>
      </c>
      <c r="H172" s="114">
        <v>30</v>
      </c>
      <c r="I172" s="115"/>
      <c r="J172" s="115">
        <f t="shared" si="1"/>
        <v>0</v>
      </c>
      <c r="K172" s="112" t="s">
        <v>1</v>
      </c>
      <c r="AG172" s="108" t="s">
        <v>197</v>
      </c>
      <c r="AI172" s="108" t="s">
        <v>194</v>
      </c>
      <c r="AJ172" s="108" t="s">
        <v>64</v>
      </c>
      <c r="AN172" s="13" t="s">
        <v>104</v>
      </c>
      <c r="AT172" s="109" t="e">
        <f>IF(#REF!="základní",J172,0)</f>
        <v>#REF!</v>
      </c>
      <c r="AU172" s="109" t="e">
        <f>IF(#REF!="snížená",J172,0)</f>
        <v>#REF!</v>
      </c>
      <c r="AV172" s="109" t="e">
        <f>IF(#REF!="zákl. přenesená",J172,0)</f>
        <v>#REF!</v>
      </c>
      <c r="AW172" s="109" t="e">
        <f>IF(#REF!="sníž. přenesená",J172,0)</f>
        <v>#REF!</v>
      </c>
      <c r="AX172" s="109" t="e">
        <f>IF(#REF!="nulová",J172,0)</f>
        <v>#REF!</v>
      </c>
      <c r="AY172" s="13" t="s">
        <v>62</v>
      </c>
      <c r="AZ172" s="109">
        <f>ROUND(I172*H172,2)</f>
        <v>0</v>
      </c>
      <c r="BA172" s="13" t="s">
        <v>180</v>
      </c>
      <c r="BB172" s="108" t="s">
        <v>231</v>
      </c>
    </row>
    <row r="173" spans="2:54" s="1" customFormat="1" ht="24" customHeight="1">
      <c r="B173" s="101"/>
      <c r="C173" s="102" t="s">
        <v>232</v>
      </c>
      <c r="D173" s="102" t="s">
        <v>107</v>
      </c>
      <c r="E173" s="103" t="s">
        <v>233</v>
      </c>
      <c r="F173" s="104" t="s">
        <v>234</v>
      </c>
      <c r="G173" s="105" t="s">
        <v>110</v>
      </c>
      <c r="H173" s="106">
        <v>16</v>
      </c>
      <c r="I173" s="107"/>
      <c r="J173" s="107">
        <f t="shared" si="1"/>
        <v>0</v>
      </c>
      <c r="K173" s="104" t="s">
        <v>128</v>
      </c>
      <c r="AG173" s="108" t="s">
        <v>180</v>
      </c>
      <c r="AI173" s="108" t="s">
        <v>107</v>
      </c>
      <c r="AJ173" s="108" t="s">
        <v>64</v>
      </c>
      <c r="AN173" s="13" t="s">
        <v>104</v>
      </c>
      <c r="AT173" s="109" t="e">
        <f>IF(#REF!="základní",J173,0)</f>
        <v>#REF!</v>
      </c>
      <c r="AU173" s="109" t="e">
        <f>IF(#REF!="snížená",J173,0)</f>
        <v>#REF!</v>
      </c>
      <c r="AV173" s="109" t="e">
        <f>IF(#REF!="zákl. přenesená",J173,0)</f>
        <v>#REF!</v>
      </c>
      <c r="AW173" s="109" t="e">
        <f>IF(#REF!="sníž. přenesená",J173,0)</f>
        <v>#REF!</v>
      </c>
      <c r="AX173" s="109" t="e">
        <f>IF(#REF!="nulová",J173,0)</f>
        <v>#REF!</v>
      </c>
      <c r="AY173" s="13" t="s">
        <v>62</v>
      </c>
      <c r="AZ173" s="109">
        <f>ROUND(I173*H173,2)</f>
        <v>0</v>
      </c>
      <c r="BA173" s="13" t="s">
        <v>180</v>
      </c>
      <c r="BB173" s="108" t="s">
        <v>235</v>
      </c>
    </row>
    <row r="174" spans="2:54" s="1" customFormat="1" ht="16.5" customHeight="1">
      <c r="B174" s="101"/>
      <c r="C174" s="110" t="s">
        <v>236</v>
      </c>
      <c r="D174" s="110" t="s">
        <v>194</v>
      </c>
      <c r="E174" s="111" t="s">
        <v>237</v>
      </c>
      <c r="F174" s="112" t="s">
        <v>238</v>
      </c>
      <c r="G174" s="113" t="s">
        <v>110</v>
      </c>
      <c r="H174" s="114">
        <v>16</v>
      </c>
      <c r="I174" s="115"/>
      <c r="J174" s="115">
        <f t="shared" si="1"/>
        <v>0</v>
      </c>
      <c r="K174" s="112" t="s">
        <v>1</v>
      </c>
      <c r="AG174" s="108" t="s">
        <v>197</v>
      </c>
      <c r="AI174" s="108" t="s">
        <v>194</v>
      </c>
      <c r="AJ174" s="108" t="s">
        <v>64</v>
      </c>
      <c r="AN174" s="13" t="s">
        <v>104</v>
      </c>
      <c r="AT174" s="109" t="e">
        <f>IF(#REF!="základní",J174,0)</f>
        <v>#REF!</v>
      </c>
      <c r="AU174" s="109" t="e">
        <f>IF(#REF!="snížená",J174,0)</f>
        <v>#REF!</v>
      </c>
      <c r="AV174" s="109" t="e">
        <f>IF(#REF!="zákl. přenesená",J174,0)</f>
        <v>#REF!</v>
      </c>
      <c r="AW174" s="109" t="e">
        <f>IF(#REF!="sníž. přenesená",J174,0)</f>
        <v>#REF!</v>
      </c>
      <c r="AX174" s="109" t="e">
        <f>IF(#REF!="nulová",J174,0)</f>
        <v>#REF!</v>
      </c>
      <c r="AY174" s="13" t="s">
        <v>62</v>
      </c>
      <c r="AZ174" s="109">
        <f>ROUND(I174*H174,2)</f>
        <v>0</v>
      </c>
      <c r="BA174" s="13" t="s">
        <v>180</v>
      </c>
      <c r="BB174" s="108" t="s">
        <v>239</v>
      </c>
    </row>
    <row r="175" spans="2:54" s="1" customFormat="1" ht="24" customHeight="1">
      <c r="B175" s="101"/>
      <c r="C175" s="102" t="s">
        <v>240</v>
      </c>
      <c r="D175" s="102" t="s">
        <v>107</v>
      </c>
      <c r="E175" s="103" t="s">
        <v>241</v>
      </c>
      <c r="F175" s="104" t="s">
        <v>242</v>
      </c>
      <c r="G175" s="105" t="s">
        <v>179</v>
      </c>
      <c r="H175" s="106">
        <v>240</v>
      </c>
      <c r="I175" s="107"/>
      <c r="J175" s="107">
        <f t="shared" si="1"/>
        <v>0</v>
      </c>
      <c r="K175" s="104" t="s">
        <v>128</v>
      </c>
      <c r="AG175" s="108" t="s">
        <v>180</v>
      </c>
      <c r="AI175" s="108" t="s">
        <v>107</v>
      </c>
      <c r="AJ175" s="108" t="s">
        <v>64</v>
      </c>
      <c r="AN175" s="13" t="s">
        <v>104</v>
      </c>
      <c r="AT175" s="109" t="e">
        <f>IF(#REF!="základní",J175,0)</f>
        <v>#REF!</v>
      </c>
      <c r="AU175" s="109" t="e">
        <f>IF(#REF!="snížená",J175,0)</f>
        <v>#REF!</v>
      </c>
      <c r="AV175" s="109" t="e">
        <f>IF(#REF!="zákl. přenesená",J175,0)</f>
        <v>#REF!</v>
      </c>
      <c r="AW175" s="109" t="e">
        <f>IF(#REF!="sníž. přenesená",J175,0)</f>
        <v>#REF!</v>
      </c>
      <c r="AX175" s="109" t="e">
        <f>IF(#REF!="nulová",J175,0)</f>
        <v>#REF!</v>
      </c>
      <c r="AY175" s="13" t="s">
        <v>62</v>
      </c>
      <c r="AZ175" s="109">
        <f>ROUND(I175*H175,2)</f>
        <v>0</v>
      </c>
      <c r="BA175" s="13" t="s">
        <v>180</v>
      </c>
      <c r="BB175" s="108" t="s">
        <v>243</v>
      </c>
    </row>
    <row r="176" spans="2:54" s="1" customFormat="1" ht="16.5" customHeight="1">
      <c r="B176" s="101"/>
      <c r="C176" s="110" t="s">
        <v>244</v>
      </c>
      <c r="D176" s="110" t="s">
        <v>194</v>
      </c>
      <c r="E176" s="111" t="s">
        <v>245</v>
      </c>
      <c r="F176" s="112" t="s">
        <v>246</v>
      </c>
      <c r="G176" s="113" t="s">
        <v>179</v>
      </c>
      <c r="H176" s="114">
        <v>240</v>
      </c>
      <c r="I176" s="115"/>
      <c r="J176" s="115">
        <f t="shared" si="1"/>
        <v>0</v>
      </c>
      <c r="K176" s="112" t="s">
        <v>128</v>
      </c>
      <c r="AG176" s="108" t="s">
        <v>197</v>
      </c>
      <c r="AI176" s="108" t="s">
        <v>194</v>
      </c>
      <c r="AJ176" s="108" t="s">
        <v>64</v>
      </c>
      <c r="AN176" s="13" t="s">
        <v>104</v>
      </c>
      <c r="AT176" s="109" t="e">
        <f>IF(#REF!="základní",J176,0)</f>
        <v>#REF!</v>
      </c>
      <c r="AU176" s="109" t="e">
        <f>IF(#REF!="snížená",J176,0)</f>
        <v>#REF!</v>
      </c>
      <c r="AV176" s="109" t="e">
        <f>IF(#REF!="zákl. přenesená",J176,0)</f>
        <v>#REF!</v>
      </c>
      <c r="AW176" s="109" t="e">
        <f>IF(#REF!="sníž. přenesená",J176,0)</f>
        <v>#REF!</v>
      </c>
      <c r="AX176" s="109" t="e">
        <f>IF(#REF!="nulová",J176,0)</f>
        <v>#REF!</v>
      </c>
      <c r="AY176" s="13" t="s">
        <v>62</v>
      </c>
      <c r="AZ176" s="109">
        <f>ROUND(I176*H176,2)</f>
        <v>0</v>
      </c>
      <c r="BA176" s="13" t="s">
        <v>180</v>
      </c>
      <c r="BB176" s="108" t="s">
        <v>247</v>
      </c>
    </row>
    <row r="177" spans="2:54" s="11" customFormat="1" ht="22.9" customHeight="1">
      <c r="B177" s="93"/>
      <c r="D177" s="94" t="s">
        <v>53</v>
      </c>
      <c r="E177" s="99" t="s">
        <v>248</v>
      </c>
      <c r="F177" s="99" t="s">
        <v>249</v>
      </c>
      <c r="J177" s="100">
        <f>AZ177</f>
        <v>0</v>
      </c>
      <c r="AG177" s="94" t="s">
        <v>64</v>
      </c>
      <c r="AI177" s="97" t="s">
        <v>53</v>
      </c>
      <c r="AJ177" s="97" t="s">
        <v>62</v>
      </c>
      <c r="AN177" s="94" t="s">
        <v>104</v>
      </c>
      <c r="AZ177" s="98">
        <f>SUM(AZ178:AZ179)</f>
        <v>0</v>
      </c>
    </row>
    <row r="178" spans="2:54" s="1" customFormat="1" ht="16.5" customHeight="1">
      <c r="B178" s="101"/>
      <c r="C178" s="102" t="s">
        <v>250</v>
      </c>
      <c r="D178" s="102" t="s">
        <v>107</v>
      </c>
      <c r="E178" s="103" t="s">
        <v>251</v>
      </c>
      <c r="F178" s="104" t="s">
        <v>252</v>
      </c>
      <c r="G178" s="105" t="s">
        <v>110</v>
      </c>
      <c r="H178" s="106">
        <v>1340</v>
      </c>
      <c r="I178" s="107"/>
      <c r="J178" s="107">
        <f>ROUND(I178*H178,2)</f>
        <v>0</v>
      </c>
      <c r="K178" s="104" t="s">
        <v>128</v>
      </c>
      <c r="AG178" s="108" t="s">
        <v>180</v>
      </c>
      <c r="AI178" s="108" t="s">
        <v>107</v>
      </c>
      <c r="AJ178" s="108" t="s">
        <v>64</v>
      </c>
      <c r="AN178" s="13" t="s">
        <v>104</v>
      </c>
      <c r="AT178" s="109" t="e">
        <f>IF(#REF!="základní",J178,0)</f>
        <v>#REF!</v>
      </c>
      <c r="AU178" s="109" t="e">
        <f>IF(#REF!="snížená",J178,0)</f>
        <v>#REF!</v>
      </c>
      <c r="AV178" s="109" t="e">
        <f>IF(#REF!="zákl. přenesená",J178,0)</f>
        <v>#REF!</v>
      </c>
      <c r="AW178" s="109" t="e">
        <f>IF(#REF!="sníž. přenesená",J178,0)</f>
        <v>#REF!</v>
      </c>
      <c r="AX178" s="109" t="e">
        <f>IF(#REF!="nulová",J178,0)</f>
        <v>#REF!</v>
      </c>
      <c r="AY178" s="13" t="s">
        <v>62</v>
      </c>
      <c r="AZ178" s="109">
        <f>ROUND(I178*H178,2)</f>
        <v>0</v>
      </c>
      <c r="BA178" s="13" t="s">
        <v>180</v>
      </c>
      <c r="BB178" s="108" t="s">
        <v>253</v>
      </c>
    </row>
    <row r="179" spans="2:54" s="1" customFormat="1" ht="24" customHeight="1">
      <c r="B179" s="101"/>
      <c r="C179" s="110" t="s">
        <v>254</v>
      </c>
      <c r="D179" s="110" t="s">
        <v>194</v>
      </c>
      <c r="E179" s="111" t="s">
        <v>255</v>
      </c>
      <c r="F179" s="112" t="s">
        <v>256</v>
      </c>
      <c r="G179" s="113" t="s">
        <v>110</v>
      </c>
      <c r="H179" s="114">
        <v>1340</v>
      </c>
      <c r="I179" s="115"/>
      <c r="J179" s="115">
        <f>ROUND(I179*H179,2)</f>
        <v>0</v>
      </c>
      <c r="K179" s="112" t="s">
        <v>1</v>
      </c>
      <c r="AG179" s="108" t="s">
        <v>197</v>
      </c>
      <c r="AI179" s="108" t="s">
        <v>194</v>
      </c>
      <c r="AJ179" s="108" t="s">
        <v>64</v>
      </c>
      <c r="AN179" s="13" t="s">
        <v>104</v>
      </c>
      <c r="AT179" s="109" t="e">
        <f>IF(#REF!="základní",J179,0)</f>
        <v>#REF!</v>
      </c>
      <c r="AU179" s="109" t="e">
        <f>IF(#REF!="snížená",J179,0)</f>
        <v>#REF!</v>
      </c>
      <c r="AV179" s="109" t="e">
        <f>IF(#REF!="zákl. přenesená",J179,0)</f>
        <v>#REF!</v>
      </c>
      <c r="AW179" s="109" t="e">
        <f>IF(#REF!="sníž. přenesená",J179,0)</f>
        <v>#REF!</v>
      </c>
      <c r="AX179" s="109" t="e">
        <f>IF(#REF!="nulová",J179,0)</f>
        <v>#REF!</v>
      </c>
      <c r="AY179" s="13" t="s">
        <v>62</v>
      </c>
      <c r="AZ179" s="109">
        <f>ROUND(I179*H179,2)</f>
        <v>0</v>
      </c>
      <c r="BA179" s="13" t="s">
        <v>180</v>
      </c>
      <c r="BB179" s="108" t="s">
        <v>257</v>
      </c>
    </row>
    <row r="180" spans="2:54" s="11" customFormat="1" ht="22.9" customHeight="1">
      <c r="B180" s="93"/>
      <c r="D180" s="94" t="s">
        <v>53</v>
      </c>
      <c r="E180" s="99" t="s">
        <v>258</v>
      </c>
      <c r="F180" s="99" t="s">
        <v>259</v>
      </c>
      <c r="J180" s="100">
        <f>AZ180</f>
        <v>0</v>
      </c>
      <c r="AG180" s="94" t="s">
        <v>64</v>
      </c>
      <c r="AI180" s="97" t="s">
        <v>53</v>
      </c>
      <c r="AJ180" s="97" t="s">
        <v>62</v>
      </c>
      <c r="AN180" s="94" t="s">
        <v>104</v>
      </c>
      <c r="AZ180" s="98">
        <f>SUM(AZ181:AZ183)</f>
        <v>0</v>
      </c>
    </row>
    <row r="181" spans="2:54" s="1" customFormat="1" ht="24" customHeight="1">
      <c r="B181" s="101"/>
      <c r="C181" s="102" t="s">
        <v>260</v>
      </c>
      <c r="D181" s="102" t="s">
        <v>107</v>
      </c>
      <c r="E181" s="103" t="s">
        <v>261</v>
      </c>
      <c r="F181" s="104" t="s">
        <v>262</v>
      </c>
      <c r="G181" s="105" t="s">
        <v>139</v>
      </c>
      <c r="H181" s="106">
        <v>8.6</v>
      </c>
      <c r="I181" s="107"/>
      <c r="J181" s="107">
        <f>ROUND(I181*H181,2)</f>
        <v>0</v>
      </c>
      <c r="K181" s="104" t="s">
        <v>1</v>
      </c>
      <c r="AG181" s="108" t="s">
        <v>180</v>
      </c>
      <c r="AI181" s="108" t="s">
        <v>107</v>
      </c>
      <c r="AJ181" s="108" t="s">
        <v>64</v>
      </c>
      <c r="AN181" s="13" t="s">
        <v>104</v>
      </c>
      <c r="AT181" s="109" t="e">
        <f>IF(#REF!="základní",J181,0)</f>
        <v>#REF!</v>
      </c>
      <c r="AU181" s="109" t="e">
        <f>IF(#REF!="snížená",J181,0)</f>
        <v>#REF!</v>
      </c>
      <c r="AV181" s="109" t="e">
        <f>IF(#REF!="zákl. přenesená",J181,0)</f>
        <v>#REF!</v>
      </c>
      <c r="AW181" s="109" t="e">
        <f>IF(#REF!="sníž. přenesená",J181,0)</f>
        <v>#REF!</v>
      </c>
      <c r="AX181" s="109" t="e">
        <f>IF(#REF!="nulová",J181,0)</f>
        <v>#REF!</v>
      </c>
      <c r="AY181" s="13" t="s">
        <v>62</v>
      </c>
      <c r="AZ181" s="109">
        <f>ROUND(I181*H181,2)</f>
        <v>0</v>
      </c>
      <c r="BA181" s="13" t="s">
        <v>180</v>
      </c>
      <c r="BB181" s="108" t="s">
        <v>263</v>
      </c>
    </row>
    <row r="182" spans="2:54" s="1" customFormat="1" ht="24" customHeight="1">
      <c r="B182" s="101"/>
      <c r="C182" s="102" t="s">
        <v>264</v>
      </c>
      <c r="D182" s="102" t="s">
        <v>107</v>
      </c>
      <c r="E182" s="103" t="s">
        <v>265</v>
      </c>
      <c r="F182" s="104" t="s">
        <v>266</v>
      </c>
      <c r="G182" s="105" t="s">
        <v>139</v>
      </c>
      <c r="H182" s="106">
        <v>6.3</v>
      </c>
      <c r="I182" s="107"/>
      <c r="J182" s="107">
        <f>ROUND(I182*H182,2)</f>
        <v>0</v>
      </c>
      <c r="K182" s="104" t="s">
        <v>1</v>
      </c>
      <c r="AG182" s="108" t="s">
        <v>180</v>
      </c>
      <c r="AI182" s="108" t="s">
        <v>107</v>
      </c>
      <c r="AJ182" s="108" t="s">
        <v>64</v>
      </c>
      <c r="AN182" s="13" t="s">
        <v>104</v>
      </c>
      <c r="AT182" s="109" t="e">
        <f>IF(#REF!="základní",J182,0)</f>
        <v>#REF!</v>
      </c>
      <c r="AU182" s="109" t="e">
        <f>IF(#REF!="snížená",J182,0)</f>
        <v>#REF!</v>
      </c>
      <c r="AV182" s="109" t="e">
        <f>IF(#REF!="zákl. přenesená",J182,0)</f>
        <v>#REF!</v>
      </c>
      <c r="AW182" s="109" t="e">
        <f>IF(#REF!="sníž. přenesená",J182,0)</f>
        <v>#REF!</v>
      </c>
      <c r="AX182" s="109" t="e">
        <f>IF(#REF!="nulová",J182,0)</f>
        <v>#REF!</v>
      </c>
      <c r="AY182" s="13" t="s">
        <v>62</v>
      </c>
      <c r="AZ182" s="109">
        <f>ROUND(I182*H182,2)</f>
        <v>0</v>
      </c>
      <c r="BA182" s="13" t="s">
        <v>180</v>
      </c>
      <c r="BB182" s="108" t="s">
        <v>267</v>
      </c>
    </row>
    <row r="183" spans="2:54" s="1" customFormat="1" ht="36" customHeight="1">
      <c r="B183" s="101"/>
      <c r="C183" s="102" t="s">
        <v>268</v>
      </c>
      <c r="D183" s="102" t="s">
        <v>107</v>
      </c>
      <c r="E183" s="103" t="s">
        <v>269</v>
      </c>
      <c r="F183" s="104" t="s">
        <v>270</v>
      </c>
      <c r="G183" s="105" t="s">
        <v>139</v>
      </c>
      <c r="H183" s="106">
        <v>3</v>
      </c>
      <c r="I183" s="107"/>
      <c r="J183" s="107">
        <f>ROUND(I183*H183,2)</f>
        <v>0</v>
      </c>
      <c r="K183" s="104" t="s">
        <v>1</v>
      </c>
      <c r="AG183" s="108" t="s">
        <v>180</v>
      </c>
      <c r="AI183" s="108" t="s">
        <v>107</v>
      </c>
      <c r="AJ183" s="108" t="s">
        <v>64</v>
      </c>
      <c r="AN183" s="13" t="s">
        <v>104</v>
      </c>
      <c r="AT183" s="109" t="e">
        <f>IF(#REF!="základní",J183,0)</f>
        <v>#REF!</v>
      </c>
      <c r="AU183" s="109" t="e">
        <f>IF(#REF!="snížená",J183,0)</f>
        <v>#REF!</v>
      </c>
      <c r="AV183" s="109" t="e">
        <f>IF(#REF!="zákl. přenesená",J183,0)</f>
        <v>#REF!</v>
      </c>
      <c r="AW183" s="109" t="e">
        <f>IF(#REF!="sníž. přenesená",J183,0)</f>
        <v>#REF!</v>
      </c>
      <c r="AX183" s="109" t="e">
        <f>IF(#REF!="nulová",J183,0)</f>
        <v>#REF!</v>
      </c>
      <c r="AY183" s="13" t="s">
        <v>62</v>
      </c>
      <c r="AZ183" s="109">
        <f>ROUND(I183*H183,2)</f>
        <v>0</v>
      </c>
      <c r="BA183" s="13" t="s">
        <v>180</v>
      </c>
      <c r="BB183" s="108" t="s">
        <v>271</v>
      </c>
    </row>
    <row r="184" spans="2:54" s="11" customFormat="1" ht="25.9" customHeight="1">
      <c r="B184" s="93"/>
      <c r="D184" s="94" t="s">
        <v>53</v>
      </c>
      <c r="E184" s="95" t="s">
        <v>194</v>
      </c>
      <c r="F184" s="95" t="s">
        <v>272</v>
      </c>
      <c r="J184" s="96">
        <f>AZ184</f>
        <v>0</v>
      </c>
      <c r="AG184" s="94" t="s">
        <v>273</v>
      </c>
      <c r="AI184" s="97" t="s">
        <v>53</v>
      </c>
      <c r="AJ184" s="97" t="s">
        <v>54</v>
      </c>
      <c r="AN184" s="94" t="s">
        <v>104</v>
      </c>
      <c r="AZ184" s="98">
        <f>AZ185+AZ205+AZ214</f>
        <v>0</v>
      </c>
    </row>
    <row r="185" spans="2:54" s="11" customFormat="1" ht="22.9" customHeight="1">
      <c r="B185" s="93"/>
      <c r="D185" s="94" t="s">
        <v>53</v>
      </c>
      <c r="E185" s="99" t="s">
        <v>274</v>
      </c>
      <c r="F185" s="99" t="s">
        <v>275</v>
      </c>
      <c r="J185" s="100">
        <f>AZ185</f>
        <v>0</v>
      </c>
      <c r="AG185" s="94" t="s">
        <v>273</v>
      </c>
      <c r="AI185" s="97" t="s">
        <v>53</v>
      </c>
      <c r="AJ185" s="97" t="s">
        <v>62</v>
      </c>
      <c r="AN185" s="94" t="s">
        <v>104</v>
      </c>
      <c r="AZ185" s="98">
        <f>SUM(AZ186:AZ204)</f>
        <v>0</v>
      </c>
    </row>
    <row r="186" spans="2:54" s="1" customFormat="1" ht="24" customHeight="1">
      <c r="B186" s="101"/>
      <c r="C186" s="102" t="s">
        <v>276</v>
      </c>
      <c r="D186" s="102" t="s">
        <v>107</v>
      </c>
      <c r="E186" s="103" t="s">
        <v>277</v>
      </c>
      <c r="F186" s="104" t="s">
        <v>278</v>
      </c>
      <c r="G186" s="105" t="s">
        <v>110</v>
      </c>
      <c r="H186" s="106">
        <v>40</v>
      </c>
      <c r="I186" s="107"/>
      <c r="J186" s="107">
        <f t="shared" ref="J186:J204" si="2">ROUND(I186*H186,2)</f>
        <v>0</v>
      </c>
      <c r="K186" s="104" t="s">
        <v>1</v>
      </c>
      <c r="AG186" s="108" t="s">
        <v>130</v>
      </c>
      <c r="AI186" s="108" t="s">
        <v>107</v>
      </c>
      <c r="AJ186" s="108" t="s">
        <v>64</v>
      </c>
      <c r="AN186" s="13" t="s">
        <v>104</v>
      </c>
      <c r="AT186" s="109" t="e">
        <f>IF(#REF!="základní",J186,0)</f>
        <v>#REF!</v>
      </c>
      <c r="AU186" s="109" t="e">
        <f>IF(#REF!="snížená",J186,0)</f>
        <v>#REF!</v>
      </c>
      <c r="AV186" s="109" t="e">
        <f>IF(#REF!="zákl. přenesená",J186,0)</f>
        <v>#REF!</v>
      </c>
      <c r="AW186" s="109" t="e">
        <f>IF(#REF!="sníž. přenesená",J186,0)</f>
        <v>#REF!</v>
      </c>
      <c r="AX186" s="109" t="e">
        <f>IF(#REF!="nulová",J186,0)</f>
        <v>#REF!</v>
      </c>
      <c r="AY186" s="13" t="s">
        <v>62</v>
      </c>
      <c r="AZ186" s="109">
        <f>ROUND(I186*H186,2)</f>
        <v>0</v>
      </c>
      <c r="BA186" s="13" t="s">
        <v>130</v>
      </c>
      <c r="BB186" s="108" t="s">
        <v>279</v>
      </c>
    </row>
    <row r="187" spans="2:54" s="1" customFormat="1" ht="16.5" customHeight="1">
      <c r="B187" s="101"/>
      <c r="C187" s="110" t="s">
        <v>280</v>
      </c>
      <c r="D187" s="110" t="s">
        <v>194</v>
      </c>
      <c r="E187" s="111" t="s">
        <v>281</v>
      </c>
      <c r="F187" s="112" t="s">
        <v>282</v>
      </c>
      <c r="G187" s="113" t="s">
        <v>110</v>
      </c>
      <c r="H187" s="114">
        <v>40</v>
      </c>
      <c r="I187" s="115"/>
      <c r="J187" s="115">
        <f t="shared" si="2"/>
        <v>0</v>
      </c>
      <c r="K187" s="112" t="s">
        <v>1</v>
      </c>
      <c r="AG187" s="108" t="s">
        <v>283</v>
      </c>
      <c r="AI187" s="108" t="s">
        <v>194</v>
      </c>
      <c r="AJ187" s="108" t="s">
        <v>64</v>
      </c>
      <c r="AN187" s="13" t="s">
        <v>104</v>
      </c>
      <c r="AT187" s="109" t="e">
        <f>IF(#REF!="základní",J187,0)</f>
        <v>#REF!</v>
      </c>
      <c r="AU187" s="109" t="e">
        <f>IF(#REF!="snížená",J187,0)</f>
        <v>#REF!</v>
      </c>
      <c r="AV187" s="109" t="e">
        <f>IF(#REF!="zákl. přenesená",J187,0)</f>
        <v>#REF!</v>
      </c>
      <c r="AW187" s="109" t="e">
        <f>IF(#REF!="sníž. přenesená",J187,0)</f>
        <v>#REF!</v>
      </c>
      <c r="AX187" s="109" t="e">
        <f>IF(#REF!="nulová",J187,0)</f>
        <v>#REF!</v>
      </c>
      <c r="AY187" s="13" t="s">
        <v>62</v>
      </c>
      <c r="AZ187" s="109">
        <f>ROUND(I187*H187,2)</f>
        <v>0</v>
      </c>
      <c r="BA187" s="13" t="s">
        <v>283</v>
      </c>
      <c r="BB187" s="108" t="s">
        <v>284</v>
      </c>
    </row>
    <row r="188" spans="2:54" s="1" customFormat="1" ht="24" customHeight="1">
      <c r="B188" s="101"/>
      <c r="C188" s="102" t="s">
        <v>285</v>
      </c>
      <c r="D188" s="102" t="s">
        <v>107</v>
      </c>
      <c r="E188" s="103" t="s">
        <v>286</v>
      </c>
      <c r="F188" s="104" t="s">
        <v>287</v>
      </c>
      <c r="G188" s="105" t="s">
        <v>110</v>
      </c>
      <c r="H188" s="106">
        <v>100</v>
      </c>
      <c r="I188" s="107"/>
      <c r="J188" s="107">
        <f t="shared" si="2"/>
        <v>0</v>
      </c>
      <c r="K188" s="104" t="s">
        <v>1</v>
      </c>
      <c r="AG188" s="108" t="s">
        <v>111</v>
      </c>
      <c r="AI188" s="108" t="s">
        <v>107</v>
      </c>
      <c r="AJ188" s="108" t="s">
        <v>64</v>
      </c>
      <c r="AN188" s="13" t="s">
        <v>104</v>
      </c>
      <c r="AT188" s="109" t="e">
        <f>IF(#REF!="základní",J188,0)</f>
        <v>#REF!</v>
      </c>
      <c r="AU188" s="109" t="e">
        <f>IF(#REF!="snížená",J188,0)</f>
        <v>#REF!</v>
      </c>
      <c r="AV188" s="109" t="e">
        <f>IF(#REF!="zákl. přenesená",J188,0)</f>
        <v>#REF!</v>
      </c>
      <c r="AW188" s="109" t="e">
        <f>IF(#REF!="sníž. přenesená",J188,0)</f>
        <v>#REF!</v>
      </c>
      <c r="AX188" s="109" t="e">
        <f>IF(#REF!="nulová",J188,0)</f>
        <v>#REF!</v>
      </c>
      <c r="AY188" s="13" t="s">
        <v>62</v>
      </c>
      <c r="AZ188" s="109">
        <f>ROUND(I188*H188,2)</f>
        <v>0</v>
      </c>
      <c r="BA188" s="13" t="s">
        <v>111</v>
      </c>
      <c r="BB188" s="108" t="s">
        <v>288</v>
      </c>
    </row>
    <row r="189" spans="2:54" s="1" customFormat="1" ht="24" customHeight="1">
      <c r="B189" s="101"/>
      <c r="C189" s="110" t="s">
        <v>289</v>
      </c>
      <c r="D189" s="110" t="s">
        <v>194</v>
      </c>
      <c r="E189" s="111" t="s">
        <v>290</v>
      </c>
      <c r="F189" s="112" t="s">
        <v>291</v>
      </c>
      <c r="G189" s="113" t="s">
        <v>110</v>
      </c>
      <c r="H189" s="114">
        <v>100</v>
      </c>
      <c r="I189" s="115"/>
      <c r="J189" s="115">
        <f t="shared" si="2"/>
        <v>0</v>
      </c>
      <c r="K189" s="112" t="s">
        <v>128</v>
      </c>
      <c r="AG189" s="108" t="s">
        <v>283</v>
      </c>
      <c r="AI189" s="108" t="s">
        <v>194</v>
      </c>
      <c r="AJ189" s="108" t="s">
        <v>64</v>
      </c>
      <c r="AN189" s="13" t="s">
        <v>104</v>
      </c>
      <c r="AT189" s="109" t="e">
        <f>IF(#REF!="základní",J189,0)</f>
        <v>#REF!</v>
      </c>
      <c r="AU189" s="109" t="e">
        <f>IF(#REF!="snížená",J189,0)</f>
        <v>#REF!</v>
      </c>
      <c r="AV189" s="109" t="e">
        <f>IF(#REF!="zákl. přenesená",J189,0)</f>
        <v>#REF!</v>
      </c>
      <c r="AW189" s="109" t="e">
        <f>IF(#REF!="sníž. přenesená",J189,0)</f>
        <v>#REF!</v>
      </c>
      <c r="AX189" s="109" t="e">
        <f>IF(#REF!="nulová",J189,0)</f>
        <v>#REF!</v>
      </c>
      <c r="AY189" s="13" t="s">
        <v>62</v>
      </c>
      <c r="AZ189" s="109">
        <f>ROUND(I189*H189,2)</f>
        <v>0</v>
      </c>
      <c r="BA189" s="13" t="s">
        <v>283</v>
      </c>
      <c r="BB189" s="108" t="s">
        <v>292</v>
      </c>
    </row>
    <row r="190" spans="2:54" s="1" customFormat="1" ht="16.5" customHeight="1">
      <c r="B190" s="101"/>
      <c r="C190" s="102" t="s">
        <v>293</v>
      </c>
      <c r="D190" s="102" t="s">
        <v>107</v>
      </c>
      <c r="E190" s="103" t="s">
        <v>294</v>
      </c>
      <c r="F190" s="104" t="s">
        <v>295</v>
      </c>
      <c r="G190" s="105" t="s">
        <v>179</v>
      </c>
      <c r="H190" s="106">
        <v>1</v>
      </c>
      <c r="I190" s="107"/>
      <c r="J190" s="107">
        <f t="shared" si="2"/>
        <v>0</v>
      </c>
      <c r="K190" s="104" t="s">
        <v>1</v>
      </c>
      <c r="AG190" s="108" t="s">
        <v>130</v>
      </c>
      <c r="AI190" s="108" t="s">
        <v>107</v>
      </c>
      <c r="AJ190" s="108" t="s">
        <v>64</v>
      </c>
      <c r="AN190" s="13" t="s">
        <v>104</v>
      </c>
      <c r="AT190" s="109" t="e">
        <f>IF(#REF!="základní",J190,0)</f>
        <v>#REF!</v>
      </c>
      <c r="AU190" s="109" t="e">
        <f>IF(#REF!="snížená",J190,0)</f>
        <v>#REF!</v>
      </c>
      <c r="AV190" s="109" t="e">
        <f>IF(#REF!="zákl. přenesená",J190,0)</f>
        <v>#REF!</v>
      </c>
      <c r="AW190" s="109" t="e">
        <f>IF(#REF!="sníž. přenesená",J190,0)</f>
        <v>#REF!</v>
      </c>
      <c r="AX190" s="109" t="e">
        <f>IF(#REF!="nulová",J190,0)</f>
        <v>#REF!</v>
      </c>
      <c r="AY190" s="13" t="s">
        <v>62</v>
      </c>
      <c r="AZ190" s="109">
        <f>ROUND(I190*H190,2)</f>
        <v>0</v>
      </c>
      <c r="BA190" s="13" t="s">
        <v>130</v>
      </c>
      <c r="BB190" s="108" t="s">
        <v>296</v>
      </c>
    </row>
    <row r="191" spans="2:54" s="1" customFormat="1" ht="16.5" customHeight="1">
      <c r="B191" s="101"/>
      <c r="C191" s="110" t="s">
        <v>297</v>
      </c>
      <c r="D191" s="110" t="s">
        <v>194</v>
      </c>
      <c r="E191" s="111" t="s">
        <v>298</v>
      </c>
      <c r="F191" s="112" t="s">
        <v>299</v>
      </c>
      <c r="G191" s="113" t="s">
        <v>179</v>
      </c>
      <c r="H191" s="114">
        <v>1</v>
      </c>
      <c r="I191" s="115"/>
      <c r="J191" s="115">
        <f t="shared" si="2"/>
        <v>0</v>
      </c>
      <c r="K191" s="112" t="s">
        <v>1</v>
      </c>
      <c r="AG191" s="108" t="s">
        <v>283</v>
      </c>
      <c r="AI191" s="108" t="s">
        <v>194</v>
      </c>
      <c r="AJ191" s="108" t="s">
        <v>64</v>
      </c>
      <c r="AN191" s="13" t="s">
        <v>104</v>
      </c>
      <c r="AT191" s="109" t="e">
        <f>IF(#REF!="základní",J191,0)</f>
        <v>#REF!</v>
      </c>
      <c r="AU191" s="109" t="e">
        <f>IF(#REF!="snížená",J191,0)</f>
        <v>#REF!</v>
      </c>
      <c r="AV191" s="109" t="e">
        <f>IF(#REF!="zákl. přenesená",J191,0)</f>
        <v>#REF!</v>
      </c>
      <c r="AW191" s="109" t="e">
        <f>IF(#REF!="sníž. přenesená",J191,0)</f>
        <v>#REF!</v>
      </c>
      <c r="AX191" s="109" t="e">
        <f>IF(#REF!="nulová",J191,0)</f>
        <v>#REF!</v>
      </c>
      <c r="AY191" s="13" t="s">
        <v>62</v>
      </c>
      <c r="AZ191" s="109">
        <f>ROUND(I191*H191,2)</f>
        <v>0</v>
      </c>
      <c r="BA191" s="13" t="s">
        <v>283</v>
      </c>
      <c r="BB191" s="108" t="s">
        <v>300</v>
      </c>
    </row>
    <row r="192" spans="2:54" s="1" customFormat="1" ht="16.5" customHeight="1">
      <c r="B192" s="101"/>
      <c r="C192" s="102" t="s">
        <v>301</v>
      </c>
      <c r="D192" s="102" t="s">
        <v>107</v>
      </c>
      <c r="E192" s="103" t="s">
        <v>302</v>
      </c>
      <c r="F192" s="104" t="s">
        <v>303</v>
      </c>
      <c r="G192" s="105" t="s">
        <v>179</v>
      </c>
      <c r="H192" s="106">
        <v>1</v>
      </c>
      <c r="I192" s="107"/>
      <c r="J192" s="107">
        <f t="shared" si="2"/>
        <v>0</v>
      </c>
      <c r="K192" s="104" t="s">
        <v>1</v>
      </c>
      <c r="AG192" s="108" t="s">
        <v>130</v>
      </c>
      <c r="AI192" s="108" t="s">
        <v>107</v>
      </c>
      <c r="AJ192" s="108" t="s">
        <v>64</v>
      </c>
      <c r="AN192" s="13" t="s">
        <v>104</v>
      </c>
      <c r="AT192" s="109" t="e">
        <f>IF(#REF!="základní",J192,0)</f>
        <v>#REF!</v>
      </c>
      <c r="AU192" s="109" t="e">
        <f>IF(#REF!="snížená",J192,0)</f>
        <v>#REF!</v>
      </c>
      <c r="AV192" s="109" t="e">
        <f>IF(#REF!="zákl. přenesená",J192,0)</f>
        <v>#REF!</v>
      </c>
      <c r="AW192" s="109" t="e">
        <f>IF(#REF!="sníž. přenesená",J192,0)</f>
        <v>#REF!</v>
      </c>
      <c r="AX192" s="109" t="e">
        <f>IF(#REF!="nulová",J192,0)</f>
        <v>#REF!</v>
      </c>
      <c r="AY192" s="13" t="s">
        <v>62</v>
      </c>
      <c r="AZ192" s="109">
        <f>ROUND(I192*H192,2)</f>
        <v>0</v>
      </c>
      <c r="BA192" s="13" t="s">
        <v>130</v>
      </c>
      <c r="BB192" s="108" t="s">
        <v>304</v>
      </c>
    </row>
    <row r="193" spans="2:54" s="1" customFormat="1" ht="16.5" customHeight="1">
      <c r="B193" s="101"/>
      <c r="C193" s="110" t="s">
        <v>305</v>
      </c>
      <c r="D193" s="110" t="s">
        <v>194</v>
      </c>
      <c r="E193" s="111" t="s">
        <v>306</v>
      </c>
      <c r="F193" s="112" t="s">
        <v>307</v>
      </c>
      <c r="G193" s="113" t="s">
        <v>179</v>
      </c>
      <c r="H193" s="114">
        <v>1</v>
      </c>
      <c r="I193" s="115"/>
      <c r="J193" s="115">
        <f t="shared" si="2"/>
        <v>0</v>
      </c>
      <c r="K193" s="112" t="s">
        <v>1</v>
      </c>
      <c r="AG193" s="108" t="s">
        <v>283</v>
      </c>
      <c r="AI193" s="108" t="s">
        <v>194</v>
      </c>
      <c r="AJ193" s="108" t="s">
        <v>64</v>
      </c>
      <c r="AN193" s="13" t="s">
        <v>104</v>
      </c>
      <c r="AT193" s="109" t="e">
        <f>IF(#REF!="základní",J193,0)</f>
        <v>#REF!</v>
      </c>
      <c r="AU193" s="109" t="e">
        <f>IF(#REF!="snížená",J193,0)</f>
        <v>#REF!</v>
      </c>
      <c r="AV193" s="109" t="e">
        <f>IF(#REF!="zákl. přenesená",J193,0)</f>
        <v>#REF!</v>
      </c>
      <c r="AW193" s="109" t="e">
        <f>IF(#REF!="sníž. přenesená",J193,0)</f>
        <v>#REF!</v>
      </c>
      <c r="AX193" s="109" t="e">
        <f>IF(#REF!="nulová",J193,0)</f>
        <v>#REF!</v>
      </c>
      <c r="AY193" s="13" t="s">
        <v>62</v>
      </c>
      <c r="AZ193" s="109">
        <f>ROUND(I193*H193,2)</f>
        <v>0</v>
      </c>
      <c r="BA193" s="13" t="s">
        <v>283</v>
      </c>
      <c r="BB193" s="108" t="s">
        <v>308</v>
      </c>
    </row>
    <row r="194" spans="2:54" s="1" customFormat="1" ht="16.5" customHeight="1">
      <c r="B194" s="101"/>
      <c r="C194" s="102" t="s">
        <v>309</v>
      </c>
      <c r="D194" s="102" t="s">
        <v>107</v>
      </c>
      <c r="E194" s="103" t="s">
        <v>310</v>
      </c>
      <c r="F194" s="104" t="s">
        <v>311</v>
      </c>
      <c r="G194" s="105" t="s">
        <v>110</v>
      </c>
      <c r="H194" s="106">
        <v>260</v>
      </c>
      <c r="I194" s="107"/>
      <c r="J194" s="107">
        <f t="shared" si="2"/>
        <v>0</v>
      </c>
      <c r="K194" s="104" t="s">
        <v>128</v>
      </c>
      <c r="AG194" s="108" t="s">
        <v>130</v>
      </c>
      <c r="AI194" s="108" t="s">
        <v>107</v>
      </c>
      <c r="AJ194" s="108" t="s">
        <v>64</v>
      </c>
      <c r="AN194" s="13" t="s">
        <v>104</v>
      </c>
      <c r="AT194" s="109" t="e">
        <f>IF(#REF!="základní",J194,0)</f>
        <v>#REF!</v>
      </c>
      <c r="AU194" s="109" t="e">
        <f>IF(#REF!="snížená",J194,0)</f>
        <v>#REF!</v>
      </c>
      <c r="AV194" s="109" t="e">
        <f>IF(#REF!="zákl. přenesená",J194,0)</f>
        <v>#REF!</v>
      </c>
      <c r="AW194" s="109" t="e">
        <f>IF(#REF!="sníž. přenesená",J194,0)</f>
        <v>#REF!</v>
      </c>
      <c r="AX194" s="109" t="e">
        <f>IF(#REF!="nulová",J194,0)</f>
        <v>#REF!</v>
      </c>
      <c r="AY194" s="13" t="s">
        <v>62</v>
      </c>
      <c r="AZ194" s="109">
        <f>ROUND(I194*H194,2)</f>
        <v>0</v>
      </c>
      <c r="BA194" s="13" t="s">
        <v>130</v>
      </c>
      <c r="BB194" s="108" t="s">
        <v>312</v>
      </c>
    </row>
    <row r="195" spans="2:54" s="1" customFormat="1" ht="16.5" customHeight="1">
      <c r="B195" s="101"/>
      <c r="C195" s="110" t="s">
        <v>313</v>
      </c>
      <c r="D195" s="110" t="s">
        <v>194</v>
      </c>
      <c r="E195" s="111" t="s">
        <v>314</v>
      </c>
      <c r="F195" s="112" t="s">
        <v>315</v>
      </c>
      <c r="G195" s="113" t="s">
        <v>110</v>
      </c>
      <c r="H195" s="114">
        <v>260</v>
      </c>
      <c r="I195" s="115"/>
      <c r="J195" s="115">
        <f t="shared" si="2"/>
        <v>0</v>
      </c>
      <c r="K195" s="112" t="s">
        <v>128</v>
      </c>
      <c r="AG195" s="108" t="s">
        <v>283</v>
      </c>
      <c r="AI195" s="108" t="s">
        <v>194</v>
      </c>
      <c r="AJ195" s="108" t="s">
        <v>64</v>
      </c>
      <c r="AN195" s="13" t="s">
        <v>104</v>
      </c>
      <c r="AT195" s="109" t="e">
        <f>IF(#REF!="základní",J195,0)</f>
        <v>#REF!</v>
      </c>
      <c r="AU195" s="109" t="e">
        <f>IF(#REF!="snížená",J195,0)</f>
        <v>#REF!</v>
      </c>
      <c r="AV195" s="109" t="e">
        <f>IF(#REF!="zákl. přenesená",J195,0)</f>
        <v>#REF!</v>
      </c>
      <c r="AW195" s="109" t="e">
        <f>IF(#REF!="sníž. přenesená",J195,0)</f>
        <v>#REF!</v>
      </c>
      <c r="AX195" s="109" t="e">
        <f>IF(#REF!="nulová",J195,0)</f>
        <v>#REF!</v>
      </c>
      <c r="AY195" s="13" t="s">
        <v>62</v>
      </c>
      <c r="AZ195" s="109">
        <f>ROUND(I195*H195,2)</f>
        <v>0</v>
      </c>
      <c r="BA195" s="13" t="s">
        <v>283</v>
      </c>
      <c r="BB195" s="108" t="s">
        <v>316</v>
      </c>
    </row>
    <row r="196" spans="2:54" s="1" customFormat="1" ht="24" customHeight="1">
      <c r="B196" s="101"/>
      <c r="C196" s="102" t="s">
        <v>317</v>
      </c>
      <c r="D196" s="102" t="s">
        <v>107</v>
      </c>
      <c r="E196" s="103" t="s">
        <v>318</v>
      </c>
      <c r="F196" s="104" t="s">
        <v>319</v>
      </c>
      <c r="G196" s="105" t="s">
        <v>110</v>
      </c>
      <c r="H196" s="106">
        <v>180</v>
      </c>
      <c r="I196" s="107"/>
      <c r="J196" s="107">
        <f t="shared" si="2"/>
        <v>0</v>
      </c>
      <c r="K196" s="104" t="s">
        <v>128</v>
      </c>
      <c r="AG196" s="108" t="s">
        <v>130</v>
      </c>
      <c r="AI196" s="108" t="s">
        <v>107</v>
      </c>
      <c r="AJ196" s="108" t="s">
        <v>64</v>
      </c>
      <c r="AN196" s="13" t="s">
        <v>104</v>
      </c>
      <c r="AT196" s="109" t="e">
        <f>IF(#REF!="základní",J196,0)</f>
        <v>#REF!</v>
      </c>
      <c r="AU196" s="109" t="e">
        <f>IF(#REF!="snížená",J196,0)</f>
        <v>#REF!</v>
      </c>
      <c r="AV196" s="109" t="e">
        <f>IF(#REF!="zákl. přenesená",J196,0)</f>
        <v>#REF!</v>
      </c>
      <c r="AW196" s="109" t="e">
        <f>IF(#REF!="sníž. přenesená",J196,0)</f>
        <v>#REF!</v>
      </c>
      <c r="AX196" s="109" t="e">
        <f>IF(#REF!="nulová",J196,0)</f>
        <v>#REF!</v>
      </c>
      <c r="AY196" s="13" t="s">
        <v>62</v>
      </c>
      <c r="AZ196" s="109">
        <f>ROUND(I196*H196,2)</f>
        <v>0</v>
      </c>
      <c r="BA196" s="13" t="s">
        <v>130</v>
      </c>
      <c r="BB196" s="108" t="s">
        <v>320</v>
      </c>
    </row>
    <row r="197" spans="2:54" s="1" customFormat="1" ht="16.5" customHeight="1">
      <c r="B197" s="101"/>
      <c r="C197" s="110" t="s">
        <v>321</v>
      </c>
      <c r="D197" s="110" t="s">
        <v>194</v>
      </c>
      <c r="E197" s="111" t="s">
        <v>322</v>
      </c>
      <c r="F197" s="112" t="s">
        <v>323</v>
      </c>
      <c r="G197" s="113" t="s">
        <v>110</v>
      </c>
      <c r="H197" s="114">
        <v>180</v>
      </c>
      <c r="I197" s="115"/>
      <c r="J197" s="115">
        <f t="shared" si="2"/>
        <v>0</v>
      </c>
      <c r="K197" s="112" t="s">
        <v>128</v>
      </c>
      <c r="AG197" s="108" t="s">
        <v>283</v>
      </c>
      <c r="AI197" s="108" t="s">
        <v>194</v>
      </c>
      <c r="AJ197" s="108" t="s">
        <v>64</v>
      </c>
      <c r="AN197" s="13" t="s">
        <v>104</v>
      </c>
      <c r="AT197" s="109" t="e">
        <f>IF(#REF!="základní",J197,0)</f>
        <v>#REF!</v>
      </c>
      <c r="AU197" s="109" t="e">
        <f>IF(#REF!="snížená",J197,0)</f>
        <v>#REF!</v>
      </c>
      <c r="AV197" s="109" t="e">
        <f>IF(#REF!="zákl. přenesená",J197,0)</f>
        <v>#REF!</v>
      </c>
      <c r="AW197" s="109" t="e">
        <f>IF(#REF!="sníž. přenesená",J197,0)</f>
        <v>#REF!</v>
      </c>
      <c r="AX197" s="109" t="e">
        <f>IF(#REF!="nulová",J197,0)</f>
        <v>#REF!</v>
      </c>
      <c r="AY197" s="13" t="s">
        <v>62</v>
      </c>
      <c r="AZ197" s="109">
        <f>ROUND(I197*H197,2)</f>
        <v>0</v>
      </c>
      <c r="BA197" s="13" t="s">
        <v>283</v>
      </c>
      <c r="BB197" s="108" t="s">
        <v>324</v>
      </c>
    </row>
    <row r="198" spans="2:54" s="1" customFormat="1" ht="24" customHeight="1">
      <c r="B198" s="101"/>
      <c r="C198" s="102" t="s">
        <v>325</v>
      </c>
      <c r="D198" s="102" t="s">
        <v>107</v>
      </c>
      <c r="E198" s="103" t="s">
        <v>326</v>
      </c>
      <c r="F198" s="104" t="s">
        <v>327</v>
      </c>
      <c r="G198" s="105" t="s">
        <v>110</v>
      </c>
      <c r="H198" s="106">
        <v>3340</v>
      </c>
      <c r="I198" s="107"/>
      <c r="J198" s="107">
        <f t="shared" si="2"/>
        <v>0</v>
      </c>
      <c r="K198" s="104" t="s">
        <v>128</v>
      </c>
      <c r="AG198" s="108" t="s">
        <v>130</v>
      </c>
      <c r="AI198" s="108" t="s">
        <v>107</v>
      </c>
      <c r="AJ198" s="108" t="s">
        <v>64</v>
      </c>
      <c r="AN198" s="13" t="s">
        <v>104</v>
      </c>
      <c r="AT198" s="109" t="e">
        <f>IF(#REF!="základní",J198,0)</f>
        <v>#REF!</v>
      </c>
      <c r="AU198" s="109" t="e">
        <f>IF(#REF!="snížená",J198,0)</f>
        <v>#REF!</v>
      </c>
      <c r="AV198" s="109" t="e">
        <f>IF(#REF!="zákl. přenesená",J198,0)</f>
        <v>#REF!</v>
      </c>
      <c r="AW198" s="109" t="e">
        <f>IF(#REF!="sníž. přenesená",J198,0)</f>
        <v>#REF!</v>
      </c>
      <c r="AX198" s="109" t="e">
        <f>IF(#REF!="nulová",J198,0)</f>
        <v>#REF!</v>
      </c>
      <c r="AY198" s="13" t="s">
        <v>62</v>
      </c>
      <c r="AZ198" s="109">
        <f>ROUND(I198*H198,2)</f>
        <v>0</v>
      </c>
      <c r="BA198" s="13" t="s">
        <v>130</v>
      </c>
      <c r="BB198" s="108" t="s">
        <v>328</v>
      </c>
    </row>
    <row r="199" spans="2:54" s="1" customFormat="1" ht="24" customHeight="1">
      <c r="B199" s="101"/>
      <c r="C199" s="102" t="s">
        <v>62</v>
      </c>
      <c r="D199" s="102" t="s">
        <v>107</v>
      </c>
      <c r="E199" s="103" t="s">
        <v>329</v>
      </c>
      <c r="F199" s="104" t="s">
        <v>330</v>
      </c>
      <c r="G199" s="105" t="s">
        <v>110</v>
      </c>
      <c r="H199" s="106">
        <v>2000</v>
      </c>
      <c r="I199" s="107"/>
      <c r="J199" s="107">
        <f t="shared" si="2"/>
        <v>0</v>
      </c>
      <c r="K199" s="104" t="s">
        <v>128</v>
      </c>
      <c r="AG199" s="108" t="s">
        <v>130</v>
      </c>
      <c r="AI199" s="108" t="s">
        <v>107</v>
      </c>
      <c r="AJ199" s="108" t="s">
        <v>64</v>
      </c>
      <c r="AN199" s="13" t="s">
        <v>104</v>
      </c>
      <c r="AT199" s="109" t="e">
        <f>IF(#REF!="základní",J199,0)</f>
        <v>#REF!</v>
      </c>
      <c r="AU199" s="109" t="e">
        <f>IF(#REF!="snížená",J199,0)</f>
        <v>#REF!</v>
      </c>
      <c r="AV199" s="109" t="e">
        <f>IF(#REF!="zákl. přenesená",J199,0)</f>
        <v>#REF!</v>
      </c>
      <c r="AW199" s="109" t="e">
        <f>IF(#REF!="sníž. přenesená",J199,0)</f>
        <v>#REF!</v>
      </c>
      <c r="AX199" s="109" t="e">
        <f>IF(#REF!="nulová",J199,0)</f>
        <v>#REF!</v>
      </c>
      <c r="AY199" s="13" t="s">
        <v>62</v>
      </c>
      <c r="AZ199" s="109">
        <f>ROUND(I199*H199,2)</f>
        <v>0</v>
      </c>
      <c r="BA199" s="13" t="s">
        <v>130</v>
      </c>
      <c r="BB199" s="108" t="s">
        <v>331</v>
      </c>
    </row>
    <row r="200" spans="2:54" s="1" customFormat="1" ht="16.5" customHeight="1">
      <c r="B200" s="101"/>
      <c r="C200" s="110" t="s">
        <v>64</v>
      </c>
      <c r="D200" s="110" t="s">
        <v>194</v>
      </c>
      <c r="E200" s="111" t="s">
        <v>332</v>
      </c>
      <c r="F200" s="112" t="s">
        <v>333</v>
      </c>
      <c r="G200" s="113" t="s">
        <v>110</v>
      </c>
      <c r="H200" s="114">
        <v>2000</v>
      </c>
      <c r="I200" s="115"/>
      <c r="J200" s="115">
        <f t="shared" si="2"/>
        <v>0</v>
      </c>
      <c r="K200" s="112" t="s">
        <v>128</v>
      </c>
      <c r="AG200" s="108" t="s">
        <v>283</v>
      </c>
      <c r="AI200" s="108" t="s">
        <v>194</v>
      </c>
      <c r="AJ200" s="108" t="s">
        <v>64</v>
      </c>
      <c r="AN200" s="13" t="s">
        <v>104</v>
      </c>
      <c r="AT200" s="109" t="e">
        <f>IF(#REF!="základní",J200,0)</f>
        <v>#REF!</v>
      </c>
      <c r="AU200" s="109" t="e">
        <f>IF(#REF!="snížená",J200,0)</f>
        <v>#REF!</v>
      </c>
      <c r="AV200" s="109" t="e">
        <f>IF(#REF!="zákl. přenesená",J200,0)</f>
        <v>#REF!</v>
      </c>
      <c r="AW200" s="109" t="e">
        <f>IF(#REF!="sníž. přenesená",J200,0)</f>
        <v>#REF!</v>
      </c>
      <c r="AX200" s="109" t="e">
        <f>IF(#REF!="nulová",J200,0)</f>
        <v>#REF!</v>
      </c>
      <c r="AY200" s="13" t="s">
        <v>62</v>
      </c>
      <c r="AZ200" s="109">
        <f>ROUND(I200*H200,2)</f>
        <v>0</v>
      </c>
      <c r="BA200" s="13" t="s">
        <v>283</v>
      </c>
      <c r="BB200" s="108" t="s">
        <v>334</v>
      </c>
    </row>
    <row r="201" spans="2:54" s="1" customFormat="1" ht="24" customHeight="1">
      <c r="B201" s="101"/>
      <c r="C201" s="102" t="s">
        <v>214</v>
      </c>
      <c r="D201" s="102" t="s">
        <v>107</v>
      </c>
      <c r="E201" s="103" t="s">
        <v>335</v>
      </c>
      <c r="F201" s="104" t="s">
        <v>336</v>
      </c>
      <c r="G201" s="105" t="s">
        <v>179</v>
      </c>
      <c r="H201" s="106">
        <v>56</v>
      </c>
      <c r="I201" s="107"/>
      <c r="J201" s="107">
        <f t="shared" si="2"/>
        <v>0</v>
      </c>
      <c r="K201" s="104" t="s">
        <v>128</v>
      </c>
      <c r="AG201" s="108" t="s">
        <v>130</v>
      </c>
      <c r="AI201" s="108" t="s">
        <v>107</v>
      </c>
      <c r="AJ201" s="108" t="s">
        <v>64</v>
      </c>
      <c r="AN201" s="13" t="s">
        <v>104</v>
      </c>
      <c r="AT201" s="109" t="e">
        <f>IF(#REF!="základní",J201,0)</f>
        <v>#REF!</v>
      </c>
      <c r="AU201" s="109" t="e">
        <f>IF(#REF!="snížená",J201,0)</f>
        <v>#REF!</v>
      </c>
      <c r="AV201" s="109" t="e">
        <f>IF(#REF!="zákl. přenesená",J201,0)</f>
        <v>#REF!</v>
      </c>
      <c r="AW201" s="109" t="e">
        <f>IF(#REF!="sníž. přenesená",J201,0)</f>
        <v>#REF!</v>
      </c>
      <c r="AX201" s="109" t="e">
        <f>IF(#REF!="nulová",J201,0)</f>
        <v>#REF!</v>
      </c>
      <c r="AY201" s="13" t="s">
        <v>62</v>
      </c>
      <c r="AZ201" s="109">
        <f>ROUND(I201*H201,2)</f>
        <v>0</v>
      </c>
      <c r="BA201" s="13" t="s">
        <v>130</v>
      </c>
      <c r="BB201" s="108" t="s">
        <v>337</v>
      </c>
    </row>
    <row r="202" spans="2:54" s="1" customFormat="1" ht="24" customHeight="1">
      <c r="B202" s="101"/>
      <c r="C202" s="102" t="s">
        <v>111</v>
      </c>
      <c r="D202" s="102" t="s">
        <v>107</v>
      </c>
      <c r="E202" s="103" t="s">
        <v>338</v>
      </c>
      <c r="F202" s="104" t="s">
        <v>339</v>
      </c>
      <c r="G202" s="105" t="s">
        <v>179</v>
      </c>
      <c r="H202" s="106">
        <v>56</v>
      </c>
      <c r="I202" s="107"/>
      <c r="J202" s="107">
        <f t="shared" si="2"/>
        <v>0</v>
      </c>
      <c r="K202" s="104" t="s">
        <v>128</v>
      </c>
      <c r="AG202" s="108" t="s">
        <v>130</v>
      </c>
      <c r="AI202" s="108" t="s">
        <v>107</v>
      </c>
      <c r="AJ202" s="108" t="s">
        <v>64</v>
      </c>
      <c r="AN202" s="13" t="s">
        <v>104</v>
      </c>
      <c r="AT202" s="109" t="e">
        <f>IF(#REF!="základní",J202,0)</f>
        <v>#REF!</v>
      </c>
      <c r="AU202" s="109" t="e">
        <f>IF(#REF!="snížená",J202,0)</f>
        <v>#REF!</v>
      </c>
      <c r="AV202" s="109" t="e">
        <f>IF(#REF!="zákl. přenesená",J202,0)</f>
        <v>#REF!</v>
      </c>
      <c r="AW202" s="109" t="e">
        <f>IF(#REF!="sníž. přenesená",J202,0)</f>
        <v>#REF!</v>
      </c>
      <c r="AX202" s="109" t="e">
        <f>IF(#REF!="nulová",J202,0)</f>
        <v>#REF!</v>
      </c>
      <c r="AY202" s="13" t="s">
        <v>62</v>
      </c>
      <c r="AZ202" s="109">
        <f>ROUND(I202*H202,2)</f>
        <v>0</v>
      </c>
      <c r="BA202" s="13" t="s">
        <v>130</v>
      </c>
      <c r="BB202" s="108" t="s">
        <v>340</v>
      </c>
    </row>
    <row r="203" spans="2:54" s="1" customFormat="1" ht="24" customHeight="1">
      <c r="B203" s="101"/>
      <c r="C203" s="102" t="s">
        <v>273</v>
      </c>
      <c r="D203" s="102" t="s">
        <v>107</v>
      </c>
      <c r="E203" s="103" t="s">
        <v>341</v>
      </c>
      <c r="F203" s="104" t="s">
        <v>342</v>
      </c>
      <c r="G203" s="105" t="s">
        <v>110</v>
      </c>
      <c r="H203" s="106">
        <v>2000</v>
      </c>
      <c r="I203" s="107"/>
      <c r="J203" s="107">
        <f t="shared" si="2"/>
        <v>0</v>
      </c>
      <c r="K203" s="104" t="s">
        <v>128</v>
      </c>
      <c r="AG203" s="108" t="s">
        <v>130</v>
      </c>
      <c r="AI203" s="108" t="s">
        <v>107</v>
      </c>
      <c r="AJ203" s="108" t="s">
        <v>64</v>
      </c>
      <c r="AN203" s="13" t="s">
        <v>104</v>
      </c>
      <c r="AT203" s="109" t="e">
        <f>IF(#REF!="základní",J203,0)</f>
        <v>#REF!</v>
      </c>
      <c r="AU203" s="109" t="e">
        <f>IF(#REF!="snížená",J203,0)</f>
        <v>#REF!</v>
      </c>
      <c r="AV203" s="109" t="e">
        <f>IF(#REF!="zákl. přenesená",J203,0)</f>
        <v>#REF!</v>
      </c>
      <c r="AW203" s="109" t="e">
        <f>IF(#REF!="sníž. přenesená",J203,0)</f>
        <v>#REF!</v>
      </c>
      <c r="AX203" s="109" t="e">
        <f>IF(#REF!="nulová",J203,0)</f>
        <v>#REF!</v>
      </c>
      <c r="AY203" s="13" t="s">
        <v>62</v>
      </c>
      <c r="AZ203" s="109">
        <f>ROUND(I203*H203,2)</f>
        <v>0</v>
      </c>
      <c r="BA203" s="13" t="s">
        <v>130</v>
      </c>
      <c r="BB203" s="108" t="s">
        <v>343</v>
      </c>
    </row>
    <row r="204" spans="2:54" s="1" customFormat="1" ht="24" customHeight="1">
      <c r="B204" s="101"/>
      <c r="C204" s="102" t="s">
        <v>344</v>
      </c>
      <c r="D204" s="102" t="s">
        <v>107</v>
      </c>
      <c r="E204" s="103" t="s">
        <v>345</v>
      </c>
      <c r="F204" s="104" t="s">
        <v>346</v>
      </c>
      <c r="G204" s="105" t="s">
        <v>110</v>
      </c>
      <c r="H204" s="106">
        <v>1340</v>
      </c>
      <c r="I204" s="107"/>
      <c r="J204" s="107">
        <f t="shared" si="2"/>
        <v>0</v>
      </c>
      <c r="K204" s="104" t="s">
        <v>128</v>
      </c>
      <c r="AG204" s="108" t="s">
        <v>130</v>
      </c>
      <c r="AI204" s="108" t="s">
        <v>107</v>
      </c>
      <c r="AJ204" s="108" t="s">
        <v>64</v>
      </c>
      <c r="AN204" s="13" t="s">
        <v>104</v>
      </c>
      <c r="AT204" s="109" t="e">
        <f>IF(#REF!="základní",J204,0)</f>
        <v>#REF!</v>
      </c>
      <c r="AU204" s="109" t="e">
        <f>IF(#REF!="snížená",J204,0)</f>
        <v>#REF!</v>
      </c>
      <c r="AV204" s="109" t="e">
        <f>IF(#REF!="zákl. přenesená",J204,0)</f>
        <v>#REF!</v>
      </c>
      <c r="AW204" s="109" t="e">
        <f>IF(#REF!="sníž. přenesená",J204,0)</f>
        <v>#REF!</v>
      </c>
      <c r="AX204" s="109" t="e">
        <f>IF(#REF!="nulová",J204,0)</f>
        <v>#REF!</v>
      </c>
      <c r="AY204" s="13" t="s">
        <v>62</v>
      </c>
      <c r="AZ204" s="109">
        <f>ROUND(I204*H204,2)</f>
        <v>0</v>
      </c>
      <c r="BA204" s="13" t="s">
        <v>130</v>
      </c>
      <c r="BB204" s="108" t="s">
        <v>347</v>
      </c>
    </row>
    <row r="205" spans="2:54" s="11" customFormat="1" ht="22.9" customHeight="1">
      <c r="B205" s="93"/>
      <c r="D205" s="94" t="s">
        <v>53</v>
      </c>
      <c r="E205" s="99" t="s">
        <v>348</v>
      </c>
      <c r="F205" s="99" t="s">
        <v>349</v>
      </c>
      <c r="J205" s="100">
        <f>AZ205</f>
        <v>0</v>
      </c>
      <c r="AG205" s="94" t="s">
        <v>273</v>
      </c>
      <c r="AI205" s="97" t="s">
        <v>53</v>
      </c>
      <c r="AJ205" s="97" t="s">
        <v>62</v>
      </c>
      <c r="AN205" s="94" t="s">
        <v>104</v>
      </c>
      <c r="AZ205" s="98">
        <f>SUM(AZ206:AZ213)</f>
        <v>0</v>
      </c>
    </row>
    <row r="206" spans="2:54" s="1" customFormat="1" ht="16.5" customHeight="1">
      <c r="B206" s="101"/>
      <c r="C206" s="102" t="s">
        <v>134</v>
      </c>
      <c r="D206" s="102" t="s">
        <v>107</v>
      </c>
      <c r="E206" s="103" t="s">
        <v>350</v>
      </c>
      <c r="F206" s="104" t="s">
        <v>351</v>
      </c>
      <c r="G206" s="105" t="s">
        <v>179</v>
      </c>
      <c r="H206" s="106">
        <v>20</v>
      </c>
      <c r="I206" s="107"/>
      <c r="J206" s="107">
        <f t="shared" ref="J206:J213" si="3">ROUND(I206*H206,2)</f>
        <v>0</v>
      </c>
      <c r="K206" s="104" t="s">
        <v>128</v>
      </c>
      <c r="AG206" s="108" t="s">
        <v>130</v>
      </c>
      <c r="AI206" s="108" t="s">
        <v>107</v>
      </c>
      <c r="AJ206" s="108" t="s">
        <v>64</v>
      </c>
      <c r="AN206" s="13" t="s">
        <v>104</v>
      </c>
      <c r="AT206" s="109" t="e">
        <f>IF(#REF!="základní",J206,0)</f>
        <v>#REF!</v>
      </c>
      <c r="AU206" s="109" t="e">
        <f>IF(#REF!="snížená",J206,0)</f>
        <v>#REF!</v>
      </c>
      <c r="AV206" s="109" t="e">
        <f>IF(#REF!="zákl. přenesená",J206,0)</f>
        <v>#REF!</v>
      </c>
      <c r="AW206" s="109" t="e">
        <f>IF(#REF!="sníž. přenesená",J206,0)</f>
        <v>#REF!</v>
      </c>
      <c r="AX206" s="109" t="e">
        <f>IF(#REF!="nulová",J206,0)</f>
        <v>#REF!</v>
      </c>
      <c r="AY206" s="13" t="s">
        <v>62</v>
      </c>
      <c r="AZ206" s="109">
        <f>ROUND(I206*H206,2)</f>
        <v>0</v>
      </c>
      <c r="BA206" s="13" t="s">
        <v>130</v>
      </c>
      <c r="BB206" s="108" t="s">
        <v>352</v>
      </c>
    </row>
    <row r="207" spans="2:54" s="1" customFormat="1" ht="24" customHeight="1">
      <c r="B207" s="101"/>
      <c r="C207" s="102" t="s">
        <v>180</v>
      </c>
      <c r="D207" s="102" t="s">
        <v>107</v>
      </c>
      <c r="E207" s="103" t="s">
        <v>353</v>
      </c>
      <c r="F207" s="104" t="s">
        <v>354</v>
      </c>
      <c r="G207" s="105" t="s">
        <v>179</v>
      </c>
      <c r="H207" s="106">
        <v>20</v>
      </c>
      <c r="I207" s="107"/>
      <c r="J207" s="107">
        <f t="shared" si="3"/>
        <v>0</v>
      </c>
      <c r="K207" s="104" t="s">
        <v>128</v>
      </c>
      <c r="AG207" s="108" t="s">
        <v>130</v>
      </c>
      <c r="AI207" s="108" t="s">
        <v>107</v>
      </c>
      <c r="AJ207" s="108" t="s">
        <v>64</v>
      </c>
      <c r="AN207" s="13" t="s">
        <v>104</v>
      </c>
      <c r="AT207" s="109" t="e">
        <f>IF(#REF!="základní",J207,0)</f>
        <v>#REF!</v>
      </c>
      <c r="AU207" s="109" t="e">
        <f>IF(#REF!="snížená",J207,0)</f>
        <v>#REF!</v>
      </c>
      <c r="AV207" s="109" t="e">
        <f>IF(#REF!="zákl. přenesená",J207,0)</f>
        <v>#REF!</v>
      </c>
      <c r="AW207" s="109" t="e">
        <f>IF(#REF!="sníž. přenesená",J207,0)</f>
        <v>#REF!</v>
      </c>
      <c r="AX207" s="109" t="e">
        <f>IF(#REF!="nulová",J207,0)</f>
        <v>#REF!</v>
      </c>
      <c r="AY207" s="13" t="s">
        <v>62</v>
      </c>
      <c r="AZ207" s="109">
        <f>ROUND(I207*H207,2)</f>
        <v>0</v>
      </c>
      <c r="BA207" s="13" t="s">
        <v>130</v>
      </c>
      <c r="BB207" s="108" t="s">
        <v>355</v>
      </c>
    </row>
    <row r="208" spans="2:54" s="1" customFormat="1" ht="16.5" customHeight="1">
      <c r="B208" s="101"/>
      <c r="C208" s="102" t="s">
        <v>356</v>
      </c>
      <c r="D208" s="102" t="s">
        <v>107</v>
      </c>
      <c r="E208" s="103" t="s">
        <v>357</v>
      </c>
      <c r="F208" s="104" t="s">
        <v>358</v>
      </c>
      <c r="G208" s="105" t="s">
        <v>179</v>
      </c>
      <c r="H208" s="106">
        <v>10</v>
      </c>
      <c r="I208" s="107"/>
      <c r="J208" s="107">
        <f t="shared" si="3"/>
        <v>0</v>
      </c>
      <c r="K208" s="104" t="s">
        <v>128</v>
      </c>
      <c r="AG208" s="108" t="s">
        <v>130</v>
      </c>
      <c r="AI208" s="108" t="s">
        <v>107</v>
      </c>
      <c r="AJ208" s="108" t="s">
        <v>64</v>
      </c>
      <c r="AN208" s="13" t="s">
        <v>104</v>
      </c>
      <c r="AT208" s="109" t="e">
        <f>IF(#REF!="základní",J208,0)</f>
        <v>#REF!</v>
      </c>
      <c r="AU208" s="109" t="e">
        <f>IF(#REF!="snížená",J208,0)</f>
        <v>#REF!</v>
      </c>
      <c r="AV208" s="109" t="e">
        <f>IF(#REF!="zákl. přenesená",J208,0)</f>
        <v>#REF!</v>
      </c>
      <c r="AW208" s="109" t="e">
        <f>IF(#REF!="sníž. přenesená",J208,0)</f>
        <v>#REF!</v>
      </c>
      <c r="AX208" s="109" t="e">
        <f>IF(#REF!="nulová",J208,0)</f>
        <v>#REF!</v>
      </c>
      <c r="AY208" s="13" t="s">
        <v>62</v>
      </c>
      <c r="AZ208" s="109">
        <f>ROUND(I208*H208,2)</f>
        <v>0</v>
      </c>
      <c r="BA208" s="13" t="s">
        <v>130</v>
      </c>
      <c r="BB208" s="108" t="s">
        <v>359</v>
      </c>
    </row>
    <row r="209" spans="2:54" s="1" customFormat="1" ht="24" customHeight="1">
      <c r="B209" s="101"/>
      <c r="C209" s="102" t="s">
        <v>10</v>
      </c>
      <c r="D209" s="102" t="s">
        <v>107</v>
      </c>
      <c r="E209" s="103" t="s">
        <v>360</v>
      </c>
      <c r="F209" s="104" t="s">
        <v>361</v>
      </c>
      <c r="G209" s="105" t="s">
        <v>179</v>
      </c>
      <c r="H209" s="106">
        <v>10</v>
      </c>
      <c r="I209" s="107"/>
      <c r="J209" s="107">
        <f t="shared" si="3"/>
        <v>0</v>
      </c>
      <c r="K209" s="104" t="s">
        <v>128</v>
      </c>
      <c r="AG209" s="108" t="s">
        <v>130</v>
      </c>
      <c r="AI209" s="108" t="s">
        <v>107</v>
      </c>
      <c r="AJ209" s="108" t="s">
        <v>64</v>
      </c>
      <c r="AN209" s="13" t="s">
        <v>104</v>
      </c>
      <c r="AT209" s="109" t="e">
        <f>IF(#REF!="základní",J209,0)</f>
        <v>#REF!</v>
      </c>
      <c r="AU209" s="109" t="e">
        <f>IF(#REF!="snížená",J209,0)</f>
        <v>#REF!</v>
      </c>
      <c r="AV209" s="109" t="e">
        <f>IF(#REF!="zákl. přenesená",J209,0)</f>
        <v>#REF!</v>
      </c>
      <c r="AW209" s="109" t="e">
        <f>IF(#REF!="sníž. přenesená",J209,0)</f>
        <v>#REF!</v>
      </c>
      <c r="AX209" s="109" t="e">
        <f>IF(#REF!="nulová",J209,0)</f>
        <v>#REF!</v>
      </c>
      <c r="AY209" s="13" t="s">
        <v>62</v>
      </c>
      <c r="AZ209" s="109">
        <f>ROUND(I209*H209,2)</f>
        <v>0</v>
      </c>
      <c r="BA209" s="13" t="s">
        <v>130</v>
      </c>
      <c r="BB209" s="108" t="s">
        <v>362</v>
      </c>
    </row>
    <row r="210" spans="2:54" s="1" customFormat="1" ht="24" customHeight="1">
      <c r="B210" s="101"/>
      <c r="C210" s="102" t="s">
        <v>6</v>
      </c>
      <c r="D210" s="102" t="s">
        <v>107</v>
      </c>
      <c r="E210" s="103" t="s">
        <v>363</v>
      </c>
      <c r="F210" s="104" t="s">
        <v>364</v>
      </c>
      <c r="G210" s="105" t="s">
        <v>179</v>
      </c>
      <c r="H210" s="106">
        <v>30</v>
      </c>
      <c r="I210" s="107"/>
      <c r="J210" s="107">
        <f t="shared" si="3"/>
        <v>0</v>
      </c>
      <c r="K210" s="104" t="s">
        <v>128</v>
      </c>
      <c r="AG210" s="108" t="s">
        <v>130</v>
      </c>
      <c r="AI210" s="108" t="s">
        <v>107</v>
      </c>
      <c r="AJ210" s="108" t="s">
        <v>64</v>
      </c>
      <c r="AN210" s="13" t="s">
        <v>104</v>
      </c>
      <c r="AT210" s="109" t="e">
        <f>IF(#REF!="základní",J210,0)</f>
        <v>#REF!</v>
      </c>
      <c r="AU210" s="109" t="e">
        <f>IF(#REF!="snížená",J210,0)</f>
        <v>#REF!</v>
      </c>
      <c r="AV210" s="109" t="e">
        <f>IF(#REF!="zákl. přenesená",J210,0)</f>
        <v>#REF!</v>
      </c>
      <c r="AW210" s="109" t="e">
        <f>IF(#REF!="sníž. přenesená",J210,0)</f>
        <v>#REF!</v>
      </c>
      <c r="AX210" s="109" t="e">
        <f>IF(#REF!="nulová",J210,0)</f>
        <v>#REF!</v>
      </c>
      <c r="AY210" s="13" t="s">
        <v>62</v>
      </c>
      <c r="AZ210" s="109">
        <f>ROUND(I210*H210,2)</f>
        <v>0</v>
      </c>
      <c r="BA210" s="13" t="s">
        <v>130</v>
      </c>
      <c r="BB210" s="108" t="s">
        <v>365</v>
      </c>
    </row>
    <row r="211" spans="2:54" s="1" customFormat="1" ht="24" customHeight="1">
      <c r="B211" s="101"/>
      <c r="C211" s="102" t="s">
        <v>366</v>
      </c>
      <c r="D211" s="102" t="s">
        <v>107</v>
      </c>
      <c r="E211" s="103" t="s">
        <v>367</v>
      </c>
      <c r="F211" s="104" t="s">
        <v>368</v>
      </c>
      <c r="G211" s="105" t="s">
        <v>179</v>
      </c>
      <c r="H211" s="106">
        <v>30</v>
      </c>
      <c r="I211" s="107"/>
      <c r="J211" s="107">
        <f t="shared" si="3"/>
        <v>0</v>
      </c>
      <c r="K211" s="104" t="s">
        <v>128</v>
      </c>
      <c r="AG211" s="108" t="s">
        <v>130</v>
      </c>
      <c r="AI211" s="108" t="s">
        <v>107</v>
      </c>
      <c r="AJ211" s="108" t="s">
        <v>64</v>
      </c>
      <c r="AN211" s="13" t="s">
        <v>104</v>
      </c>
      <c r="AT211" s="109" t="e">
        <f>IF(#REF!="základní",J211,0)</f>
        <v>#REF!</v>
      </c>
      <c r="AU211" s="109" t="e">
        <f>IF(#REF!="snížená",J211,0)</f>
        <v>#REF!</v>
      </c>
      <c r="AV211" s="109" t="e">
        <f>IF(#REF!="zákl. přenesená",J211,0)</f>
        <v>#REF!</v>
      </c>
      <c r="AW211" s="109" t="e">
        <f>IF(#REF!="sníž. přenesená",J211,0)</f>
        <v>#REF!</v>
      </c>
      <c r="AX211" s="109" t="e">
        <f>IF(#REF!="nulová",J211,0)</f>
        <v>#REF!</v>
      </c>
      <c r="AY211" s="13" t="s">
        <v>62</v>
      </c>
      <c r="AZ211" s="109">
        <f>ROUND(I211*H211,2)</f>
        <v>0</v>
      </c>
      <c r="BA211" s="13" t="s">
        <v>130</v>
      </c>
      <c r="BB211" s="108" t="s">
        <v>369</v>
      </c>
    </row>
    <row r="212" spans="2:54" s="1" customFormat="1" ht="16.5" customHeight="1">
      <c r="B212" s="101"/>
      <c r="C212" s="102" t="s">
        <v>370</v>
      </c>
      <c r="D212" s="102" t="s">
        <v>107</v>
      </c>
      <c r="E212" s="103" t="s">
        <v>371</v>
      </c>
      <c r="F212" s="104" t="s">
        <v>372</v>
      </c>
      <c r="G212" s="105" t="s">
        <v>179</v>
      </c>
      <c r="H212" s="106">
        <v>20</v>
      </c>
      <c r="I212" s="107"/>
      <c r="J212" s="107">
        <f t="shared" si="3"/>
        <v>0</v>
      </c>
      <c r="K212" s="104" t="s">
        <v>128</v>
      </c>
      <c r="AG212" s="108" t="s">
        <v>130</v>
      </c>
      <c r="AI212" s="108" t="s">
        <v>107</v>
      </c>
      <c r="AJ212" s="108" t="s">
        <v>64</v>
      </c>
      <c r="AN212" s="13" t="s">
        <v>104</v>
      </c>
      <c r="AT212" s="109" t="e">
        <f>IF(#REF!="základní",J212,0)</f>
        <v>#REF!</v>
      </c>
      <c r="AU212" s="109" t="e">
        <f>IF(#REF!="snížená",J212,0)</f>
        <v>#REF!</v>
      </c>
      <c r="AV212" s="109" t="e">
        <f>IF(#REF!="zákl. přenesená",J212,0)</f>
        <v>#REF!</v>
      </c>
      <c r="AW212" s="109" t="e">
        <f>IF(#REF!="sníž. přenesená",J212,0)</f>
        <v>#REF!</v>
      </c>
      <c r="AX212" s="109" t="e">
        <f>IF(#REF!="nulová",J212,0)</f>
        <v>#REF!</v>
      </c>
      <c r="AY212" s="13" t="s">
        <v>62</v>
      </c>
      <c r="AZ212" s="109">
        <f>ROUND(I212*H212,2)</f>
        <v>0</v>
      </c>
      <c r="BA212" s="13" t="s">
        <v>130</v>
      </c>
      <c r="BB212" s="108" t="s">
        <v>373</v>
      </c>
    </row>
    <row r="213" spans="2:54" s="1" customFormat="1" ht="16.5" customHeight="1">
      <c r="B213" s="101"/>
      <c r="C213" s="102" t="s">
        <v>374</v>
      </c>
      <c r="D213" s="102" t="s">
        <v>107</v>
      </c>
      <c r="E213" s="103" t="s">
        <v>375</v>
      </c>
      <c r="F213" s="104" t="s">
        <v>376</v>
      </c>
      <c r="G213" s="105" t="s">
        <v>179</v>
      </c>
      <c r="H213" s="106">
        <v>20</v>
      </c>
      <c r="I213" s="107"/>
      <c r="J213" s="107">
        <f t="shared" si="3"/>
        <v>0</v>
      </c>
      <c r="K213" s="104" t="s">
        <v>128</v>
      </c>
      <c r="AG213" s="108" t="s">
        <v>130</v>
      </c>
      <c r="AI213" s="108" t="s">
        <v>107</v>
      </c>
      <c r="AJ213" s="108" t="s">
        <v>64</v>
      </c>
      <c r="AN213" s="13" t="s">
        <v>104</v>
      </c>
      <c r="AT213" s="109" t="e">
        <f>IF(#REF!="základní",J213,0)</f>
        <v>#REF!</v>
      </c>
      <c r="AU213" s="109" t="e">
        <f>IF(#REF!="snížená",J213,0)</f>
        <v>#REF!</v>
      </c>
      <c r="AV213" s="109" t="e">
        <f>IF(#REF!="zákl. přenesená",J213,0)</f>
        <v>#REF!</v>
      </c>
      <c r="AW213" s="109" t="e">
        <f>IF(#REF!="sníž. přenesená",J213,0)</f>
        <v>#REF!</v>
      </c>
      <c r="AX213" s="109" t="e">
        <f>IF(#REF!="nulová",J213,0)</f>
        <v>#REF!</v>
      </c>
      <c r="AY213" s="13" t="s">
        <v>62</v>
      </c>
      <c r="AZ213" s="109">
        <f>ROUND(I213*H213,2)</f>
        <v>0</v>
      </c>
      <c r="BA213" s="13" t="s">
        <v>130</v>
      </c>
      <c r="BB213" s="108" t="s">
        <v>377</v>
      </c>
    </row>
    <row r="214" spans="2:54" s="11" customFormat="1" ht="22.9" customHeight="1">
      <c r="B214" s="93"/>
      <c r="D214" s="94" t="s">
        <v>53</v>
      </c>
      <c r="E214" s="99" t="s">
        <v>378</v>
      </c>
      <c r="F214" s="99" t="s">
        <v>379</v>
      </c>
      <c r="J214" s="100">
        <f>AZ214</f>
        <v>0</v>
      </c>
      <c r="AG214" s="94" t="s">
        <v>273</v>
      </c>
      <c r="AI214" s="97" t="s">
        <v>53</v>
      </c>
      <c r="AJ214" s="97" t="s">
        <v>62</v>
      </c>
      <c r="AN214" s="94" t="s">
        <v>104</v>
      </c>
      <c r="AZ214" s="98">
        <f>SUM(AZ215:AZ216)</f>
        <v>0</v>
      </c>
    </row>
    <row r="215" spans="2:54" s="1" customFormat="1" ht="24" customHeight="1">
      <c r="B215" s="101"/>
      <c r="C215" s="102" t="s">
        <v>380</v>
      </c>
      <c r="D215" s="102" t="s">
        <v>107</v>
      </c>
      <c r="E215" s="103" t="s">
        <v>381</v>
      </c>
      <c r="F215" s="104" t="s">
        <v>382</v>
      </c>
      <c r="G215" s="105" t="s">
        <v>179</v>
      </c>
      <c r="H215" s="106">
        <v>28</v>
      </c>
      <c r="I215" s="107"/>
      <c r="J215" s="107">
        <f>ROUND(I215*H215,2)</f>
        <v>0</v>
      </c>
      <c r="K215" s="104" t="s">
        <v>128</v>
      </c>
      <c r="AG215" s="108" t="s">
        <v>130</v>
      </c>
      <c r="AI215" s="108" t="s">
        <v>107</v>
      </c>
      <c r="AJ215" s="108" t="s">
        <v>64</v>
      </c>
      <c r="AN215" s="13" t="s">
        <v>104</v>
      </c>
      <c r="AT215" s="109" t="e">
        <f>IF(#REF!="základní",J215,0)</f>
        <v>#REF!</v>
      </c>
      <c r="AU215" s="109" t="e">
        <f>IF(#REF!="snížená",J215,0)</f>
        <v>#REF!</v>
      </c>
      <c r="AV215" s="109" t="e">
        <f>IF(#REF!="zákl. přenesená",J215,0)</f>
        <v>#REF!</v>
      </c>
      <c r="AW215" s="109" t="e">
        <f>IF(#REF!="sníž. přenesená",J215,0)</f>
        <v>#REF!</v>
      </c>
      <c r="AX215" s="109" t="e">
        <f>IF(#REF!="nulová",J215,0)</f>
        <v>#REF!</v>
      </c>
      <c r="AY215" s="13" t="s">
        <v>62</v>
      </c>
      <c r="AZ215" s="109">
        <f>ROUND(I215*H215,2)</f>
        <v>0</v>
      </c>
      <c r="BA215" s="13" t="s">
        <v>130</v>
      </c>
      <c r="BB215" s="108" t="s">
        <v>383</v>
      </c>
    </row>
    <row r="216" spans="2:54" s="1" customFormat="1" ht="16.5" customHeight="1">
      <c r="B216" s="101"/>
      <c r="C216" s="102" t="s">
        <v>384</v>
      </c>
      <c r="D216" s="102" t="s">
        <v>107</v>
      </c>
      <c r="E216" s="103" t="s">
        <v>385</v>
      </c>
      <c r="F216" s="104" t="s">
        <v>386</v>
      </c>
      <c r="G216" s="105" t="s">
        <v>179</v>
      </c>
      <c r="H216" s="106">
        <v>28</v>
      </c>
      <c r="I216" s="107"/>
      <c r="J216" s="107">
        <f>ROUND(I216*H216,2)</f>
        <v>0</v>
      </c>
      <c r="K216" s="104" t="s">
        <v>1</v>
      </c>
      <c r="AG216" s="108" t="s">
        <v>130</v>
      </c>
      <c r="AI216" s="108" t="s">
        <v>107</v>
      </c>
      <c r="AJ216" s="108" t="s">
        <v>64</v>
      </c>
      <c r="AN216" s="13" t="s">
        <v>104</v>
      </c>
      <c r="AT216" s="109" t="e">
        <f>IF(#REF!="základní",J216,0)</f>
        <v>#REF!</v>
      </c>
      <c r="AU216" s="109" t="e">
        <f>IF(#REF!="snížená",J216,0)</f>
        <v>#REF!</v>
      </c>
      <c r="AV216" s="109" t="e">
        <f>IF(#REF!="zákl. přenesená",J216,0)</f>
        <v>#REF!</v>
      </c>
      <c r="AW216" s="109" t="e">
        <f>IF(#REF!="sníž. přenesená",J216,0)</f>
        <v>#REF!</v>
      </c>
      <c r="AX216" s="109" t="e">
        <f>IF(#REF!="nulová",J216,0)</f>
        <v>#REF!</v>
      </c>
      <c r="AY216" s="13" t="s">
        <v>62</v>
      </c>
      <c r="AZ216" s="109">
        <f>ROUND(I216*H216,2)</f>
        <v>0</v>
      </c>
      <c r="BA216" s="13" t="s">
        <v>130</v>
      </c>
      <c r="BB216" s="108" t="s">
        <v>387</v>
      </c>
    </row>
    <row r="217" spans="2:54" s="11" customFormat="1" ht="25.9" customHeight="1">
      <c r="B217" s="93"/>
      <c r="D217" s="94" t="s">
        <v>53</v>
      </c>
      <c r="E217" s="95" t="s">
        <v>388</v>
      </c>
      <c r="F217" s="95" t="s">
        <v>389</v>
      </c>
      <c r="J217" s="96">
        <f>AZ217</f>
        <v>0</v>
      </c>
      <c r="AG217" s="94" t="s">
        <v>250</v>
      </c>
      <c r="AI217" s="97" t="s">
        <v>53</v>
      </c>
      <c r="AJ217" s="97" t="s">
        <v>54</v>
      </c>
      <c r="AN217" s="94" t="s">
        <v>104</v>
      </c>
      <c r="AZ217" s="98">
        <f>AZ218+AZ221+AZ225+AZ229+AZ236+AZ239+AZ242</f>
        <v>0</v>
      </c>
    </row>
    <row r="218" spans="2:54" s="11" customFormat="1" ht="22.9" customHeight="1">
      <c r="B218" s="93"/>
      <c r="D218" s="94" t="s">
        <v>53</v>
      </c>
      <c r="E218" s="99" t="s">
        <v>390</v>
      </c>
      <c r="F218" s="99" t="s">
        <v>391</v>
      </c>
      <c r="J218" s="100">
        <f>AZ218</f>
        <v>0</v>
      </c>
      <c r="AG218" s="94" t="s">
        <v>250</v>
      </c>
      <c r="AI218" s="97" t="s">
        <v>53</v>
      </c>
      <c r="AJ218" s="97" t="s">
        <v>62</v>
      </c>
      <c r="AN218" s="94" t="s">
        <v>104</v>
      </c>
      <c r="AZ218" s="98">
        <f>SUM(AZ219:AZ220)</f>
        <v>0</v>
      </c>
    </row>
    <row r="219" spans="2:54" s="1" customFormat="1" ht="16.5" customHeight="1">
      <c r="B219" s="101"/>
      <c r="C219" s="102" t="s">
        <v>392</v>
      </c>
      <c r="D219" s="102" t="s">
        <v>107</v>
      </c>
      <c r="E219" s="103" t="s">
        <v>393</v>
      </c>
      <c r="F219" s="104" t="s">
        <v>394</v>
      </c>
      <c r="G219" s="105" t="s">
        <v>395</v>
      </c>
      <c r="H219" s="106">
        <v>1</v>
      </c>
      <c r="I219" s="107"/>
      <c r="J219" s="107">
        <f>ROUND(I219*H219,2)</f>
        <v>0</v>
      </c>
      <c r="K219" s="104" t="s">
        <v>1</v>
      </c>
      <c r="AG219" s="108" t="s">
        <v>396</v>
      </c>
      <c r="AI219" s="108" t="s">
        <v>107</v>
      </c>
      <c r="AJ219" s="108" t="s">
        <v>64</v>
      </c>
      <c r="AN219" s="13" t="s">
        <v>104</v>
      </c>
      <c r="AT219" s="109" t="e">
        <f>IF(#REF!="základní",J219,0)</f>
        <v>#REF!</v>
      </c>
      <c r="AU219" s="109" t="e">
        <f>IF(#REF!="snížená",J219,0)</f>
        <v>#REF!</v>
      </c>
      <c r="AV219" s="109" t="e">
        <f>IF(#REF!="zákl. přenesená",J219,0)</f>
        <v>#REF!</v>
      </c>
      <c r="AW219" s="109" t="e">
        <f>IF(#REF!="sníž. přenesená",J219,0)</f>
        <v>#REF!</v>
      </c>
      <c r="AX219" s="109" t="e">
        <f>IF(#REF!="nulová",J219,0)</f>
        <v>#REF!</v>
      </c>
      <c r="AY219" s="13" t="s">
        <v>62</v>
      </c>
      <c r="AZ219" s="109">
        <f>ROUND(I219*H219,2)</f>
        <v>0</v>
      </c>
      <c r="BA219" s="13" t="s">
        <v>396</v>
      </c>
      <c r="BB219" s="108" t="s">
        <v>397</v>
      </c>
    </row>
    <row r="220" spans="2:54" s="1" customFormat="1" ht="16.5" customHeight="1">
      <c r="B220" s="101"/>
      <c r="C220" s="102" t="s">
        <v>398</v>
      </c>
      <c r="D220" s="102" t="s">
        <v>107</v>
      </c>
      <c r="E220" s="103" t="s">
        <v>399</v>
      </c>
      <c r="F220" s="104" t="s">
        <v>400</v>
      </c>
      <c r="G220" s="105" t="s">
        <v>395</v>
      </c>
      <c r="H220" s="106">
        <v>1</v>
      </c>
      <c r="I220" s="107"/>
      <c r="J220" s="107">
        <f>ROUND(I220*H220,2)</f>
        <v>0</v>
      </c>
      <c r="K220" s="104" t="s">
        <v>128</v>
      </c>
      <c r="AG220" s="108" t="s">
        <v>396</v>
      </c>
      <c r="AI220" s="108" t="s">
        <v>107</v>
      </c>
      <c r="AJ220" s="108" t="s">
        <v>64</v>
      </c>
      <c r="AN220" s="13" t="s">
        <v>104</v>
      </c>
      <c r="AT220" s="109" t="e">
        <f>IF(#REF!="základní",J220,0)</f>
        <v>#REF!</v>
      </c>
      <c r="AU220" s="109" t="e">
        <f>IF(#REF!="snížená",J220,0)</f>
        <v>#REF!</v>
      </c>
      <c r="AV220" s="109" t="e">
        <f>IF(#REF!="zákl. přenesená",J220,0)</f>
        <v>#REF!</v>
      </c>
      <c r="AW220" s="109" t="e">
        <f>IF(#REF!="sníž. přenesená",J220,0)</f>
        <v>#REF!</v>
      </c>
      <c r="AX220" s="109" t="e">
        <f>IF(#REF!="nulová",J220,0)</f>
        <v>#REF!</v>
      </c>
      <c r="AY220" s="13" t="s">
        <v>62</v>
      </c>
      <c r="AZ220" s="109">
        <f>ROUND(I220*H220,2)</f>
        <v>0</v>
      </c>
      <c r="BA220" s="13" t="s">
        <v>396</v>
      </c>
      <c r="BB220" s="108" t="s">
        <v>401</v>
      </c>
    </row>
    <row r="221" spans="2:54" s="11" customFormat="1" ht="22.9" customHeight="1">
      <c r="B221" s="93"/>
      <c r="D221" s="94" t="s">
        <v>53</v>
      </c>
      <c r="E221" s="99" t="s">
        <v>402</v>
      </c>
      <c r="F221" s="99" t="s">
        <v>403</v>
      </c>
      <c r="J221" s="100">
        <f>AZ221</f>
        <v>0</v>
      </c>
      <c r="AG221" s="94" t="s">
        <v>250</v>
      </c>
      <c r="AI221" s="97" t="s">
        <v>53</v>
      </c>
      <c r="AJ221" s="97" t="s">
        <v>62</v>
      </c>
      <c r="AN221" s="94" t="s">
        <v>104</v>
      </c>
      <c r="AZ221" s="98">
        <f>SUM(AZ222:AZ224)</f>
        <v>0</v>
      </c>
    </row>
    <row r="222" spans="2:54" s="1" customFormat="1" ht="16.5" customHeight="1">
      <c r="B222" s="101"/>
      <c r="C222" s="102" t="s">
        <v>404</v>
      </c>
      <c r="D222" s="102" t="s">
        <v>107</v>
      </c>
      <c r="E222" s="103" t="s">
        <v>405</v>
      </c>
      <c r="F222" s="104" t="s">
        <v>403</v>
      </c>
      <c r="G222" s="105" t="s">
        <v>406</v>
      </c>
      <c r="H222" s="106">
        <v>80</v>
      </c>
      <c r="I222" s="107"/>
      <c r="J222" s="107">
        <f>ROUND(I222*H222,2)</f>
        <v>0</v>
      </c>
      <c r="K222" s="104" t="s">
        <v>128</v>
      </c>
      <c r="AG222" s="108" t="s">
        <v>396</v>
      </c>
      <c r="AI222" s="108" t="s">
        <v>107</v>
      </c>
      <c r="AJ222" s="108" t="s">
        <v>64</v>
      </c>
      <c r="AN222" s="13" t="s">
        <v>104</v>
      </c>
      <c r="AT222" s="109" t="e">
        <f>IF(#REF!="základní",J222,0)</f>
        <v>#REF!</v>
      </c>
      <c r="AU222" s="109" t="e">
        <f>IF(#REF!="snížená",J222,0)</f>
        <v>#REF!</v>
      </c>
      <c r="AV222" s="109" t="e">
        <f>IF(#REF!="zákl. přenesená",J222,0)</f>
        <v>#REF!</v>
      </c>
      <c r="AW222" s="109" t="e">
        <f>IF(#REF!="sníž. přenesená",J222,0)</f>
        <v>#REF!</v>
      </c>
      <c r="AX222" s="109" t="e">
        <f>IF(#REF!="nulová",J222,0)</f>
        <v>#REF!</v>
      </c>
      <c r="AY222" s="13" t="s">
        <v>62</v>
      </c>
      <c r="AZ222" s="109">
        <f>ROUND(I222*H222,2)</f>
        <v>0</v>
      </c>
      <c r="BA222" s="13" t="s">
        <v>396</v>
      </c>
      <c r="BB222" s="108" t="s">
        <v>407</v>
      </c>
    </row>
    <row r="223" spans="2:54" s="1" customFormat="1" ht="16.5" customHeight="1">
      <c r="B223" s="101"/>
      <c r="C223" s="102" t="s">
        <v>408</v>
      </c>
      <c r="D223" s="102" t="s">
        <v>107</v>
      </c>
      <c r="E223" s="103" t="s">
        <v>409</v>
      </c>
      <c r="F223" s="104" t="s">
        <v>410</v>
      </c>
      <c r="G223" s="105" t="s">
        <v>406</v>
      </c>
      <c r="H223" s="106">
        <v>80</v>
      </c>
      <c r="I223" s="107"/>
      <c r="J223" s="107">
        <f>ROUND(I223*H223,2)</f>
        <v>0</v>
      </c>
      <c r="K223" s="104" t="s">
        <v>128</v>
      </c>
      <c r="AG223" s="108" t="s">
        <v>396</v>
      </c>
      <c r="AI223" s="108" t="s">
        <v>107</v>
      </c>
      <c r="AJ223" s="108" t="s">
        <v>64</v>
      </c>
      <c r="AN223" s="13" t="s">
        <v>104</v>
      </c>
      <c r="AT223" s="109" t="e">
        <f>IF(#REF!="základní",J223,0)</f>
        <v>#REF!</v>
      </c>
      <c r="AU223" s="109" t="e">
        <f>IF(#REF!="snížená",J223,0)</f>
        <v>#REF!</v>
      </c>
      <c r="AV223" s="109" t="e">
        <f>IF(#REF!="zákl. přenesená",J223,0)</f>
        <v>#REF!</v>
      </c>
      <c r="AW223" s="109" t="e">
        <f>IF(#REF!="sníž. přenesená",J223,0)</f>
        <v>#REF!</v>
      </c>
      <c r="AX223" s="109" t="e">
        <f>IF(#REF!="nulová",J223,0)</f>
        <v>#REF!</v>
      </c>
      <c r="AY223" s="13" t="s">
        <v>62</v>
      </c>
      <c r="AZ223" s="109">
        <f>ROUND(I223*H223,2)</f>
        <v>0</v>
      </c>
      <c r="BA223" s="13" t="s">
        <v>396</v>
      </c>
      <c r="BB223" s="108" t="s">
        <v>411</v>
      </c>
    </row>
    <row r="224" spans="2:54" s="1" customFormat="1" ht="16.5" customHeight="1">
      <c r="B224" s="101"/>
      <c r="C224" s="102" t="s">
        <v>412</v>
      </c>
      <c r="D224" s="102" t="s">
        <v>107</v>
      </c>
      <c r="E224" s="103" t="s">
        <v>413</v>
      </c>
      <c r="F224" s="104" t="s">
        <v>414</v>
      </c>
      <c r="G224" s="105" t="s">
        <v>406</v>
      </c>
      <c r="H224" s="106">
        <v>180</v>
      </c>
      <c r="I224" s="107"/>
      <c r="J224" s="107">
        <f>ROUND(I224*H224,2)</f>
        <v>0</v>
      </c>
      <c r="K224" s="104" t="s">
        <v>128</v>
      </c>
      <c r="AG224" s="108" t="s">
        <v>396</v>
      </c>
      <c r="AI224" s="108" t="s">
        <v>107</v>
      </c>
      <c r="AJ224" s="108" t="s">
        <v>64</v>
      </c>
      <c r="AN224" s="13" t="s">
        <v>104</v>
      </c>
      <c r="AT224" s="109" t="e">
        <f>IF(#REF!="základní",J224,0)</f>
        <v>#REF!</v>
      </c>
      <c r="AU224" s="109" t="e">
        <f>IF(#REF!="snížená",J224,0)</f>
        <v>#REF!</v>
      </c>
      <c r="AV224" s="109" t="e">
        <f>IF(#REF!="zákl. přenesená",J224,0)</f>
        <v>#REF!</v>
      </c>
      <c r="AW224" s="109" t="e">
        <f>IF(#REF!="sníž. přenesená",J224,0)</f>
        <v>#REF!</v>
      </c>
      <c r="AX224" s="109" t="e">
        <f>IF(#REF!="nulová",J224,0)</f>
        <v>#REF!</v>
      </c>
      <c r="AY224" s="13" t="s">
        <v>62</v>
      </c>
      <c r="AZ224" s="109">
        <f>ROUND(I224*H224,2)</f>
        <v>0</v>
      </c>
      <c r="BA224" s="13" t="s">
        <v>396</v>
      </c>
      <c r="BB224" s="108" t="s">
        <v>415</v>
      </c>
    </row>
    <row r="225" spans="2:54" s="11" customFormat="1" ht="22.9" customHeight="1">
      <c r="B225" s="93"/>
      <c r="D225" s="94" t="s">
        <v>53</v>
      </c>
      <c r="E225" s="99" t="s">
        <v>416</v>
      </c>
      <c r="F225" s="99" t="s">
        <v>417</v>
      </c>
      <c r="J225" s="100">
        <f>AZ225</f>
        <v>0</v>
      </c>
      <c r="AG225" s="94" t="s">
        <v>250</v>
      </c>
      <c r="AI225" s="97" t="s">
        <v>53</v>
      </c>
      <c r="AJ225" s="97" t="s">
        <v>62</v>
      </c>
      <c r="AN225" s="94" t="s">
        <v>104</v>
      </c>
      <c r="AZ225" s="98">
        <f>SUM(AZ226:AZ228)</f>
        <v>0</v>
      </c>
    </row>
    <row r="226" spans="2:54" s="1" customFormat="1" ht="16.5" customHeight="1">
      <c r="B226" s="101"/>
      <c r="C226" s="102" t="s">
        <v>418</v>
      </c>
      <c r="D226" s="102" t="s">
        <v>107</v>
      </c>
      <c r="E226" s="103" t="s">
        <v>419</v>
      </c>
      <c r="F226" s="104" t="s">
        <v>417</v>
      </c>
      <c r="G226" s="105" t="s">
        <v>420</v>
      </c>
      <c r="H226" s="106">
        <v>2.8</v>
      </c>
      <c r="I226" s="107"/>
      <c r="J226" s="107">
        <f>ROUND(I226*H226,2)</f>
        <v>0</v>
      </c>
      <c r="K226" s="104" t="s">
        <v>128</v>
      </c>
      <c r="AG226" s="108" t="s">
        <v>396</v>
      </c>
      <c r="AI226" s="108" t="s">
        <v>107</v>
      </c>
      <c r="AJ226" s="108" t="s">
        <v>64</v>
      </c>
      <c r="AN226" s="13" t="s">
        <v>104</v>
      </c>
      <c r="AT226" s="109" t="e">
        <f>IF(#REF!="základní",J226,0)</f>
        <v>#REF!</v>
      </c>
      <c r="AU226" s="109" t="e">
        <f>IF(#REF!="snížená",J226,0)</f>
        <v>#REF!</v>
      </c>
      <c r="AV226" s="109" t="e">
        <f>IF(#REF!="zákl. přenesená",J226,0)</f>
        <v>#REF!</v>
      </c>
      <c r="AW226" s="109" t="e">
        <f>IF(#REF!="sníž. přenesená",J226,0)</f>
        <v>#REF!</v>
      </c>
      <c r="AX226" s="109" t="e">
        <f>IF(#REF!="nulová",J226,0)</f>
        <v>#REF!</v>
      </c>
      <c r="AY226" s="13" t="s">
        <v>62</v>
      </c>
      <c r="AZ226" s="109">
        <f>ROUND(I226*H226,2)</f>
        <v>0</v>
      </c>
      <c r="BA226" s="13" t="s">
        <v>396</v>
      </c>
      <c r="BB226" s="108" t="s">
        <v>421</v>
      </c>
    </row>
    <row r="227" spans="2:54" s="1" customFormat="1" ht="16.5" customHeight="1">
      <c r="B227" s="101"/>
      <c r="C227" s="102" t="s">
        <v>422</v>
      </c>
      <c r="D227" s="102" t="s">
        <v>107</v>
      </c>
      <c r="E227" s="103" t="s">
        <v>423</v>
      </c>
      <c r="F227" s="104" t="s">
        <v>424</v>
      </c>
      <c r="G227" s="105" t="s">
        <v>395</v>
      </c>
      <c r="H227" s="106">
        <v>1</v>
      </c>
      <c r="I227" s="107"/>
      <c r="J227" s="107">
        <f>ROUND(I227*H227,2)</f>
        <v>0</v>
      </c>
      <c r="K227" s="104" t="s">
        <v>1</v>
      </c>
      <c r="AG227" s="108" t="s">
        <v>396</v>
      </c>
      <c r="AI227" s="108" t="s">
        <v>107</v>
      </c>
      <c r="AJ227" s="108" t="s">
        <v>64</v>
      </c>
      <c r="AN227" s="13" t="s">
        <v>104</v>
      </c>
      <c r="AT227" s="109" t="e">
        <f>IF(#REF!="základní",J227,0)</f>
        <v>#REF!</v>
      </c>
      <c r="AU227" s="109" t="e">
        <f>IF(#REF!="snížená",J227,0)</f>
        <v>#REF!</v>
      </c>
      <c r="AV227" s="109" t="e">
        <f>IF(#REF!="zákl. přenesená",J227,0)</f>
        <v>#REF!</v>
      </c>
      <c r="AW227" s="109" t="e">
        <f>IF(#REF!="sníž. přenesená",J227,0)</f>
        <v>#REF!</v>
      </c>
      <c r="AX227" s="109" t="e">
        <f>IF(#REF!="nulová",J227,0)</f>
        <v>#REF!</v>
      </c>
      <c r="AY227" s="13" t="s">
        <v>62</v>
      </c>
      <c r="AZ227" s="109">
        <f>ROUND(I227*H227,2)</f>
        <v>0</v>
      </c>
      <c r="BA227" s="13" t="s">
        <v>396</v>
      </c>
      <c r="BB227" s="108" t="s">
        <v>425</v>
      </c>
    </row>
    <row r="228" spans="2:54" s="1" customFormat="1" ht="16.5" customHeight="1">
      <c r="B228" s="101"/>
      <c r="C228" s="102" t="s">
        <v>426</v>
      </c>
      <c r="D228" s="102" t="s">
        <v>107</v>
      </c>
      <c r="E228" s="103" t="s">
        <v>427</v>
      </c>
      <c r="F228" s="104" t="s">
        <v>428</v>
      </c>
      <c r="G228" s="105" t="s">
        <v>395</v>
      </c>
      <c r="H228" s="106">
        <v>1</v>
      </c>
      <c r="I228" s="107"/>
      <c r="J228" s="107">
        <f>ROUND(I228*H228,2)</f>
        <v>0</v>
      </c>
      <c r="K228" s="104" t="s">
        <v>128</v>
      </c>
      <c r="AG228" s="108" t="s">
        <v>396</v>
      </c>
      <c r="AI228" s="108" t="s">
        <v>107</v>
      </c>
      <c r="AJ228" s="108" t="s">
        <v>64</v>
      </c>
      <c r="AN228" s="13" t="s">
        <v>104</v>
      </c>
      <c r="AT228" s="109" t="e">
        <f>IF(#REF!="základní",J228,0)</f>
        <v>#REF!</v>
      </c>
      <c r="AU228" s="109" t="e">
        <f>IF(#REF!="snížená",J228,0)</f>
        <v>#REF!</v>
      </c>
      <c r="AV228" s="109" t="e">
        <f>IF(#REF!="zákl. přenesená",J228,0)</f>
        <v>#REF!</v>
      </c>
      <c r="AW228" s="109" t="e">
        <f>IF(#REF!="sníž. přenesená",J228,0)</f>
        <v>#REF!</v>
      </c>
      <c r="AX228" s="109" t="e">
        <f>IF(#REF!="nulová",J228,0)</f>
        <v>#REF!</v>
      </c>
      <c r="AY228" s="13" t="s">
        <v>62</v>
      </c>
      <c r="AZ228" s="109">
        <f>ROUND(I228*H228,2)</f>
        <v>0</v>
      </c>
      <c r="BA228" s="13" t="s">
        <v>396</v>
      </c>
      <c r="BB228" s="108" t="s">
        <v>429</v>
      </c>
    </row>
    <row r="229" spans="2:54" s="11" customFormat="1" ht="22.9" customHeight="1">
      <c r="B229" s="93"/>
      <c r="D229" s="94" t="s">
        <v>53</v>
      </c>
      <c r="E229" s="99" t="s">
        <v>430</v>
      </c>
      <c r="F229" s="99" t="s">
        <v>431</v>
      </c>
      <c r="J229" s="100">
        <f>AZ229</f>
        <v>0</v>
      </c>
      <c r="AG229" s="94" t="s">
        <v>250</v>
      </c>
      <c r="AI229" s="97" t="s">
        <v>53</v>
      </c>
      <c r="AJ229" s="97" t="s">
        <v>62</v>
      </c>
      <c r="AN229" s="94" t="s">
        <v>104</v>
      </c>
      <c r="AZ229" s="98">
        <f>SUM(AZ230:AZ235)</f>
        <v>0</v>
      </c>
    </row>
    <row r="230" spans="2:54" s="1" customFormat="1" ht="16.5" customHeight="1">
      <c r="B230" s="101"/>
      <c r="C230" s="102" t="s">
        <v>432</v>
      </c>
      <c r="D230" s="102" t="s">
        <v>107</v>
      </c>
      <c r="E230" s="103" t="s">
        <v>433</v>
      </c>
      <c r="F230" s="104" t="s">
        <v>434</v>
      </c>
      <c r="G230" s="105" t="s">
        <v>420</v>
      </c>
      <c r="H230" s="106">
        <v>1.5</v>
      </c>
      <c r="I230" s="107"/>
      <c r="J230" s="107">
        <f t="shared" ref="J230:J235" si="4">ROUND(I230*H230,2)</f>
        <v>0</v>
      </c>
      <c r="K230" s="104" t="s">
        <v>128</v>
      </c>
      <c r="AG230" s="108" t="s">
        <v>396</v>
      </c>
      <c r="AI230" s="108" t="s">
        <v>107</v>
      </c>
      <c r="AJ230" s="108" t="s">
        <v>64</v>
      </c>
      <c r="AN230" s="13" t="s">
        <v>104</v>
      </c>
      <c r="AT230" s="109" t="e">
        <f>IF(#REF!="základní",J230,0)</f>
        <v>#REF!</v>
      </c>
      <c r="AU230" s="109" t="e">
        <f>IF(#REF!="snížená",J230,0)</f>
        <v>#REF!</v>
      </c>
      <c r="AV230" s="109" t="e">
        <f>IF(#REF!="zákl. přenesená",J230,0)</f>
        <v>#REF!</v>
      </c>
      <c r="AW230" s="109" t="e">
        <f>IF(#REF!="sníž. přenesená",J230,0)</f>
        <v>#REF!</v>
      </c>
      <c r="AX230" s="109" t="e">
        <f>IF(#REF!="nulová",J230,0)</f>
        <v>#REF!</v>
      </c>
      <c r="AY230" s="13" t="s">
        <v>62</v>
      </c>
      <c r="AZ230" s="109">
        <f t="shared" ref="AZ230:AZ235" si="5">ROUND(I230*H230,2)</f>
        <v>0</v>
      </c>
      <c r="BA230" s="13" t="s">
        <v>396</v>
      </c>
      <c r="BB230" s="108" t="s">
        <v>435</v>
      </c>
    </row>
    <row r="231" spans="2:54" s="1" customFormat="1" ht="16.5" customHeight="1">
      <c r="B231" s="101"/>
      <c r="C231" s="102" t="s">
        <v>436</v>
      </c>
      <c r="D231" s="102" t="s">
        <v>107</v>
      </c>
      <c r="E231" s="103" t="s">
        <v>437</v>
      </c>
      <c r="F231" s="104" t="s">
        <v>438</v>
      </c>
      <c r="G231" s="105" t="s">
        <v>420</v>
      </c>
      <c r="H231" s="106">
        <v>1.5</v>
      </c>
      <c r="I231" s="107"/>
      <c r="J231" s="107">
        <f t="shared" si="4"/>
        <v>0</v>
      </c>
      <c r="K231" s="104" t="s">
        <v>128</v>
      </c>
      <c r="AG231" s="108" t="s">
        <v>396</v>
      </c>
      <c r="AI231" s="108" t="s">
        <v>107</v>
      </c>
      <c r="AJ231" s="108" t="s">
        <v>64</v>
      </c>
      <c r="AN231" s="13" t="s">
        <v>104</v>
      </c>
      <c r="AT231" s="109" t="e">
        <f>IF(#REF!="základní",J231,0)</f>
        <v>#REF!</v>
      </c>
      <c r="AU231" s="109" t="e">
        <f>IF(#REF!="snížená",J231,0)</f>
        <v>#REF!</v>
      </c>
      <c r="AV231" s="109" t="e">
        <f>IF(#REF!="zákl. přenesená",J231,0)</f>
        <v>#REF!</v>
      </c>
      <c r="AW231" s="109" t="e">
        <f>IF(#REF!="sníž. přenesená",J231,0)</f>
        <v>#REF!</v>
      </c>
      <c r="AX231" s="109" t="e">
        <f>IF(#REF!="nulová",J231,0)</f>
        <v>#REF!</v>
      </c>
      <c r="AY231" s="13" t="s">
        <v>62</v>
      </c>
      <c r="AZ231" s="109">
        <f t="shared" si="5"/>
        <v>0</v>
      </c>
      <c r="BA231" s="13" t="s">
        <v>396</v>
      </c>
      <c r="BB231" s="108" t="s">
        <v>439</v>
      </c>
    </row>
    <row r="232" spans="2:54" s="1" customFormat="1" ht="16.5" customHeight="1">
      <c r="B232" s="101"/>
      <c r="C232" s="102" t="s">
        <v>440</v>
      </c>
      <c r="D232" s="102" t="s">
        <v>107</v>
      </c>
      <c r="E232" s="103" t="s">
        <v>441</v>
      </c>
      <c r="F232" s="104" t="s">
        <v>442</v>
      </c>
      <c r="G232" s="105" t="s">
        <v>420</v>
      </c>
      <c r="H232" s="106">
        <v>1.5</v>
      </c>
      <c r="I232" s="107"/>
      <c r="J232" s="107">
        <f t="shared" si="4"/>
        <v>0</v>
      </c>
      <c r="K232" s="104" t="s">
        <v>128</v>
      </c>
      <c r="AG232" s="108" t="s">
        <v>396</v>
      </c>
      <c r="AI232" s="108" t="s">
        <v>107</v>
      </c>
      <c r="AJ232" s="108" t="s">
        <v>64</v>
      </c>
      <c r="AN232" s="13" t="s">
        <v>104</v>
      </c>
      <c r="AT232" s="109" t="e">
        <f>IF(#REF!="základní",J232,0)</f>
        <v>#REF!</v>
      </c>
      <c r="AU232" s="109" t="e">
        <f>IF(#REF!="snížená",J232,0)</f>
        <v>#REF!</v>
      </c>
      <c r="AV232" s="109" t="e">
        <f>IF(#REF!="zákl. přenesená",J232,0)</f>
        <v>#REF!</v>
      </c>
      <c r="AW232" s="109" t="e">
        <f>IF(#REF!="sníž. přenesená",J232,0)</f>
        <v>#REF!</v>
      </c>
      <c r="AX232" s="109" t="e">
        <f>IF(#REF!="nulová",J232,0)</f>
        <v>#REF!</v>
      </c>
      <c r="AY232" s="13" t="s">
        <v>62</v>
      </c>
      <c r="AZ232" s="109">
        <f t="shared" si="5"/>
        <v>0</v>
      </c>
      <c r="BA232" s="13" t="s">
        <v>396</v>
      </c>
      <c r="BB232" s="108" t="s">
        <v>443</v>
      </c>
    </row>
    <row r="233" spans="2:54" s="1" customFormat="1" ht="16.5" customHeight="1">
      <c r="B233" s="101"/>
      <c r="C233" s="102" t="s">
        <v>444</v>
      </c>
      <c r="D233" s="102" t="s">
        <v>107</v>
      </c>
      <c r="E233" s="103" t="s">
        <v>445</v>
      </c>
      <c r="F233" s="104" t="s">
        <v>446</v>
      </c>
      <c r="G233" s="105" t="s">
        <v>406</v>
      </c>
      <c r="H233" s="106">
        <v>60</v>
      </c>
      <c r="I233" s="107"/>
      <c r="J233" s="107">
        <f t="shared" si="4"/>
        <v>0</v>
      </c>
      <c r="K233" s="104" t="s">
        <v>1</v>
      </c>
      <c r="AG233" s="108" t="s">
        <v>396</v>
      </c>
      <c r="AI233" s="108" t="s">
        <v>107</v>
      </c>
      <c r="AJ233" s="108" t="s">
        <v>64</v>
      </c>
      <c r="AN233" s="13" t="s">
        <v>104</v>
      </c>
      <c r="AT233" s="109" t="e">
        <f>IF(#REF!="základní",J233,0)</f>
        <v>#REF!</v>
      </c>
      <c r="AU233" s="109" t="e">
        <f>IF(#REF!="snížená",J233,0)</f>
        <v>#REF!</v>
      </c>
      <c r="AV233" s="109" t="e">
        <f>IF(#REF!="zákl. přenesená",J233,0)</f>
        <v>#REF!</v>
      </c>
      <c r="AW233" s="109" t="e">
        <f>IF(#REF!="sníž. přenesená",J233,0)</f>
        <v>#REF!</v>
      </c>
      <c r="AX233" s="109" t="e">
        <f>IF(#REF!="nulová",J233,0)</f>
        <v>#REF!</v>
      </c>
      <c r="AY233" s="13" t="s">
        <v>62</v>
      </c>
      <c r="AZ233" s="109">
        <f t="shared" si="5"/>
        <v>0</v>
      </c>
      <c r="BA233" s="13" t="s">
        <v>396</v>
      </c>
      <c r="BB233" s="108" t="s">
        <v>447</v>
      </c>
    </row>
    <row r="234" spans="2:54" s="1" customFormat="1" ht="16.5" customHeight="1">
      <c r="B234" s="101"/>
      <c r="C234" s="102" t="s">
        <v>448</v>
      </c>
      <c r="D234" s="102" t="s">
        <v>107</v>
      </c>
      <c r="E234" s="103" t="s">
        <v>449</v>
      </c>
      <c r="F234" s="104" t="s">
        <v>450</v>
      </c>
      <c r="G234" s="105" t="s">
        <v>406</v>
      </c>
      <c r="H234" s="106">
        <v>80</v>
      </c>
      <c r="I234" s="107"/>
      <c r="J234" s="107">
        <f t="shared" si="4"/>
        <v>0</v>
      </c>
      <c r="K234" s="104" t="s">
        <v>1</v>
      </c>
      <c r="AG234" s="108" t="s">
        <v>396</v>
      </c>
      <c r="AI234" s="108" t="s">
        <v>107</v>
      </c>
      <c r="AJ234" s="108" t="s">
        <v>64</v>
      </c>
      <c r="AN234" s="13" t="s">
        <v>104</v>
      </c>
      <c r="AT234" s="109" t="e">
        <f>IF(#REF!="základní",J234,0)</f>
        <v>#REF!</v>
      </c>
      <c r="AU234" s="109" t="e">
        <f>IF(#REF!="snížená",J234,0)</f>
        <v>#REF!</v>
      </c>
      <c r="AV234" s="109" t="e">
        <f>IF(#REF!="zákl. přenesená",J234,0)</f>
        <v>#REF!</v>
      </c>
      <c r="AW234" s="109" t="e">
        <f>IF(#REF!="sníž. přenesená",J234,0)</f>
        <v>#REF!</v>
      </c>
      <c r="AX234" s="109" t="e">
        <f>IF(#REF!="nulová",J234,0)</f>
        <v>#REF!</v>
      </c>
      <c r="AY234" s="13" t="s">
        <v>62</v>
      </c>
      <c r="AZ234" s="109">
        <f t="shared" si="5"/>
        <v>0</v>
      </c>
      <c r="BA234" s="13" t="s">
        <v>396</v>
      </c>
      <c r="BB234" s="108" t="s">
        <v>451</v>
      </c>
    </row>
    <row r="235" spans="2:54" s="1" customFormat="1" ht="16.5" customHeight="1">
      <c r="B235" s="101"/>
      <c r="C235" s="102" t="s">
        <v>452</v>
      </c>
      <c r="D235" s="102" t="s">
        <v>107</v>
      </c>
      <c r="E235" s="103" t="s">
        <v>453</v>
      </c>
      <c r="F235" s="104" t="s">
        <v>454</v>
      </c>
      <c r="G235" s="105" t="s">
        <v>420</v>
      </c>
      <c r="H235" s="106">
        <v>1.5</v>
      </c>
      <c r="I235" s="107"/>
      <c r="J235" s="107">
        <f t="shared" si="4"/>
        <v>0</v>
      </c>
      <c r="K235" s="104" t="s">
        <v>128</v>
      </c>
      <c r="AG235" s="108" t="s">
        <v>396</v>
      </c>
      <c r="AI235" s="108" t="s">
        <v>107</v>
      </c>
      <c r="AJ235" s="108" t="s">
        <v>64</v>
      </c>
      <c r="AN235" s="13" t="s">
        <v>104</v>
      </c>
      <c r="AT235" s="109" t="e">
        <f>IF(#REF!="základní",J235,0)</f>
        <v>#REF!</v>
      </c>
      <c r="AU235" s="109" t="e">
        <f>IF(#REF!="snížená",J235,0)</f>
        <v>#REF!</v>
      </c>
      <c r="AV235" s="109" t="e">
        <f>IF(#REF!="zákl. přenesená",J235,0)</f>
        <v>#REF!</v>
      </c>
      <c r="AW235" s="109" t="e">
        <f>IF(#REF!="sníž. přenesená",J235,0)</f>
        <v>#REF!</v>
      </c>
      <c r="AX235" s="109" t="e">
        <f>IF(#REF!="nulová",J235,0)</f>
        <v>#REF!</v>
      </c>
      <c r="AY235" s="13" t="s">
        <v>62</v>
      </c>
      <c r="AZ235" s="109">
        <f t="shared" si="5"/>
        <v>0</v>
      </c>
      <c r="BA235" s="13" t="s">
        <v>396</v>
      </c>
      <c r="BB235" s="108" t="s">
        <v>455</v>
      </c>
    </row>
    <row r="236" spans="2:54" s="11" customFormat="1" ht="22.9" customHeight="1">
      <c r="B236" s="93"/>
      <c r="D236" s="94" t="s">
        <v>53</v>
      </c>
      <c r="E236" s="99" t="s">
        <v>456</v>
      </c>
      <c r="F236" s="99" t="s">
        <v>457</v>
      </c>
      <c r="J236" s="100">
        <f>AZ236</f>
        <v>0</v>
      </c>
      <c r="AG236" s="94" t="s">
        <v>250</v>
      </c>
      <c r="AI236" s="97" t="s">
        <v>53</v>
      </c>
      <c r="AJ236" s="97" t="s">
        <v>62</v>
      </c>
      <c r="AN236" s="94" t="s">
        <v>104</v>
      </c>
      <c r="AZ236" s="98">
        <f>SUM(AZ237:AZ238)</f>
        <v>0</v>
      </c>
    </row>
    <row r="237" spans="2:54" s="1" customFormat="1" ht="16.5" customHeight="1">
      <c r="B237" s="101"/>
      <c r="C237" s="102" t="s">
        <v>197</v>
      </c>
      <c r="D237" s="102" t="s">
        <v>107</v>
      </c>
      <c r="E237" s="103" t="s">
        <v>458</v>
      </c>
      <c r="F237" s="104" t="s">
        <v>459</v>
      </c>
      <c r="G237" s="105" t="s">
        <v>420</v>
      </c>
      <c r="H237" s="106">
        <v>12</v>
      </c>
      <c r="I237" s="107"/>
      <c r="J237" s="107">
        <f>ROUND(I237*H237,2)</f>
        <v>0</v>
      </c>
      <c r="K237" s="104" t="s">
        <v>128</v>
      </c>
      <c r="AG237" s="108" t="s">
        <v>396</v>
      </c>
      <c r="AI237" s="108" t="s">
        <v>107</v>
      </c>
      <c r="AJ237" s="108" t="s">
        <v>64</v>
      </c>
      <c r="AN237" s="13" t="s">
        <v>104</v>
      </c>
      <c r="AT237" s="109" t="e">
        <f>IF(#REF!="základní",J237,0)</f>
        <v>#REF!</v>
      </c>
      <c r="AU237" s="109" t="e">
        <f>IF(#REF!="snížená",J237,0)</f>
        <v>#REF!</v>
      </c>
      <c r="AV237" s="109" t="e">
        <f>IF(#REF!="zákl. přenesená",J237,0)</f>
        <v>#REF!</v>
      </c>
      <c r="AW237" s="109" t="e">
        <f>IF(#REF!="sníž. přenesená",J237,0)</f>
        <v>#REF!</v>
      </c>
      <c r="AX237" s="109" t="e">
        <f>IF(#REF!="nulová",J237,0)</f>
        <v>#REF!</v>
      </c>
      <c r="AY237" s="13" t="s">
        <v>62</v>
      </c>
      <c r="AZ237" s="109">
        <f>ROUND(I237*H237,2)</f>
        <v>0</v>
      </c>
      <c r="BA237" s="13" t="s">
        <v>396</v>
      </c>
      <c r="BB237" s="108" t="s">
        <v>460</v>
      </c>
    </row>
    <row r="238" spans="2:54" s="1" customFormat="1" ht="16.5" customHeight="1">
      <c r="B238" s="101"/>
      <c r="C238" s="102" t="s">
        <v>461</v>
      </c>
      <c r="D238" s="102" t="s">
        <v>107</v>
      </c>
      <c r="E238" s="103" t="s">
        <v>462</v>
      </c>
      <c r="F238" s="104" t="s">
        <v>463</v>
      </c>
      <c r="G238" s="105" t="s">
        <v>420</v>
      </c>
      <c r="H238" s="106">
        <v>5</v>
      </c>
      <c r="I238" s="107"/>
      <c r="J238" s="107">
        <f>ROUND(I238*H238,2)</f>
        <v>0</v>
      </c>
      <c r="K238" s="104" t="s">
        <v>1</v>
      </c>
      <c r="AG238" s="108" t="s">
        <v>396</v>
      </c>
      <c r="AI238" s="108" t="s">
        <v>107</v>
      </c>
      <c r="AJ238" s="108" t="s">
        <v>64</v>
      </c>
      <c r="AN238" s="13" t="s">
        <v>104</v>
      </c>
      <c r="AT238" s="109" t="e">
        <f>IF(#REF!="základní",J238,0)</f>
        <v>#REF!</v>
      </c>
      <c r="AU238" s="109" t="e">
        <f>IF(#REF!="snížená",J238,0)</f>
        <v>#REF!</v>
      </c>
      <c r="AV238" s="109" t="e">
        <f>IF(#REF!="zákl. přenesená",J238,0)</f>
        <v>#REF!</v>
      </c>
      <c r="AW238" s="109" t="e">
        <f>IF(#REF!="sníž. přenesená",J238,0)</f>
        <v>#REF!</v>
      </c>
      <c r="AX238" s="109" t="e">
        <f>IF(#REF!="nulová",J238,0)</f>
        <v>#REF!</v>
      </c>
      <c r="AY238" s="13" t="s">
        <v>62</v>
      </c>
      <c r="AZ238" s="109">
        <f>ROUND(I238*H238,2)</f>
        <v>0</v>
      </c>
      <c r="BA238" s="13" t="s">
        <v>396</v>
      </c>
      <c r="BB238" s="108" t="s">
        <v>464</v>
      </c>
    </row>
    <row r="239" spans="2:54" s="11" customFormat="1" ht="22.9" customHeight="1">
      <c r="B239" s="93"/>
      <c r="D239" s="94" t="s">
        <v>53</v>
      </c>
      <c r="E239" s="99" t="s">
        <v>465</v>
      </c>
      <c r="F239" s="99" t="s">
        <v>466</v>
      </c>
      <c r="J239" s="100">
        <f>AZ239</f>
        <v>0</v>
      </c>
      <c r="AG239" s="94" t="s">
        <v>250</v>
      </c>
      <c r="AI239" s="97" t="s">
        <v>53</v>
      </c>
      <c r="AJ239" s="97" t="s">
        <v>62</v>
      </c>
      <c r="AN239" s="94" t="s">
        <v>104</v>
      </c>
      <c r="AZ239" s="98">
        <f>SUM(AZ240:AZ241)</f>
        <v>0</v>
      </c>
    </row>
    <row r="240" spans="2:54" s="1" customFormat="1" ht="16.5" customHeight="1">
      <c r="B240" s="101"/>
      <c r="C240" s="102" t="s">
        <v>467</v>
      </c>
      <c r="D240" s="102" t="s">
        <v>107</v>
      </c>
      <c r="E240" s="103" t="s">
        <v>468</v>
      </c>
      <c r="F240" s="104" t="s">
        <v>469</v>
      </c>
      <c r="G240" s="105" t="s">
        <v>420</v>
      </c>
      <c r="H240" s="106">
        <v>0.85</v>
      </c>
      <c r="I240" s="107"/>
      <c r="J240" s="107">
        <f>ROUND(I240*H240,2)</f>
        <v>0</v>
      </c>
      <c r="K240" s="104" t="s">
        <v>128</v>
      </c>
      <c r="AG240" s="108" t="s">
        <v>396</v>
      </c>
      <c r="AI240" s="108" t="s">
        <v>107</v>
      </c>
      <c r="AJ240" s="108" t="s">
        <v>64</v>
      </c>
      <c r="AN240" s="13" t="s">
        <v>104</v>
      </c>
      <c r="AT240" s="109" t="e">
        <f>IF(#REF!="základní",J240,0)</f>
        <v>#REF!</v>
      </c>
      <c r="AU240" s="109" t="e">
        <f>IF(#REF!="snížená",J240,0)</f>
        <v>#REF!</v>
      </c>
      <c r="AV240" s="109" t="e">
        <f>IF(#REF!="zákl. přenesená",J240,0)</f>
        <v>#REF!</v>
      </c>
      <c r="AW240" s="109" t="e">
        <f>IF(#REF!="sníž. přenesená",J240,0)</f>
        <v>#REF!</v>
      </c>
      <c r="AX240" s="109" t="e">
        <f>IF(#REF!="nulová",J240,0)</f>
        <v>#REF!</v>
      </c>
      <c r="AY240" s="13" t="s">
        <v>62</v>
      </c>
      <c r="AZ240" s="109">
        <f>ROUND(I240*H240,2)</f>
        <v>0</v>
      </c>
      <c r="BA240" s="13" t="s">
        <v>396</v>
      </c>
      <c r="BB240" s="108" t="s">
        <v>470</v>
      </c>
    </row>
    <row r="241" spans="2:54" s="1" customFormat="1" ht="16.5" customHeight="1">
      <c r="B241" s="101"/>
      <c r="C241" s="102" t="s">
        <v>471</v>
      </c>
      <c r="D241" s="102" t="s">
        <v>107</v>
      </c>
      <c r="E241" s="103" t="s">
        <v>472</v>
      </c>
      <c r="F241" s="104" t="s">
        <v>473</v>
      </c>
      <c r="G241" s="105" t="s">
        <v>420</v>
      </c>
      <c r="H241" s="106">
        <v>0.85</v>
      </c>
      <c r="I241" s="107"/>
      <c r="J241" s="107">
        <f>ROUND(I241*H241,2)</f>
        <v>0</v>
      </c>
      <c r="K241" s="104" t="s">
        <v>128</v>
      </c>
      <c r="AG241" s="108" t="s">
        <v>396</v>
      </c>
      <c r="AI241" s="108" t="s">
        <v>107</v>
      </c>
      <c r="AJ241" s="108" t="s">
        <v>64</v>
      </c>
      <c r="AN241" s="13" t="s">
        <v>104</v>
      </c>
      <c r="AT241" s="109" t="e">
        <f>IF(#REF!="základní",J241,0)</f>
        <v>#REF!</v>
      </c>
      <c r="AU241" s="109" t="e">
        <f>IF(#REF!="snížená",J241,0)</f>
        <v>#REF!</v>
      </c>
      <c r="AV241" s="109" t="e">
        <f>IF(#REF!="zákl. přenesená",J241,0)</f>
        <v>#REF!</v>
      </c>
      <c r="AW241" s="109" t="e">
        <f>IF(#REF!="sníž. přenesená",J241,0)</f>
        <v>#REF!</v>
      </c>
      <c r="AX241" s="109" t="e">
        <f>IF(#REF!="nulová",J241,0)</f>
        <v>#REF!</v>
      </c>
      <c r="AY241" s="13" t="s">
        <v>62</v>
      </c>
      <c r="AZ241" s="109">
        <f>ROUND(I241*H241,2)</f>
        <v>0</v>
      </c>
      <c r="BA241" s="13" t="s">
        <v>396</v>
      </c>
      <c r="BB241" s="108" t="s">
        <v>474</v>
      </c>
    </row>
    <row r="242" spans="2:54" s="11" customFormat="1" ht="22.9" customHeight="1">
      <c r="B242" s="93"/>
      <c r="D242" s="94" t="s">
        <v>53</v>
      </c>
      <c r="E242" s="99" t="s">
        <v>475</v>
      </c>
      <c r="F242" s="99" t="s">
        <v>476</v>
      </c>
      <c r="J242" s="100">
        <f>AZ242</f>
        <v>0</v>
      </c>
      <c r="AG242" s="94" t="s">
        <v>250</v>
      </c>
      <c r="AI242" s="97" t="s">
        <v>53</v>
      </c>
      <c r="AJ242" s="97" t="s">
        <v>62</v>
      </c>
      <c r="AN242" s="94" t="s">
        <v>104</v>
      </c>
      <c r="AZ242" s="98">
        <f>SUM(AZ243:AZ244)</f>
        <v>0</v>
      </c>
    </row>
    <row r="243" spans="2:54" s="1" customFormat="1" ht="16.5" customHeight="1">
      <c r="B243" s="101"/>
      <c r="C243" s="102" t="s">
        <v>477</v>
      </c>
      <c r="D243" s="102" t="s">
        <v>107</v>
      </c>
      <c r="E243" s="103" t="s">
        <v>478</v>
      </c>
      <c r="F243" s="104" t="s">
        <v>479</v>
      </c>
      <c r="G243" s="105" t="s">
        <v>406</v>
      </c>
      <c r="H243" s="106">
        <v>40</v>
      </c>
      <c r="I243" s="107"/>
      <c r="J243" s="107">
        <f>ROUND(I243*H243,2)</f>
        <v>0</v>
      </c>
      <c r="K243" s="104" t="s">
        <v>128</v>
      </c>
      <c r="AG243" s="108" t="s">
        <v>396</v>
      </c>
      <c r="AI243" s="108" t="s">
        <v>107</v>
      </c>
      <c r="AJ243" s="108" t="s">
        <v>64</v>
      </c>
      <c r="AN243" s="13" t="s">
        <v>104</v>
      </c>
      <c r="AT243" s="109" t="e">
        <f>IF(#REF!="základní",J243,0)</f>
        <v>#REF!</v>
      </c>
      <c r="AU243" s="109" t="e">
        <f>IF(#REF!="snížená",J243,0)</f>
        <v>#REF!</v>
      </c>
      <c r="AV243" s="109" t="e">
        <f>IF(#REF!="zákl. přenesená",J243,0)</f>
        <v>#REF!</v>
      </c>
      <c r="AW243" s="109" t="e">
        <f>IF(#REF!="sníž. přenesená",J243,0)</f>
        <v>#REF!</v>
      </c>
      <c r="AX243" s="109" t="e">
        <f>IF(#REF!="nulová",J243,0)</f>
        <v>#REF!</v>
      </c>
      <c r="AY243" s="13" t="s">
        <v>62</v>
      </c>
      <c r="AZ243" s="109">
        <f>ROUND(I243*H243,2)</f>
        <v>0</v>
      </c>
      <c r="BA243" s="13" t="s">
        <v>396</v>
      </c>
      <c r="BB243" s="108" t="s">
        <v>480</v>
      </c>
    </row>
    <row r="244" spans="2:54" s="1" customFormat="1" ht="16.5" customHeight="1">
      <c r="B244" s="101"/>
      <c r="C244" s="102" t="s">
        <v>481</v>
      </c>
      <c r="D244" s="102" t="s">
        <v>107</v>
      </c>
      <c r="E244" s="103" t="s">
        <v>482</v>
      </c>
      <c r="F244" s="104" t="s">
        <v>483</v>
      </c>
      <c r="G244" s="105" t="s">
        <v>406</v>
      </c>
      <c r="H244" s="106">
        <v>16</v>
      </c>
      <c r="I244" s="107"/>
      <c r="J244" s="107">
        <f>ROUND(I244*H244,2)</f>
        <v>0</v>
      </c>
      <c r="K244" s="104" t="s">
        <v>128</v>
      </c>
      <c r="AG244" s="108" t="s">
        <v>396</v>
      </c>
      <c r="AI244" s="108" t="s">
        <v>107</v>
      </c>
      <c r="AJ244" s="108" t="s">
        <v>64</v>
      </c>
      <c r="AN244" s="13" t="s">
        <v>104</v>
      </c>
      <c r="AT244" s="109" t="e">
        <f>IF(#REF!="základní",J244,0)</f>
        <v>#REF!</v>
      </c>
      <c r="AU244" s="109" t="e">
        <f>IF(#REF!="snížená",J244,0)</f>
        <v>#REF!</v>
      </c>
      <c r="AV244" s="109" t="e">
        <f>IF(#REF!="zákl. přenesená",J244,0)</f>
        <v>#REF!</v>
      </c>
      <c r="AW244" s="109" t="e">
        <f>IF(#REF!="sníž. přenesená",J244,0)</f>
        <v>#REF!</v>
      </c>
      <c r="AX244" s="109" t="e">
        <f>IF(#REF!="nulová",J244,0)</f>
        <v>#REF!</v>
      </c>
      <c r="AY244" s="13" t="s">
        <v>62</v>
      </c>
      <c r="AZ244" s="109">
        <f>ROUND(I244*H244,2)</f>
        <v>0</v>
      </c>
      <c r="BA244" s="13" t="s">
        <v>396</v>
      </c>
      <c r="BB244" s="108" t="s">
        <v>484</v>
      </c>
    </row>
    <row r="245" spans="2:54" s="1" customFormat="1" ht="6.95" customHeight="1">
      <c r="B245" s="36"/>
      <c r="C245" s="37"/>
      <c r="D245" s="37"/>
      <c r="E245" s="37"/>
      <c r="F245" s="37"/>
      <c r="G245" s="37"/>
      <c r="H245" s="37"/>
      <c r="I245" s="37"/>
      <c r="J245" s="37"/>
      <c r="K245" s="37"/>
    </row>
  </sheetData>
  <autoFilter ref="C137:K244"/>
  <mergeCells count="8">
    <mergeCell ref="E87:H87"/>
    <mergeCell ref="E128:H128"/>
    <mergeCell ref="E130:H13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PS-01 - Oprava rozvodů NN</vt:lpstr>
      <vt:lpstr>'PS-01 - Oprava rozvodů NN'!Názvy_tisku</vt:lpstr>
      <vt:lpstr>'Rekapitulace stavby'!Názvy_tisku</vt:lpstr>
      <vt:lpstr>'PS-01 - Oprava rozvodů NN'!Oblast_tisku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Voznica</dc:creator>
  <cp:lastModifiedBy>Petr Voznica</cp:lastModifiedBy>
  <dcterms:created xsi:type="dcterms:W3CDTF">2019-12-04T17:00:16Z</dcterms:created>
  <dcterms:modified xsi:type="dcterms:W3CDTF">2019-12-05T05:26:30Z</dcterms:modified>
</cp:coreProperties>
</file>