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VŠB - IET ITT\0 0 0 0 Rozšíření 01-2017\00 - prováděčka - VŠB - Rozšíření\00 expedice\Stavební úpravy objektu IET- DPS dwg doc xls\E - rozpočet\"/>
    </mc:Choice>
  </mc:AlternateContent>
  <bookViews>
    <workbookView xWindow="0" yWindow="0" windowWidth="28800" windowHeight="11685"/>
  </bookViews>
  <sheets>
    <sheet name="Rekapitulace stavby" sheetId="1" r:id="rId1"/>
    <sheet name="D1.1 - Soupis prací  - Ar..." sheetId="2" r:id="rId2"/>
    <sheet name="D1.4 - Soupis prací  - Te..." sheetId="3" r:id="rId3"/>
    <sheet name="D1.5 - Soupis prací  - POV" sheetId="4" r:id="rId4"/>
    <sheet name="2.1 - Soupis prací - Vedl..." sheetId="5" r:id="rId5"/>
    <sheet name="Pokyny pro vyplnění" sheetId="6" r:id="rId6"/>
  </sheets>
  <definedNames>
    <definedName name="_xlnm._FilterDatabase" localSheetId="4" hidden="1">'2.1 - Soupis prací - Vedl...'!$C$88:$K$97</definedName>
    <definedName name="_xlnm._FilterDatabase" localSheetId="1" hidden="1">'D1.1 - Soupis prací  - Ar...'!$C$106:$K$633</definedName>
    <definedName name="_xlnm._FilterDatabase" localSheetId="2" hidden="1">'D1.4 - Soupis prací  - Te...'!$C$86:$K$97</definedName>
    <definedName name="_xlnm._FilterDatabase" localSheetId="3" hidden="1">'D1.5 - Soupis prací  - POV'!$C$93:$K$168</definedName>
    <definedName name="_xlnm.Print_Titles" localSheetId="4">'2.1 - Soupis prací - Vedl...'!$88:$88</definedName>
    <definedName name="_xlnm.Print_Titles" localSheetId="1">'D1.1 - Soupis prací  - Ar...'!$106:$106</definedName>
    <definedName name="_xlnm.Print_Titles" localSheetId="2">'D1.4 - Soupis prací  - Te...'!$86:$86</definedName>
    <definedName name="_xlnm.Print_Titles" localSheetId="3">'D1.5 - Soupis prací  - POV'!$93:$93</definedName>
    <definedName name="_xlnm.Print_Titles" localSheetId="0">'Rekapitulace stavby'!$52:$52</definedName>
    <definedName name="_xlnm.Print_Area" localSheetId="4">'2.1 - Soupis prací - Vedl...'!$C$4:$J$41,'2.1 - Soupis prací - Vedl...'!$C$47:$J$68,'2.1 - Soupis prací - Vedl...'!$C$74:$K$97</definedName>
    <definedName name="_xlnm.Print_Area" localSheetId="1">'D1.1 - Soupis prací  - Ar...'!$C$4:$J$41,'D1.1 - Soupis prací  - Ar...'!$C$47:$J$86,'D1.1 - Soupis prací  - Ar...'!$C$92:$K$633</definedName>
    <definedName name="_xlnm.Print_Area" localSheetId="2">'D1.4 - Soupis prací  - Te...'!$C$4:$J$41,'D1.4 - Soupis prací  - Te...'!$C$47:$J$66,'D1.4 - Soupis prací  - Te...'!$C$72:$K$97</definedName>
    <definedName name="_xlnm.Print_Area" localSheetId="3">'D1.5 - Soupis prací  - POV'!$C$4:$J$41,'D1.5 - Soupis prací  - POV'!$C$47:$J$73,'D1.5 - Soupis prací  - POV'!$C$79:$K$168</definedName>
    <definedName name="_xlnm.Print_Area" localSheetId="5">'Pokyny pro vyplnění'!$B$2:$K$71,'Pokyny pro vyplnění'!$B$74:$K$118,'Pokyny pro vyplnění'!$B$121:$K$190,'Pokyny pro vyplnění'!$B$198:$K$218</definedName>
    <definedName name="_xlnm.Print_Area" localSheetId="0">'Rekapitulace stavby'!$D$4:$AO$36,'Rekapitulace stavby'!$C$42:$AQ$61</definedName>
  </definedNames>
  <calcPr calcId="162913"/>
</workbook>
</file>

<file path=xl/calcChain.xml><?xml version="1.0" encoding="utf-8"?>
<calcChain xmlns="http://schemas.openxmlformats.org/spreadsheetml/2006/main">
  <c r="J39" i="5" l="1"/>
  <c r="J38" i="5"/>
  <c r="AY60" i="1" s="1"/>
  <c r="J37" i="5"/>
  <c r="AX60" i="1"/>
  <c r="BI97" i="5"/>
  <c r="BH97" i="5"/>
  <c r="BG97" i="5"/>
  <c r="BF97" i="5"/>
  <c r="T97" i="5"/>
  <c r="T96" i="5" s="1"/>
  <c r="R97" i="5"/>
  <c r="R96" i="5" s="1"/>
  <c r="P97" i="5"/>
  <c r="P96" i="5"/>
  <c r="BK97" i="5"/>
  <c r="BK96" i="5" s="1"/>
  <c r="J96" i="5" s="1"/>
  <c r="J67" i="5" s="1"/>
  <c r="J97" i="5"/>
  <c r="BE97" i="5"/>
  <c r="BI95" i="5"/>
  <c r="BH95" i="5"/>
  <c r="BG95" i="5"/>
  <c r="BF95" i="5"/>
  <c r="T95" i="5"/>
  <c r="R95" i="5"/>
  <c r="P95" i="5"/>
  <c r="BK95" i="5"/>
  <c r="J95" i="5"/>
  <c r="BE95" i="5" s="1"/>
  <c r="BI94" i="5"/>
  <c r="BH94" i="5"/>
  <c r="BG94" i="5"/>
  <c r="BF94" i="5"/>
  <c r="J36" i="5" s="1"/>
  <c r="AW60" i="1" s="1"/>
  <c r="T94" i="5"/>
  <c r="R94" i="5"/>
  <c r="R93" i="5"/>
  <c r="P94" i="5"/>
  <c r="P93" i="5" s="1"/>
  <c r="BK94" i="5"/>
  <c r="BK93" i="5"/>
  <c r="J93" i="5"/>
  <c r="J66" i="5" s="1"/>
  <c r="J94" i="5"/>
  <c r="BE94" i="5" s="1"/>
  <c r="BI92" i="5"/>
  <c r="BH92" i="5"/>
  <c r="F38" i="5"/>
  <c r="BC60" i="1" s="1"/>
  <c r="BC59" i="1" s="1"/>
  <c r="AY59" i="1" s="1"/>
  <c r="BG92" i="5"/>
  <c r="BF92" i="5"/>
  <c r="F36" i="5"/>
  <c r="BA60" i="1" s="1"/>
  <c r="BA59" i="1" s="1"/>
  <c r="AW59" i="1" s="1"/>
  <c r="T92" i="5"/>
  <c r="T91" i="5" s="1"/>
  <c r="R92" i="5"/>
  <c r="R91" i="5" s="1"/>
  <c r="P92" i="5"/>
  <c r="P91" i="5" s="1"/>
  <c r="BK92" i="5"/>
  <c r="BK91" i="5" s="1"/>
  <c r="BK90" i="5" s="1"/>
  <c r="J92" i="5"/>
  <c r="BE92" i="5"/>
  <c r="J86" i="5"/>
  <c r="J85" i="5"/>
  <c r="F85" i="5"/>
  <c r="F83" i="5"/>
  <c r="E81" i="5"/>
  <c r="J59" i="5"/>
  <c r="J58" i="5"/>
  <c r="F58" i="5"/>
  <c r="F56" i="5"/>
  <c r="E54" i="5"/>
  <c r="J20" i="5"/>
  <c r="E20" i="5"/>
  <c r="F59" i="5" s="1"/>
  <c r="J19" i="5"/>
  <c r="J14" i="5"/>
  <c r="J56" i="5" s="1"/>
  <c r="J83" i="5"/>
  <c r="E7" i="5"/>
  <c r="E50" i="5" s="1"/>
  <c r="J39" i="4"/>
  <c r="J38" i="4"/>
  <c r="AY58" i="1" s="1"/>
  <c r="J37" i="4"/>
  <c r="AX58" i="1" s="1"/>
  <c r="BI167" i="4"/>
  <c r="BH167" i="4"/>
  <c r="BG167" i="4"/>
  <c r="BF167" i="4"/>
  <c r="T167" i="4"/>
  <c r="R167" i="4"/>
  <c r="P167" i="4"/>
  <c r="BK167" i="4"/>
  <c r="J167" i="4"/>
  <c r="BE167" i="4" s="1"/>
  <c r="BI161" i="4"/>
  <c r="BH161" i="4"/>
  <c r="BG161" i="4"/>
  <c r="BF161" i="4"/>
  <c r="T161" i="4"/>
  <c r="T160" i="4" s="1"/>
  <c r="R161" i="4"/>
  <c r="P161" i="4"/>
  <c r="BK161" i="4"/>
  <c r="BK160" i="4" s="1"/>
  <c r="J160" i="4" s="1"/>
  <c r="J72" i="4" s="1"/>
  <c r="J161" i="4"/>
  <c r="BE161" i="4" s="1"/>
  <c r="BI158" i="4"/>
  <c r="BH158" i="4"/>
  <c r="BG158" i="4"/>
  <c r="BF158" i="4"/>
  <c r="T158" i="4"/>
  <c r="R158" i="4"/>
  <c r="P158" i="4"/>
  <c r="BK158" i="4"/>
  <c r="J158" i="4"/>
  <c r="BE158" i="4"/>
  <c r="BI150" i="4"/>
  <c r="BH150" i="4"/>
  <c r="BG150" i="4"/>
  <c r="BF150" i="4"/>
  <c r="T150" i="4"/>
  <c r="T149" i="4" s="1"/>
  <c r="R150" i="4"/>
  <c r="R149" i="4" s="1"/>
  <c r="P150" i="4"/>
  <c r="BK150" i="4"/>
  <c r="BK149" i="4"/>
  <c r="J149" i="4" s="1"/>
  <c r="J71" i="4" s="1"/>
  <c r="J150" i="4"/>
  <c r="BE150" i="4"/>
  <c r="BI147" i="4"/>
  <c r="BH147" i="4"/>
  <c r="BG147" i="4"/>
  <c r="BF147" i="4"/>
  <c r="T147" i="4"/>
  <c r="R147" i="4"/>
  <c r="P147" i="4"/>
  <c r="BK147" i="4"/>
  <c r="J147" i="4"/>
  <c r="BE147" i="4" s="1"/>
  <c r="BI143" i="4"/>
  <c r="BH143" i="4"/>
  <c r="BG143" i="4"/>
  <c r="BF143" i="4"/>
  <c r="T143" i="4"/>
  <c r="R143" i="4"/>
  <c r="P143" i="4"/>
  <c r="BK143" i="4"/>
  <c r="J143" i="4"/>
  <c r="BE143" i="4"/>
  <c r="BI141" i="4"/>
  <c r="BH141" i="4"/>
  <c r="BG141" i="4"/>
  <c r="BF141" i="4"/>
  <c r="T141" i="4"/>
  <c r="R141" i="4"/>
  <c r="P141" i="4"/>
  <c r="BK141" i="4"/>
  <c r="J141" i="4"/>
  <c r="BE141" i="4" s="1"/>
  <c r="BI137" i="4"/>
  <c r="BH137" i="4"/>
  <c r="BG137" i="4"/>
  <c r="BF137" i="4"/>
  <c r="T137" i="4"/>
  <c r="R137" i="4"/>
  <c r="P137" i="4"/>
  <c r="BK137" i="4"/>
  <c r="J137" i="4"/>
  <c r="BE137" i="4" s="1"/>
  <c r="BI135" i="4"/>
  <c r="BH135" i="4"/>
  <c r="BG135" i="4"/>
  <c r="BF135" i="4"/>
  <c r="T135" i="4"/>
  <c r="R135" i="4"/>
  <c r="P135" i="4"/>
  <c r="BK135" i="4"/>
  <c r="J135" i="4"/>
  <c r="BE135" i="4" s="1"/>
  <c r="BI129" i="4"/>
  <c r="BH129" i="4"/>
  <c r="BG129" i="4"/>
  <c r="BF129" i="4"/>
  <c r="T129" i="4"/>
  <c r="T128" i="4"/>
  <c r="R129" i="4"/>
  <c r="P129" i="4"/>
  <c r="BK129" i="4"/>
  <c r="BK128" i="4"/>
  <c r="J129" i="4"/>
  <c r="BE129" i="4" s="1"/>
  <c r="BI125" i="4"/>
  <c r="BH125" i="4"/>
  <c r="BG125" i="4"/>
  <c r="BF125" i="4"/>
  <c r="T125" i="4"/>
  <c r="T124" i="4" s="1"/>
  <c r="R125" i="4"/>
  <c r="R124" i="4"/>
  <c r="P125" i="4"/>
  <c r="P124" i="4" s="1"/>
  <c r="BK125" i="4"/>
  <c r="BK124" i="4"/>
  <c r="J124" i="4"/>
  <c r="J68" i="4" s="1"/>
  <c r="J125" i="4"/>
  <c r="BE125" i="4" s="1"/>
  <c r="BI122" i="4"/>
  <c r="BH122" i="4"/>
  <c r="BG122" i="4"/>
  <c r="BF122" i="4"/>
  <c r="T122" i="4"/>
  <c r="R122" i="4"/>
  <c r="P122" i="4"/>
  <c r="BK122" i="4"/>
  <c r="J122" i="4"/>
  <c r="BE122" i="4"/>
  <c r="BI119" i="4"/>
  <c r="BH119" i="4"/>
  <c r="BG119" i="4"/>
  <c r="BF119" i="4"/>
  <c r="T119" i="4"/>
  <c r="R119" i="4"/>
  <c r="P119" i="4"/>
  <c r="BK119" i="4"/>
  <c r="J119" i="4"/>
  <c r="BE119" i="4" s="1"/>
  <c r="BI117" i="4"/>
  <c r="BH117" i="4"/>
  <c r="BG117" i="4"/>
  <c r="BF117" i="4"/>
  <c r="T117" i="4"/>
  <c r="R117" i="4"/>
  <c r="R114" i="4" s="1"/>
  <c r="P117" i="4"/>
  <c r="BK117" i="4"/>
  <c r="J117" i="4"/>
  <c r="BE117" i="4"/>
  <c r="BI115" i="4"/>
  <c r="BH115" i="4"/>
  <c r="BG115" i="4"/>
  <c r="BF115" i="4"/>
  <c r="T115" i="4"/>
  <c r="R115" i="4"/>
  <c r="P115" i="4"/>
  <c r="BK115" i="4"/>
  <c r="BK114" i="4" s="1"/>
  <c r="J114" i="4" s="1"/>
  <c r="J67" i="4" s="1"/>
  <c r="J115" i="4"/>
  <c r="BE115" i="4"/>
  <c r="BI111" i="4"/>
  <c r="BH111" i="4"/>
  <c r="BG111" i="4"/>
  <c r="BF111" i="4"/>
  <c r="T111" i="4"/>
  <c r="T110" i="4" s="1"/>
  <c r="R111" i="4"/>
  <c r="R110" i="4"/>
  <c r="P111" i="4"/>
  <c r="P110" i="4" s="1"/>
  <c r="BK111" i="4"/>
  <c r="BK110" i="4" s="1"/>
  <c r="J110" i="4" s="1"/>
  <c r="J66" i="4" s="1"/>
  <c r="J111" i="4"/>
  <c r="BE111" i="4"/>
  <c r="BI101" i="4"/>
  <c r="BH101" i="4"/>
  <c r="BG101" i="4"/>
  <c r="BF101" i="4"/>
  <c r="T101" i="4"/>
  <c r="R101" i="4"/>
  <c r="P101" i="4"/>
  <c r="BK101" i="4"/>
  <c r="J101" i="4"/>
  <c r="BE101" i="4" s="1"/>
  <c r="BI99" i="4"/>
  <c r="BH99" i="4"/>
  <c r="BG99" i="4"/>
  <c r="BF99" i="4"/>
  <c r="T99" i="4"/>
  <c r="R99" i="4"/>
  <c r="P99" i="4"/>
  <c r="BK99" i="4"/>
  <c r="J99" i="4"/>
  <c r="BE99" i="4"/>
  <c r="BI97" i="4"/>
  <c r="BH97" i="4"/>
  <c r="BG97" i="4"/>
  <c r="BF97" i="4"/>
  <c r="T97" i="4"/>
  <c r="R97" i="4"/>
  <c r="P97" i="4"/>
  <c r="BK97" i="4"/>
  <c r="BK96" i="4" s="1"/>
  <c r="J97" i="4"/>
  <c r="BE97" i="4"/>
  <c r="J91" i="4"/>
  <c r="J90" i="4"/>
  <c r="F90" i="4"/>
  <c r="F88" i="4"/>
  <c r="E86" i="4"/>
  <c r="J59" i="4"/>
  <c r="J58" i="4"/>
  <c r="F58" i="4"/>
  <c r="F56" i="4"/>
  <c r="E54" i="4"/>
  <c r="J20" i="4"/>
  <c r="E20" i="4"/>
  <c r="F91" i="4" s="1"/>
  <c r="J19" i="4"/>
  <c r="J14" i="4"/>
  <c r="J88" i="4" s="1"/>
  <c r="E7" i="4"/>
  <c r="E82" i="4"/>
  <c r="E50" i="4"/>
  <c r="J39" i="3"/>
  <c r="J38" i="3"/>
  <c r="AY57" i="1"/>
  <c r="J37" i="3"/>
  <c r="AX57" i="1"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c r="BI93" i="3"/>
  <c r="BH93" i="3"/>
  <c r="BG93" i="3"/>
  <c r="BF93" i="3"/>
  <c r="T93" i="3"/>
  <c r="R93" i="3"/>
  <c r="P93" i="3"/>
  <c r="BK93" i="3"/>
  <c r="J93" i="3"/>
  <c r="BE93" i="3" s="1"/>
  <c r="BI92" i="3"/>
  <c r="BH92" i="3"/>
  <c r="BG92" i="3"/>
  <c r="BF92" i="3"/>
  <c r="T92" i="3"/>
  <c r="R92" i="3"/>
  <c r="P92" i="3"/>
  <c r="P89" i="3" s="1"/>
  <c r="P88" i="3" s="1"/>
  <c r="P87" i="3" s="1"/>
  <c r="AU57" i="1" s="1"/>
  <c r="BK92" i="3"/>
  <c r="J92" i="3"/>
  <c r="BE92" i="3"/>
  <c r="BI91" i="3"/>
  <c r="F39" i="3" s="1"/>
  <c r="BD57" i="1" s="1"/>
  <c r="BH91" i="3"/>
  <c r="BG91" i="3"/>
  <c r="BF91" i="3"/>
  <c r="T91" i="3"/>
  <c r="R91" i="3"/>
  <c r="P91" i="3"/>
  <c r="BK91" i="3"/>
  <c r="J91" i="3"/>
  <c r="BE91" i="3" s="1"/>
  <c r="BI90" i="3"/>
  <c r="BH90" i="3"/>
  <c r="BG90" i="3"/>
  <c r="F37" i="3" s="1"/>
  <c r="BB57" i="1" s="1"/>
  <c r="BF90" i="3"/>
  <c r="T90" i="3"/>
  <c r="T89" i="3" s="1"/>
  <c r="T88" i="3" s="1"/>
  <c r="T87" i="3" s="1"/>
  <c r="R90" i="3"/>
  <c r="P90" i="3"/>
  <c r="BK90" i="3"/>
  <c r="J90" i="3"/>
  <c r="BE90" i="3"/>
  <c r="J84" i="3"/>
  <c r="J83" i="3"/>
  <c r="F83" i="3"/>
  <c r="F81" i="3"/>
  <c r="E79" i="3"/>
  <c r="J59" i="3"/>
  <c r="J58" i="3"/>
  <c r="F58" i="3"/>
  <c r="F56" i="3"/>
  <c r="E54" i="3"/>
  <c r="J20" i="3"/>
  <c r="E20" i="3"/>
  <c r="F84" i="3" s="1"/>
  <c r="F59" i="3"/>
  <c r="J19" i="3"/>
  <c r="J14" i="3"/>
  <c r="J81" i="3" s="1"/>
  <c r="J56" i="3"/>
  <c r="E7" i="3"/>
  <c r="J39" i="2"/>
  <c r="J38" i="2"/>
  <c r="AY56" i="1" s="1"/>
  <c r="J37" i="2"/>
  <c r="AX56" i="1"/>
  <c r="BI633" i="2"/>
  <c r="BH633" i="2"/>
  <c r="BG633" i="2"/>
  <c r="BF633" i="2"/>
  <c r="T633" i="2"/>
  <c r="T632" i="2" s="1"/>
  <c r="R633" i="2"/>
  <c r="R632" i="2"/>
  <c r="P633" i="2"/>
  <c r="P632" i="2" s="1"/>
  <c r="BK633" i="2"/>
  <c r="BK632" i="2"/>
  <c r="J632" i="2" s="1"/>
  <c r="J85" i="2" s="1"/>
  <c r="J633" i="2"/>
  <c r="BE633" i="2" s="1"/>
  <c r="BI625" i="2"/>
  <c r="BH625" i="2"/>
  <c r="BG625" i="2"/>
  <c r="BF625" i="2"/>
  <c r="T625" i="2"/>
  <c r="T624" i="2"/>
  <c r="R625" i="2"/>
  <c r="R624" i="2" s="1"/>
  <c r="P625" i="2"/>
  <c r="P624" i="2"/>
  <c r="BK625" i="2"/>
  <c r="BK624" i="2" s="1"/>
  <c r="J624" i="2" s="1"/>
  <c r="J84" i="2" s="1"/>
  <c r="J625" i="2"/>
  <c r="BE625" i="2"/>
  <c r="BI621" i="2"/>
  <c r="BH621" i="2"/>
  <c r="BG621" i="2"/>
  <c r="BF621" i="2"/>
  <c r="T621" i="2"/>
  <c r="T617" i="2" s="1"/>
  <c r="R621" i="2"/>
  <c r="P621" i="2"/>
  <c r="BK621" i="2"/>
  <c r="J621" i="2"/>
  <c r="BE621" i="2" s="1"/>
  <c r="BI618" i="2"/>
  <c r="BH618" i="2"/>
  <c r="BG618" i="2"/>
  <c r="BF618" i="2"/>
  <c r="T618" i="2"/>
  <c r="R618" i="2"/>
  <c r="R617" i="2"/>
  <c r="P618" i="2"/>
  <c r="P617" i="2"/>
  <c r="BK618" i="2"/>
  <c r="BK617" i="2"/>
  <c r="J617" i="2" s="1"/>
  <c r="J83" i="2" s="1"/>
  <c r="J618" i="2"/>
  <c r="BE618" i="2" s="1"/>
  <c r="BI612" i="2"/>
  <c r="BH612" i="2"/>
  <c r="BG612" i="2"/>
  <c r="BF612" i="2"/>
  <c r="T612" i="2"/>
  <c r="R612" i="2"/>
  <c r="P612" i="2"/>
  <c r="BK612" i="2"/>
  <c r="J612" i="2"/>
  <c r="BE612" i="2"/>
  <c r="BI611" i="2"/>
  <c r="BH611" i="2"/>
  <c r="BG611" i="2"/>
  <c r="BF611" i="2"/>
  <c r="T611" i="2"/>
  <c r="T610" i="2" s="1"/>
  <c r="R611" i="2"/>
  <c r="R610" i="2"/>
  <c r="P611" i="2"/>
  <c r="BK611" i="2"/>
  <c r="BK610" i="2"/>
  <c r="J610" i="2" s="1"/>
  <c r="J82" i="2" s="1"/>
  <c r="J611" i="2"/>
  <c r="BE611" i="2" s="1"/>
  <c r="BI608" i="2"/>
  <c r="BH608" i="2"/>
  <c r="BG608" i="2"/>
  <c r="BF608" i="2"/>
  <c r="T608" i="2"/>
  <c r="R608" i="2"/>
  <c r="P608" i="2"/>
  <c r="BK608" i="2"/>
  <c r="J608" i="2"/>
  <c r="BE608" i="2"/>
  <c r="BI606" i="2"/>
  <c r="BH606" i="2"/>
  <c r="BG606" i="2"/>
  <c r="BF606" i="2"/>
  <c r="T606" i="2"/>
  <c r="R606" i="2"/>
  <c r="P606" i="2"/>
  <c r="BK606" i="2"/>
  <c r="J606" i="2"/>
  <c r="BE606" i="2" s="1"/>
  <c r="BI604" i="2"/>
  <c r="BH604" i="2"/>
  <c r="BG604" i="2"/>
  <c r="BF604" i="2"/>
  <c r="T604" i="2"/>
  <c r="R604" i="2"/>
  <c r="P604" i="2"/>
  <c r="BK604" i="2"/>
  <c r="J604" i="2"/>
  <c r="BE604" i="2"/>
  <c r="BI602" i="2"/>
  <c r="BH602" i="2"/>
  <c r="BG602" i="2"/>
  <c r="BF602" i="2"/>
  <c r="T602" i="2"/>
  <c r="R602" i="2"/>
  <c r="P602" i="2"/>
  <c r="BK602" i="2"/>
  <c r="J602" i="2"/>
  <c r="BE602" i="2" s="1"/>
  <c r="BI600" i="2"/>
  <c r="BH600" i="2"/>
  <c r="BG600" i="2"/>
  <c r="BF600" i="2"/>
  <c r="T600" i="2"/>
  <c r="R600" i="2"/>
  <c r="P600" i="2"/>
  <c r="BK600" i="2"/>
  <c r="J600" i="2"/>
  <c r="BE600" i="2"/>
  <c r="BI598" i="2"/>
  <c r="BH598" i="2"/>
  <c r="BG598" i="2"/>
  <c r="BF598" i="2"/>
  <c r="T598" i="2"/>
  <c r="R598" i="2"/>
  <c r="P598" i="2"/>
  <c r="BK598" i="2"/>
  <c r="BK589" i="2" s="1"/>
  <c r="J589" i="2" s="1"/>
  <c r="J81" i="2" s="1"/>
  <c r="J598" i="2"/>
  <c r="BE598" i="2" s="1"/>
  <c r="BI596" i="2"/>
  <c r="BH596" i="2"/>
  <c r="BG596" i="2"/>
  <c r="BF596" i="2"/>
  <c r="T596" i="2"/>
  <c r="R596" i="2"/>
  <c r="P596" i="2"/>
  <c r="BK596" i="2"/>
  <c r="J596" i="2"/>
  <c r="BE596" i="2"/>
  <c r="BI590" i="2"/>
  <c r="BH590" i="2"/>
  <c r="BG590" i="2"/>
  <c r="BF590" i="2"/>
  <c r="T590" i="2"/>
  <c r="R590" i="2"/>
  <c r="R589" i="2"/>
  <c r="P590" i="2"/>
  <c r="BK590" i="2"/>
  <c r="J590" i="2"/>
  <c r="BE590" i="2" s="1"/>
  <c r="BI587" i="2"/>
  <c r="BH587" i="2"/>
  <c r="BG587" i="2"/>
  <c r="BF587" i="2"/>
  <c r="T587" i="2"/>
  <c r="R587" i="2"/>
  <c r="P587" i="2"/>
  <c r="BK587" i="2"/>
  <c r="J587" i="2"/>
  <c r="BE587" i="2"/>
  <c r="BI586" i="2"/>
  <c r="BH586" i="2"/>
  <c r="BG586" i="2"/>
  <c r="BF586" i="2"/>
  <c r="T586" i="2"/>
  <c r="R586" i="2"/>
  <c r="P586" i="2"/>
  <c r="BK586" i="2"/>
  <c r="J586" i="2"/>
  <c r="BE586" i="2"/>
  <c r="BI584" i="2"/>
  <c r="BH584" i="2"/>
  <c r="BG584" i="2"/>
  <c r="BF584" i="2"/>
  <c r="T584" i="2"/>
  <c r="R584" i="2"/>
  <c r="P584" i="2"/>
  <c r="BK584" i="2"/>
  <c r="J584" i="2"/>
  <c r="BE584" i="2"/>
  <c r="BI580" i="2"/>
  <c r="BH580" i="2"/>
  <c r="BG580" i="2"/>
  <c r="BF580" i="2"/>
  <c r="T580" i="2"/>
  <c r="R580" i="2"/>
  <c r="P580" i="2"/>
  <c r="BK580" i="2"/>
  <c r="J580" i="2"/>
  <c r="BE580" i="2"/>
  <c r="BI573" i="2"/>
  <c r="BH573" i="2"/>
  <c r="BG573" i="2"/>
  <c r="BF573" i="2"/>
  <c r="T573" i="2"/>
  <c r="R573" i="2"/>
  <c r="P573" i="2"/>
  <c r="BK573" i="2"/>
  <c r="J573" i="2"/>
  <c r="BE573" i="2"/>
  <c r="BI569" i="2"/>
  <c r="BH569" i="2"/>
  <c r="BG569" i="2"/>
  <c r="BF569" i="2"/>
  <c r="T569" i="2"/>
  <c r="R569" i="2"/>
  <c r="R560" i="2" s="1"/>
  <c r="P569" i="2"/>
  <c r="BK569" i="2"/>
  <c r="J569" i="2"/>
  <c r="BE569" i="2"/>
  <c r="BI565" i="2"/>
  <c r="BH565" i="2"/>
  <c r="BG565" i="2"/>
  <c r="BF565" i="2"/>
  <c r="T565" i="2"/>
  <c r="R565" i="2"/>
  <c r="P565" i="2"/>
  <c r="BK565" i="2"/>
  <c r="BK560" i="2" s="1"/>
  <c r="J560" i="2" s="1"/>
  <c r="J80" i="2" s="1"/>
  <c r="J565" i="2"/>
  <c r="BE565" i="2"/>
  <c r="BI561" i="2"/>
  <c r="BH561" i="2"/>
  <c r="BG561" i="2"/>
  <c r="BF561" i="2"/>
  <c r="T561" i="2"/>
  <c r="T560" i="2"/>
  <c r="R561" i="2"/>
  <c r="P561" i="2"/>
  <c r="P560" i="2" s="1"/>
  <c r="BK561" i="2"/>
  <c r="J561" i="2"/>
  <c r="BE561" i="2" s="1"/>
  <c r="BI558" i="2"/>
  <c r="BH558" i="2"/>
  <c r="BG558" i="2"/>
  <c r="BF558" i="2"/>
  <c r="T558" i="2"/>
  <c r="R558" i="2"/>
  <c r="P558" i="2"/>
  <c r="BK558" i="2"/>
  <c r="J558" i="2"/>
  <c r="BE558" i="2" s="1"/>
  <c r="BI557" i="2"/>
  <c r="BH557" i="2"/>
  <c r="BG557" i="2"/>
  <c r="BF557" i="2"/>
  <c r="T557" i="2"/>
  <c r="R557" i="2"/>
  <c r="P557" i="2"/>
  <c r="BK557" i="2"/>
  <c r="J557" i="2"/>
  <c r="BE557" i="2"/>
  <c r="BI555" i="2"/>
  <c r="BH555" i="2"/>
  <c r="BG555" i="2"/>
  <c r="BF555" i="2"/>
  <c r="T555" i="2"/>
  <c r="R555" i="2"/>
  <c r="P555" i="2"/>
  <c r="BK555" i="2"/>
  <c r="J555" i="2"/>
  <c r="BE555" i="2" s="1"/>
  <c r="BI553" i="2"/>
  <c r="BH553" i="2"/>
  <c r="BG553" i="2"/>
  <c r="BF553" i="2"/>
  <c r="T553" i="2"/>
  <c r="R553" i="2"/>
  <c r="P553" i="2"/>
  <c r="BK553" i="2"/>
  <c r="J553" i="2"/>
  <c r="BE553" i="2"/>
  <c r="BI549" i="2"/>
  <c r="BH549" i="2"/>
  <c r="BG549" i="2"/>
  <c r="BF549" i="2"/>
  <c r="T549" i="2"/>
  <c r="R549" i="2"/>
  <c r="P549" i="2"/>
  <c r="BK549" i="2"/>
  <c r="J549" i="2"/>
  <c r="BE549" i="2" s="1"/>
  <c r="BI547" i="2"/>
  <c r="BH547" i="2"/>
  <c r="BG547" i="2"/>
  <c r="BF547" i="2"/>
  <c r="T547" i="2"/>
  <c r="R547" i="2"/>
  <c r="P547" i="2"/>
  <c r="BK547" i="2"/>
  <c r="J547" i="2"/>
  <c r="BE547" i="2"/>
  <c r="BI543" i="2"/>
  <c r="BH543" i="2"/>
  <c r="BG543" i="2"/>
  <c r="BF543" i="2"/>
  <c r="T543" i="2"/>
  <c r="R543" i="2"/>
  <c r="P543" i="2"/>
  <c r="BK543" i="2"/>
  <c r="J543" i="2"/>
  <c r="BE543" i="2" s="1"/>
  <c r="BI540" i="2"/>
  <c r="BH540" i="2"/>
  <c r="BG540" i="2"/>
  <c r="BF540" i="2"/>
  <c r="T540" i="2"/>
  <c r="R540" i="2"/>
  <c r="P540" i="2"/>
  <c r="P532" i="2" s="1"/>
  <c r="BK540" i="2"/>
  <c r="J540" i="2"/>
  <c r="BE540" i="2"/>
  <c r="BI538" i="2"/>
  <c r="BH538" i="2"/>
  <c r="BG538" i="2"/>
  <c r="BF538" i="2"/>
  <c r="T538" i="2"/>
  <c r="R538" i="2"/>
  <c r="P538" i="2"/>
  <c r="BK538" i="2"/>
  <c r="J538" i="2"/>
  <c r="BE538" i="2" s="1"/>
  <c r="BI533" i="2"/>
  <c r="BH533" i="2"/>
  <c r="BG533" i="2"/>
  <c r="BF533" i="2"/>
  <c r="T533" i="2"/>
  <c r="T532" i="2"/>
  <c r="R533" i="2"/>
  <c r="P533" i="2"/>
  <c r="BK533" i="2"/>
  <c r="BK532" i="2" s="1"/>
  <c r="J532" i="2" s="1"/>
  <c r="J79" i="2" s="1"/>
  <c r="J533" i="2"/>
  <c r="BE533" i="2" s="1"/>
  <c r="BI530" i="2"/>
  <c r="BH530" i="2"/>
  <c r="BG530" i="2"/>
  <c r="BF530" i="2"/>
  <c r="T530" i="2"/>
  <c r="R530" i="2"/>
  <c r="P530" i="2"/>
  <c r="BK530" i="2"/>
  <c r="J530" i="2"/>
  <c r="BE530" i="2" s="1"/>
  <c r="BI527" i="2"/>
  <c r="BH527" i="2"/>
  <c r="BG527" i="2"/>
  <c r="BF527" i="2"/>
  <c r="T527" i="2"/>
  <c r="R527" i="2"/>
  <c r="P527" i="2"/>
  <c r="BK527" i="2"/>
  <c r="J527" i="2"/>
  <c r="BE527" i="2"/>
  <c r="BI524" i="2"/>
  <c r="BH524" i="2"/>
  <c r="BG524" i="2"/>
  <c r="BF524" i="2"/>
  <c r="T524" i="2"/>
  <c r="R524" i="2"/>
  <c r="P524" i="2"/>
  <c r="BK524" i="2"/>
  <c r="J524" i="2"/>
  <c r="BE524" i="2" s="1"/>
  <c r="BI523" i="2"/>
  <c r="BH523" i="2"/>
  <c r="BG523" i="2"/>
  <c r="BF523" i="2"/>
  <c r="T523" i="2"/>
  <c r="R523" i="2"/>
  <c r="P523" i="2"/>
  <c r="BK523" i="2"/>
  <c r="J523" i="2"/>
  <c r="BE523" i="2"/>
  <c r="BI522" i="2"/>
  <c r="BH522" i="2"/>
  <c r="BG522" i="2"/>
  <c r="BF522" i="2"/>
  <c r="T522" i="2"/>
  <c r="R522" i="2"/>
  <c r="P522" i="2"/>
  <c r="BK522" i="2"/>
  <c r="J522" i="2"/>
  <c r="BE522" i="2" s="1"/>
  <c r="BI519" i="2"/>
  <c r="BH519" i="2"/>
  <c r="BG519" i="2"/>
  <c r="BF519" i="2"/>
  <c r="T519" i="2"/>
  <c r="R519" i="2"/>
  <c r="P519" i="2"/>
  <c r="BK519" i="2"/>
  <c r="J519" i="2"/>
  <c r="BE519" i="2"/>
  <c r="BI518" i="2"/>
  <c r="BH518" i="2"/>
  <c r="BG518" i="2"/>
  <c r="BF518" i="2"/>
  <c r="T518" i="2"/>
  <c r="R518" i="2"/>
  <c r="P518" i="2"/>
  <c r="BK518" i="2"/>
  <c r="J518" i="2"/>
  <c r="BE518" i="2" s="1"/>
  <c r="BI517" i="2"/>
  <c r="BH517" i="2"/>
  <c r="BG517" i="2"/>
  <c r="BF517" i="2"/>
  <c r="T517" i="2"/>
  <c r="R517" i="2"/>
  <c r="P517" i="2"/>
  <c r="BK517" i="2"/>
  <c r="J517" i="2"/>
  <c r="BE517" i="2"/>
  <c r="BI516" i="2"/>
  <c r="BH516" i="2"/>
  <c r="BG516" i="2"/>
  <c r="BF516" i="2"/>
  <c r="T516" i="2"/>
  <c r="R516" i="2"/>
  <c r="P516" i="2"/>
  <c r="BK516" i="2"/>
  <c r="J516" i="2"/>
  <c r="BE516" i="2" s="1"/>
  <c r="BI509" i="2"/>
  <c r="BH509" i="2"/>
  <c r="BG509" i="2"/>
  <c r="BF509" i="2"/>
  <c r="T509" i="2"/>
  <c r="R509" i="2"/>
  <c r="P509" i="2"/>
  <c r="BK509" i="2"/>
  <c r="J509" i="2"/>
  <c r="BE509" i="2"/>
  <c r="BI508" i="2"/>
  <c r="BH508" i="2"/>
  <c r="BG508" i="2"/>
  <c r="BF508" i="2"/>
  <c r="T508" i="2"/>
  <c r="R508" i="2"/>
  <c r="P508" i="2"/>
  <c r="BK508" i="2"/>
  <c r="J508" i="2"/>
  <c r="BE508" i="2" s="1"/>
  <c r="BI504" i="2"/>
  <c r="BH504" i="2"/>
  <c r="BG504" i="2"/>
  <c r="BF504" i="2"/>
  <c r="T504" i="2"/>
  <c r="R504" i="2"/>
  <c r="P504" i="2"/>
  <c r="BK504" i="2"/>
  <c r="J504" i="2"/>
  <c r="BE504" i="2"/>
  <c r="BI501" i="2"/>
  <c r="BH501" i="2"/>
  <c r="BG501" i="2"/>
  <c r="BF501" i="2"/>
  <c r="T501" i="2"/>
  <c r="R501" i="2"/>
  <c r="P501" i="2"/>
  <c r="BK501" i="2"/>
  <c r="J501" i="2"/>
  <c r="BE501" i="2" s="1"/>
  <c r="BI500" i="2"/>
  <c r="BH500" i="2"/>
  <c r="BG500" i="2"/>
  <c r="BF500" i="2"/>
  <c r="T500" i="2"/>
  <c r="R500" i="2"/>
  <c r="P500" i="2"/>
  <c r="BK500" i="2"/>
  <c r="J500" i="2"/>
  <c r="BE500" i="2"/>
  <c r="BI496" i="2"/>
  <c r="BH496" i="2"/>
  <c r="BG496" i="2"/>
  <c r="BF496" i="2"/>
  <c r="T496" i="2"/>
  <c r="R496" i="2"/>
  <c r="R482" i="2" s="1"/>
  <c r="P496" i="2"/>
  <c r="BK496" i="2"/>
  <c r="J496" i="2"/>
  <c r="BE496" i="2" s="1"/>
  <c r="BI490" i="2"/>
  <c r="BH490" i="2"/>
  <c r="BG490" i="2"/>
  <c r="BF490" i="2"/>
  <c r="T490" i="2"/>
  <c r="R490" i="2"/>
  <c r="P490" i="2"/>
  <c r="BK490" i="2"/>
  <c r="BK482" i="2" s="1"/>
  <c r="J482" i="2" s="1"/>
  <c r="J78" i="2" s="1"/>
  <c r="J490" i="2"/>
  <c r="BE490" i="2"/>
  <c r="BI483" i="2"/>
  <c r="BH483" i="2"/>
  <c r="BG483" i="2"/>
  <c r="BF483" i="2"/>
  <c r="T483" i="2"/>
  <c r="T482" i="2" s="1"/>
  <c r="R483" i="2"/>
  <c r="P483" i="2"/>
  <c r="P482" i="2"/>
  <c r="BK483" i="2"/>
  <c r="J483" i="2"/>
  <c r="BE483" i="2" s="1"/>
  <c r="BI480" i="2"/>
  <c r="BH480" i="2"/>
  <c r="BG480" i="2"/>
  <c r="BF480" i="2"/>
  <c r="T480" i="2"/>
  <c r="R480" i="2"/>
  <c r="P480" i="2"/>
  <c r="BK480" i="2"/>
  <c r="J480" i="2"/>
  <c r="BE480" i="2" s="1"/>
  <c r="BI477" i="2"/>
  <c r="BH477" i="2"/>
  <c r="BG477" i="2"/>
  <c r="BF477" i="2"/>
  <c r="T477" i="2"/>
  <c r="R477" i="2"/>
  <c r="P477" i="2"/>
  <c r="P470" i="2" s="1"/>
  <c r="BK477" i="2"/>
  <c r="J477" i="2"/>
  <c r="BE477" i="2"/>
  <c r="BI475" i="2"/>
  <c r="BH475" i="2"/>
  <c r="BG475" i="2"/>
  <c r="BF475" i="2"/>
  <c r="T475" i="2"/>
  <c r="T470" i="2" s="1"/>
  <c r="R475" i="2"/>
  <c r="P475" i="2"/>
  <c r="BK475" i="2"/>
  <c r="J475" i="2"/>
  <c r="BE475" i="2" s="1"/>
  <c r="BI471" i="2"/>
  <c r="BH471" i="2"/>
  <c r="BG471" i="2"/>
  <c r="BF471" i="2"/>
  <c r="T471" i="2"/>
  <c r="R471" i="2"/>
  <c r="R470" i="2" s="1"/>
  <c r="P471" i="2"/>
  <c r="BK471" i="2"/>
  <c r="J471" i="2"/>
  <c r="BE471" i="2" s="1"/>
  <c r="BI468" i="2"/>
  <c r="BH468" i="2"/>
  <c r="BG468" i="2"/>
  <c r="BF468" i="2"/>
  <c r="T468" i="2"/>
  <c r="R468" i="2"/>
  <c r="P468" i="2"/>
  <c r="BK468" i="2"/>
  <c r="J468" i="2"/>
  <c r="BE468" i="2" s="1"/>
  <c r="BI451" i="2"/>
  <c r="BH451" i="2"/>
  <c r="BG451" i="2"/>
  <c r="BF451" i="2"/>
  <c r="T451" i="2"/>
  <c r="R451" i="2"/>
  <c r="P451" i="2"/>
  <c r="BK451" i="2"/>
  <c r="J451" i="2"/>
  <c r="BE451" i="2"/>
  <c r="BI446" i="2"/>
  <c r="BH446" i="2"/>
  <c r="BG446" i="2"/>
  <c r="BF446" i="2"/>
  <c r="T446" i="2"/>
  <c r="R446" i="2"/>
  <c r="P446" i="2"/>
  <c r="BK446" i="2"/>
  <c r="J446" i="2"/>
  <c r="BE446" i="2" s="1"/>
  <c r="BI429" i="2"/>
  <c r="BH429" i="2"/>
  <c r="BG429" i="2"/>
  <c r="BF429" i="2"/>
  <c r="T429" i="2"/>
  <c r="R429" i="2"/>
  <c r="P429" i="2"/>
  <c r="BK429" i="2"/>
  <c r="J429" i="2"/>
  <c r="BE429" i="2"/>
  <c r="BI428" i="2"/>
  <c r="BH428" i="2"/>
  <c r="BG428" i="2"/>
  <c r="BF428" i="2"/>
  <c r="T428" i="2"/>
  <c r="R428" i="2"/>
  <c r="P428" i="2"/>
  <c r="BK428" i="2"/>
  <c r="J428" i="2"/>
  <c r="BE428" i="2" s="1"/>
  <c r="BI424" i="2"/>
  <c r="BH424" i="2"/>
  <c r="BG424" i="2"/>
  <c r="BF424" i="2"/>
  <c r="T424" i="2"/>
  <c r="R424" i="2"/>
  <c r="P424" i="2"/>
  <c r="BK424" i="2"/>
  <c r="J424" i="2"/>
  <c r="BE424" i="2"/>
  <c r="BI418" i="2"/>
  <c r="BH418" i="2"/>
  <c r="BG418" i="2"/>
  <c r="BF418" i="2"/>
  <c r="T418" i="2"/>
  <c r="R418" i="2"/>
  <c r="P418" i="2"/>
  <c r="BK418" i="2"/>
  <c r="J418" i="2"/>
  <c r="BE418" i="2" s="1"/>
  <c r="BI415" i="2"/>
  <c r="BH415" i="2"/>
  <c r="BG415" i="2"/>
  <c r="BF415" i="2"/>
  <c r="T415" i="2"/>
  <c r="R415" i="2"/>
  <c r="P415" i="2"/>
  <c r="BK415" i="2"/>
  <c r="J415" i="2"/>
  <c r="BE415" i="2"/>
  <c r="BI411" i="2"/>
  <c r="BH411" i="2"/>
  <c r="BG411" i="2"/>
  <c r="BF411" i="2"/>
  <c r="T411" i="2"/>
  <c r="R411" i="2"/>
  <c r="P411" i="2"/>
  <c r="BK411" i="2"/>
  <c r="J411" i="2"/>
  <c r="BE411" i="2" s="1"/>
  <c r="BI407" i="2"/>
  <c r="BH407" i="2"/>
  <c r="BG407" i="2"/>
  <c r="BF407" i="2"/>
  <c r="T407" i="2"/>
  <c r="R407" i="2"/>
  <c r="P407" i="2"/>
  <c r="BK407" i="2"/>
  <c r="J407" i="2"/>
  <c r="BE407" i="2"/>
  <c r="BI401" i="2"/>
  <c r="BH401" i="2"/>
  <c r="BG401" i="2"/>
  <c r="BF401" i="2"/>
  <c r="T401" i="2"/>
  <c r="R401" i="2"/>
  <c r="P401" i="2"/>
  <c r="BK401" i="2"/>
  <c r="J401" i="2"/>
  <c r="BE401" i="2" s="1"/>
  <c r="BI395" i="2"/>
  <c r="BH395" i="2"/>
  <c r="BG395" i="2"/>
  <c r="BF395" i="2"/>
  <c r="T395" i="2"/>
  <c r="R395" i="2"/>
  <c r="P395" i="2"/>
  <c r="BK395" i="2"/>
  <c r="J395" i="2"/>
  <c r="BE395" i="2"/>
  <c r="BI389" i="2"/>
  <c r="BH389" i="2"/>
  <c r="BG389" i="2"/>
  <c r="BF389" i="2"/>
  <c r="T389" i="2"/>
  <c r="R389" i="2"/>
  <c r="P389" i="2"/>
  <c r="BK389" i="2"/>
  <c r="J389" i="2"/>
  <c r="BE389" i="2" s="1"/>
  <c r="BI383" i="2"/>
  <c r="BH383" i="2"/>
  <c r="BG383" i="2"/>
  <c r="BF383" i="2"/>
  <c r="T383" i="2"/>
  <c r="R383" i="2"/>
  <c r="P383" i="2"/>
  <c r="BK383" i="2"/>
  <c r="J383" i="2"/>
  <c r="BE383" i="2"/>
  <c r="BI379" i="2"/>
  <c r="BH379" i="2"/>
  <c r="BG379" i="2"/>
  <c r="BF379" i="2"/>
  <c r="T379" i="2"/>
  <c r="R379" i="2"/>
  <c r="P379" i="2"/>
  <c r="BK379" i="2"/>
  <c r="J379" i="2"/>
  <c r="BE379" i="2" s="1"/>
  <c r="BI372" i="2"/>
  <c r="BH372" i="2"/>
  <c r="BG372" i="2"/>
  <c r="BF372" i="2"/>
  <c r="T372" i="2"/>
  <c r="R372" i="2"/>
  <c r="P372" i="2"/>
  <c r="BK372" i="2"/>
  <c r="J372" i="2"/>
  <c r="BE372" i="2"/>
  <c r="BI368" i="2"/>
  <c r="BH368" i="2"/>
  <c r="BG368" i="2"/>
  <c r="BF368" i="2"/>
  <c r="T368" i="2"/>
  <c r="R368" i="2"/>
  <c r="P368" i="2"/>
  <c r="BK368" i="2"/>
  <c r="J368" i="2"/>
  <c r="BE368" i="2" s="1"/>
  <c r="BI362" i="2"/>
  <c r="BH362" i="2"/>
  <c r="BG362" i="2"/>
  <c r="BF362" i="2"/>
  <c r="T362" i="2"/>
  <c r="R362" i="2"/>
  <c r="P362" i="2"/>
  <c r="BK362" i="2"/>
  <c r="J362" i="2"/>
  <c r="BE362" i="2"/>
  <c r="BI358" i="2"/>
  <c r="BH358" i="2"/>
  <c r="BG358" i="2"/>
  <c r="BF358" i="2"/>
  <c r="T358" i="2"/>
  <c r="R358" i="2"/>
  <c r="P358" i="2"/>
  <c r="BK358" i="2"/>
  <c r="J358" i="2"/>
  <c r="BE358" i="2" s="1"/>
  <c r="BI356" i="2"/>
  <c r="BH356" i="2"/>
  <c r="BG356" i="2"/>
  <c r="BF356" i="2"/>
  <c r="T356" i="2"/>
  <c r="R356" i="2"/>
  <c r="P356" i="2"/>
  <c r="BK356" i="2"/>
  <c r="J356" i="2"/>
  <c r="BE356" i="2"/>
  <c r="BI352" i="2"/>
  <c r="BH352" i="2"/>
  <c r="BG352" i="2"/>
  <c r="BF352" i="2"/>
  <c r="T352" i="2"/>
  <c r="R352" i="2"/>
  <c r="P352" i="2"/>
  <c r="BK352" i="2"/>
  <c r="J352" i="2"/>
  <c r="BE352" i="2" s="1"/>
  <c r="BI348" i="2"/>
  <c r="BH348" i="2"/>
  <c r="BG348" i="2"/>
  <c r="BF348" i="2"/>
  <c r="T348" i="2"/>
  <c r="R348" i="2"/>
  <c r="P348" i="2"/>
  <c r="BK348" i="2"/>
  <c r="J348" i="2"/>
  <c r="BE348" i="2"/>
  <c r="BI339" i="2"/>
  <c r="BH339" i="2"/>
  <c r="BG339" i="2"/>
  <c r="BF339" i="2"/>
  <c r="T339" i="2"/>
  <c r="R339" i="2"/>
  <c r="P339" i="2"/>
  <c r="BK339" i="2"/>
  <c r="J339" i="2"/>
  <c r="BE339" i="2" s="1"/>
  <c r="BI335" i="2"/>
  <c r="BH335" i="2"/>
  <c r="BG335" i="2"/>
  <c r="BF335" i="2"/>
  <c r="T335" i="2"/>
  <c r="R335" i="2"/>
  <c r="P335" i="2"/>
  <c r="BK335" i="2"/>
  <c r="J335" i="2"/>
  <c r="BE335" i="2"/>
  <c r="BI325" i="2"/>
  <c r="BH325" i="2"/>
  <c r="BG325" i="2"/>
  <c r="BF325" i="2"/>
  <c r="T325" i="2"/>
  <c r="R325" i="2"/>
  <c r="R306" i="2" s="1"/>
  <c r="P325" i="2"/>
  <c r="BK325" i="2"/>
  <c r="J325" i="2"/>
  <c r="BE325" i="2" s="1"/>
  <c r="BI316" i="2"/>
  <c r="BH316" i="2"/>
  <c r="BG316" i="2"/>
  <c r="BF316" i="2"/>
  <c r="T316" i="2"/>
  <c r="R316" i="2"/>
  <c r="P316" i="2"/>
  <c r="BK316" i="2"/>
  <c r="BK306" i="2" s="1"/>
  <c r="J306" i="2" s="1"/>
  <c r="J76" i="2" s="1"/>
  <c r="J316" i="2"/>
  <c r="BE316" i="2"/>
  <c r="BI307" i="2"/>
  <c r="BH307" i="2"/>
  <c r="BG307" i="2"/>
  <c r="BF307" i="2"/>
  <c r="T307" i="2"/>
  <c r="T306" i="2" s="1"/>
  <c r="R307" i="2"/>
  <c r="P307" i="2"/>
  <c r="P306" i="2"/>
  <c r="BK307" i="2"/>
  <c r="J307" i="2"/>
  <c r="BE307" i="2" s="1"/>
  <c r="BI304" i="2"/>
  <c r="BH304" i="2"/>
  <c r="BG304" i="2"/>
  <c r="BF304" i="2"/>
  <c r="T304" i="2"/>
  <c r="R304" i="2"/>
  <c r="P304" i="2"/>
  <c r="BK304" i="2"/>
  <c r="J304" i="2"/>
  <c r="BE304" i="2" s="1"/>
  <c r="BI301" i="2"/>
  <c r="BH301" i="2"/>
  <c r="BG301" i="2"/>
  <c r="BF301" i="2"/>
  <c r="T301" i="2"/>
  <c r="T300" i="2" s="1"/>
  <c r="R301" i="2"/>
  <c r="R300" i="2" s="1"/>
  <c r="P301" i="2"/>
  <c r="P300" i="2"/>
  <c r="BK301" i="2"/>
  <c r="J301" i="2"/>
  <c r="BE301" i="2" s="1"/>
  <c r="BI298" i="2"/>
  <c r="BH298" i="2"/>
  <c r="BG298" i="2"/>
  <c r="BF298" i="2"/>
  <c r="T298" i="2"/>
  <c r="R298" i="2"/>
  <c r="P298" i="2"/>
  <c r="BK298" i="2"/>
  <c r="J298" i="2"/>
  <c r="BE298" i="2"/>
  <c r="BI296" i="2"/>
  <c r="BH296" i="2"/>
  <c r="BG296" i="2"/>
  <c r="BF296" i="2"/>
  <c r="T296" i="2"/>
  <c r="R296" i="2"/>
  <c r="P296" i="2"/>
  <c r="BK296" i="2"/>
  <c r="J296" i="2"/>
  <c r="BE296" i="2"/>
  <c r="BI293" i="2"/>
  <c r="BH293" i="2"/>
  <c r="BG293" i="2"/>
  <c r="BF293" i="2"/>
  <c r="T293" i="2"/>
  <c r="R293" i="2"/>
  <c r="P293" i="2"/>
  <c r="BK293" i="2"/>
  <c r="J293" i="2"/>
  <c r="BE293" i="2"/>
  <c r="BI285" i="2"/>
  <c r="BH285" i="2"/>
  <c r="BG285" i="2"/>
  <c r="BF285" i="2"/>
  <c r="T285" i="2"/>
  <c r="R285" i="2"/>
  <c r="P285" i="2"/>
  <c r="BK285" i="2"/>
  <c r="J285" i="2"/>
  <c r="BE285" i="2"/>
  <c r="BI277" i="2"/>
  <c r="BH277" i="2"/>
  <c r="BG277" i="2"/>
  <c r="BF277" i="2"/>
  <c r="T277" i="2"/>
  <c r="R277" i="2"/>
  <c r="P277" i="2"/>
  <c r="BK277" i="2"/>
  <c r="J277" i="2"/>
  <c r="BE277" i="2"/>
  <c r="BI274" i="2"/>
  <c r="BH274" i="2"/>
  <c r="BG274" i="2"/>
  <c r="BF274" i="2"/>
  <c r="T274" i="2"/>
  <c r="R274" i="2"/>
  <c r="P274" i="2"/>
  <c r="BK274" i="2"/>
  <c r="J274" i="2"/>
  <c r="BE274" i="2"/>
  <c r="BI268" i="2"/>
  <c r="BH268" i="2"/>
  <c r="BG268" i="2"/>
  <c r="BF268" i="2"/>
  <c r="T268" i="2"/>
  <c r="R268" i="2"/>
  <c r="P268" i="2"/>
  <c r="BK268" i="2"/>
  <c r="J268" i="2"/>
  <c r="BE268" i="2"/>
  <c r="BI264" i="2"/>
  <c r="BH264" i="2"/>
  <c r="BG264" i="2"/>
  <c r="BF264" i="2"/>
  <c r="T264" i="2"/>
  <c r="T263" i="2"/>
  <c r="R264" i="2"/>
  <c r="R263" i="2"/>
  <c r="P264" i="2"/>
  <c r="P263" i="2"/>
  <c r="BK264" i="2"/>
  <c r="BK263" i="2"/>
  <c r="J263" i="2" s="1"/>
  <c r="J74" i="2" s="1"/>
  <c r="J264" i="2"/>
  <c r="BE264" i="2" s="1"/>
  <c r="BI261" i="2"/>
  <c r="BH261" i="2"/>
  <c r="BG261" i="2"/>
  <c r="BF261" i="2"/>
  <c r="T261" i="2"/>
  <c r="R261" i="2"/>
  <c r="P261" i="2"/>
  <c r="BK261" i="2"/>
  <c r="J261" i="2"/>
  <c r="BE261" i="2" s="1"/>
  <c r="BI256" i="2"/>
  <c r="BH256" i="2"/>
  <c r="BG256" i="2"/>
  <c r="BF256" i="2"/>
  <c r="T256" i="2"/>
  <c r="T251" i="2" s="1"/>
  <c r="R256" i="2"/>
  <c r="P256" i="2"/>
  <c r="P251" i="2" s="1"/>
  <c r="BK256" i="2"/>
  <c r="J256" i="2"/>
  <c r="BE256" i="2" s="1"/>
  <c r="BI252" i="2"/>
  <c r="BH252" i="2"/>
  <c r="BG252" i="2"/>
  <c r="BF252" i="2"/>
  <c r="T252" i="2"/>
  <c r="R252" i="2"/>
  <c r="R251" i="2" s="1"/>
  <c r="P252" i="2"/>
  <c r="BK252" i="2"/>
  <c r="BK251" i="2" s="1"/>
  <c r="J252" i="2"/>
  <c r="BE252" i="2" s="1"/>
  <c r="BI248" i="2"/>
  <c r="BH248" i="2"/>
  <c r="BG248" i="2"/>
  <c r="BF248" i="2"/>
  <c r="T248" i="2"/>
  <c r="T247" i="2" s="1"/>
  <c r="R248" i="2"/>
  <c r="R247" i="2" s="1"/>
  <c r="P248" i="2"/>
  <c r="P247" i="2"/>
  <c r="BK248" i="2"/>
  <c r="BK247" i="2" s="1"/>
  <c r="J247" i="2" s="1"/>
  <c r="J71" i="2" s="1"/>
  <c r="J248" i="2"/>
  <c r="BE248" i="2" s="1"/>
  <c r="BI245" i="2"/>
  <c r="BH245" i="2"/>
  <c r="BG245" i="2"/>
  <c r="BF245" i="2"/>
  <c r="T245" i="2"/>
  <c r="R245" i="2"/>
  <c r="P245" i="2"/>
  <c r="BK245" i="2"/>
  <c r="J245" i="2"/>
  <c r="BE245" i="2"/>
  <c r="BI242" i="2"/>
  <c r="BH242" i="2"/>
  <c r="BG242" i="2"/>
  <c r="BF242" i="2"/>
  <c r="T242" i="2"/>
  <c r="R242" i="2"/>
  <c r="P242" i="2"/>
  <c r="BK242" i="2"/>
  <c r="J242" i="2"/>
  <c r="BE242" i="2"/>
  <c r="BI240" i="2"/>
  <c r="BH240" i="2"/>
  <c r="BG240" i="2"/>
  <c r="BF240" i="2"/>
  <c r="T240" i="2"/>
  <c r="R240" i="2"/>
  <c r="P240" i="2"/>
  <c r="BK240" i="2"/>
  <c r="J240" i="2"/>
  <c r="BE240" i="2"/>
  <c r="BI238" i="2"/>
  <c r="BH238" i="2"/>
  <c r="BG238" i="2"/>
  <c r="BF238" i="2"/>
  <c r="T238" i="2"/>
  <c r="T237" i="2"/>
  <c r="R238" i="2"/>
  <c r="R237" i="2"/>
  <c r="P238" i="2"/>
  <c r="P237" i="2"/>
  <c r="BK238" i="2"/>
  <c r="BK237" i="2"/>
  <c r="J237" i="2" s="1"/>
  <c r="J70" i="2" s="1"/>
  <c r="J238" i="2"/>
  <c r="BE238" i="2" s="1"/>
  <c r="BI234" i="2"/>
  <c r="BH234" i="2"/>
  <c r="BG234" i="2"/>
  <c r="BF234" i="2"/>
  <c r="T234" i="2"/>
  <c r="R234" i="2"/>
  <c r="P234" i="2"/>
  <c r="BK234" i="2"/>
  <c r="J234" i="2"/>
  <c r="BE234" i="2" s="1"/>
  <c r="BI227" i="2"/>
  <c r="BH227" i="2"/>
  <c r="BG227" i="2"/>
  <c r="BF227" i="2"/>
  <c r="T227" i="2"/>
  <c r="R227" i="2"/>
  <c r="P227" i="2"/>
  <c r="BK227" i="2"/>
  <c r="J227" i="2"/>
  <c r="BE227" i="2" s="1"/>
  <c r="BI222" i="2"/>
  <c r="BH222" i="2"/>
  <c r="BG222" i="2"/>
  <c r="BF222" i="2"/>
  <c r="T222" i="2"/>
  <c r="R222" i="2"/>
  <c r="P222" i="2"/>
  <c r="BK222" i="2"/>
  <c r="J222" i="2"/>
  <c r="BE222" i="2"/>
  <c r="BI214" i="2"/>
  <c r="BH214" i="2"/>
  <c r="BG214" i="2"/>
  <c r="BF214" i="2"/>
  <c r="T214" i="2"/>
  <c r="R214" i="2"/>
  <c r="P214" i="2"/>
  <c r="BK214" i="2"/>
  <c r="J214" i="2"/>
  <c r="BE214" i="2" s="1"/>
  <c r="BI206" i="2"/>
  <c r="BH206" i="2"/>
  <c r="BG206" i="2"/>
  <c r="BF206" i="2"/>
  <c r="T206" i="2"/>
  <c r="R206" i="2"/>
  <c r="P206" i="2"/>
  <c r="BK206" i="2"/>
  <c r="J206" i="2"/>
  <c r="BE206" i="2" s="1"/>
  <c r="BI200" i="2"/>
  <c r="BH200" i="2"/>
  <c r="BG200" i="2"/>
  <c r="BF200" i="2"/>
  <c r="T200" i="2"/>
  <c r="R200" i="2"/>
  <c r="P200" i="2"/>
  <c r="BK200" i="2"/>
  <c r="J200" i="2"/>
  <c r="BE200" i="2" s="1"/>
  <c r="BI194" i="2"/>
  <c r="BH194" i="2"/>
  <c r="BG194" i="2"/>
  <c r="BF194" i="2"/>
  <c r="T194" i="2"/>
  <c r="R194" i="2"/>
  <c r="P194" i="2"/>
  <c r="BK194" i="2"/>
  <c r="J194" i="2"/>
  <c r="BE194" i="2"/>
  <c r="BI191" i="2"/>
  <c r="BH191" i="2"/>
  <c r="BG191" i="2"/>
  <c r="BF191" i="2"/>
  <c r="T191" i="2"/>
  <c r="R191" i="2"/>
  <c r="P191" i="2"/>
  <c r="BK191" i="2"/>
  <c r="J191" i="2"/>
  <c r="BE191" i="2" s="1"/>
  <c r="BI188" i="2"/>
  <c r="BH188" i="2"/>
  <c r="BG188" i="2"/>
  <c r="BF188" i="2"/>
  <c r="T188" i="2"/>
  <c r="R188" i="2"/>
  <c r="P188" i="2"/>
  <c r="BK188" i="2"/>
  <c r="J188" i="2"/>
  <c r="BE188" i="2" s="1"/>
  <c r="BI185" i="2"/>
  <c r="BH185" i="2"/>
  <c r="BG185" i="2"/>
  <c r="BF185" i="2"/>
  <c r="T185" i="2"/>
  <c r="R185" i="2"/>
  <c r="P185" i="2"/>
  <c r="BK185" i="2"/>
  <c r="J185" i="2"/>
  <c r="BE185" i="2" s="1"/>
  <c r="BI181" i="2"/>
  <c r="BH181" i="2"/>
  <c r="BG181" i="2"/>
  <c r="BF181" i="2"/>
  <c r="T181" i="2"/>
  <c r="R181" i="2"/>
  <c r="P181" i="2"/>
  <c r="BK181" i="2"/>
  <c r="J181" i="2"/>
  <c r="BE181" i="2"/>
  <c r="BI178" i="2"/>
  <c r="BH178" i="2"/>
  <c r="BG178" i="2"/>
  <c r="BF178" i="2"/>
  <c r="T178" i="2"/>
  <c r="R178" i="2"/>
  <c r="P178" i="2"/>
  <c r="BK178" i="2"/>
  <c r="J178" i="2"/>
  <c r="BE178" i="2" s="1"/>
  <c r="BI176" i="2"/>
  <c r="BH176" i="2"/>
  <c r="BG176" i="2"/>
  <c r="BF176" i="2"/>
  <c r="T176" i="2"/>
  <c r="R176" i="2"/>
  <c r="P176" i="2"/>
  <c r="BK176" i="2"/>
  <c r="J176" i="2"/>
  <c r="BE176" i="2" s="1"/>
  <c r="BI174" i="2"/>
  <c r="BH174" i="2"/>
  <c r="BG174" i="2"/>
  <c r="F37" i="2" s="1"/>
  <c r="BB56" i="1" s="1"/>
  <c r="BF174" i="2"/>
  <c r="T174" i="2"/>
  <c r="R174" i="2"/>
  <c r="R173" i="2"/>
  <c r="P174" i="2"/>
  <c r="BK174" i="2"/>
  <c r="BK173" i="2" s="1"/>
  <c r="J173" i="2" s="1"/>
  <c r="J69" i="2" s="1"/>
  <c r="J174" i="2"/>
  <c r="BE174" i="2" s="1"/>
  <c r="BI169" i="2"/>
  <c r="BH169" i="2"/>
  <c r="BG169" i="2"/>
  <c r="BF169" i="2"/>
  <c r="T169" i="2"/>
  <c r="R169" i="2"/>
  <c r="P169" i="2"/>
  <c r="BK169" i="2"/>
  <c r="J169" i="2"/>
  <c r="BE169" i="2"/>
  <c r="BI166" i="2"/>
  <c r="BH166" i="2"/>
  <c r="BG166" i="2"/>
  <c r="BF166" i="2"/>
  <c r="T166" i="2"/>
  <c r="R166" i="2"/>
  <c r="P166" i="2"/>
  <c r="BK166" i="2"/>
  <c r="J166" i="2"/>
  <c r="BE166" i="2"/>
  <c r="BI163" i="2"/>
  <c r="BH163" i="2"/>
  <c r="BG163" i="2"/>
  <c r="BF163" i="2"/>
  <c r="T163" i="2"/>
  <c r="R163" i="2"/>
  <c r="P163" i="2"/>
  <c r="BK163" i="2"/>
  <c r="J163" i="2"/>
  <c r="BE163" i="2"/>
  <c r="BI159" i="2"/>
  <c r="BH159" i="2"/>
  <c r="BG159" i="2"/>
  <c r="BF159" i="2"/>
  <c r="T159" i="2"/>
  <c r="R159" i="2"/>
  <c r="P159" i="2"/>
  <c r="BK159" i="2"/>
  <c r="J159" i="2"/>
  <c r="BE159" i="2"/>
  <c r="BI158" i="2"/>
  <c r="BH158" i="2"/>
  <c r="BG158" i="2"/>
  <c r="BF158" i="2"/>
  <c r="T158" i="2"/>
  <c r="R158" i="2"/>
  <c r="P158" i="2"/>
  <c r="BK158" i="2"/>
  <c r="J158" i="2"/>
  <c r="BE158" i="2"/>
  <c r="BI155" i="2"/>
  <c r="BH155" i="2"/>
  <c r="BG155" i="2"/>
  <c r="BF155" i="2"/>
  <c r="T155" i="2"/>
  <c r="R155" i="2"/>
  <c r="R146" i="2" s="1"/>
  <c r="P155" i="2"/>
  <c r="BK155" i="2"/>
  <c r="J155" i="2"/>
  <c r="BE155" i="2"/>
  <c r="BI151" i="2"/>
  <c r="BH151" i="2"/>
  <c r="BG151" i="2"/>
  <c r="BF151" i="2"/>
  <c r="T151" i="2"/>
  <c r="R151" i="2"/>
  <c r="P151" i="2"/>
  <c r="BK151" i="2"/>
  <c r="BK146" i="2" s="1"/>
  <c r="J146" i="2" s="1"/>
  <c r="J68" i="2" s="1"/>
  <c r="J151" i="2"/>
  <c r="BE151" i="2"/>
  <c r="BI147" i="2"/>
  <c r="BH147" i="2"/>
  <c r="BG147" i="2"/>
  <c r="BF147" i="2"/>
  <c r="T147" i="2"/>
  <c r="T146" i="2"/>
  <c r="R147" i="2"/>
  <c r="P147" i="2"/>
  <c r="P146" i="2"/>
  <c r="BK147" i="2"/>
  <c r="J147" i="2"/>
  <c r="BE147" i="2" s="1"/>
  <c r="BI138" i="2"/>
  <c r="BH138" i="2"/>
  <c r="BG138" i="2"/>
  <c r="BF138" i="2"/>
  <c r="T138" i="2"/>
  <c r="R138" i="2"/>
  <c r="P138" i="2"/>
  <c r="BK138" i="2"/>
  <c r="J138" i="2"/>
  <c r="BE138" i="2" s="1"/>
  <c r="BI135" i="2"/>
  <c r="BH135" i="2"/>
  <c r="BG135" i="2"/>
  <c r="BF135" i="2"/>
  <c r="T135" i="2"/>
  <c r="R135" i="2"/>
  <c r="P135" i="2"/>
  <c r="BK135" i="2"/>
  <c r="J135" i="2"/>
  <c r="BE135" i="2"/>
  <c r="BI132" i="2"/>
  <c r="BH132" i="2"/>
  <c r="BG132" i="2"/>
  <c r="BF132" i="2"/>
  <c r="T132" i="2"/>
  <c r="R132" i="2"/>
  <c r="P132" i="2"/>
  <c r="BK132" i="2"/>
  <c r="J132" i="2"/>
  <c r="BE132" i="2" s="1"/>
  <c r="BI128" i="2"/>
  <c r="BH128" i="2"/>
  <c r="BG128" i="2"/>
  <c r="BF128" i="2"/>
  <c r="T128" i="2"/>
  <c r="T127" i="2" s="1"/>
  <c r="R128" i="2"/>
  <c r="R127" i="2" s="1"/>
  <c r="P128" i="2"/>
  <c r="P127" i="2"/>
  <c r="BK128" i="2"/>
  <c r="J128" i="2"/>
  <c r="BE128" i="2" s="1"/>
  <c r="BI123" i="2"/>
  <c r="BH123" i="2"/>
  <c r="BG123" i="2"/>
  <c r="BF123" i="2"/>
  <c r="T123" i="2"/>
  <c r="R123" i="2"/>
  <c r="P123" i="2"/>
  <c r="BK123" i="2"/>
  <c r="J123" i="2"/>
  <c r="BE123" i="2"/>
  <c r="BI120" i="2"/>
  <c r="BH120" i="2"/>
  <c r="BG120" i="2"/>
  <c r="BF120" i="2"/>
  <c r="T120" i="2"/>
  <c r="T119" i="2"/>
  <c r="R120" i="2"/>
  <c r="R119" i="2"/>
  <c r="P120" i="2"/>
  <c r="P119" i="2"/>
  <c r="BK120" i="2"/>
  <c r="BK119" i="2"/>
  <c r="J119" i="2" s="1"/>
  <c r="J66" i="2" s="1"/>
  <c r="J120" i="2"/>
  <c r="BE120" i="2" s="1"/>
  <c r="BI110" i="2"/>
  <c r="F39" i="2" s="1"/>
  <c r="BD56" i="1" s="1"/>
  <c r="BH110" i="2"/>
  <c r="F38" i="2" s="1"/>
  <c r="BC56" i="1" s="1"/>
  <c r="BG110" i="2"/>
  <c r="BF110" i="2"/>
  <c r="T110" i="2"/>
  <c r="T109" i="2" s="1"/>
  <c r="R110" i="2"/>
  <c r="R109" i="2"/>
  <c r="P110" i="2"/>
  <c r="P109" i="2" s="1"/>
  <c r="BK110" i="2"/>
  <c r="BK109" i="2" s="1"/>
  <c r="J110" i="2"/>
  <c r="BE110" i="2" s="1"/>
  <c r="J104" i="2"/>
  <c r="J103" i="2"/>
  <c r="F103" i="2"/>
  <c r="F101" i="2"/>
  <c r="E99" i="2"/>
  <c r="J59" i="2"/>
  <c r="J58" i="2"/>
  <c r="F58" i="2"/>
  <c r="F56" i="2"/>
  <c r="E54" i="2"/>
  <c r="J20" i="2"/>
  <c r="E20" i="2"/>
  <c r="F104" i="2" s="1"/>
  <c r="F59" i="2"/>
  <c r="J19" i="2"/>
  <c r="J14" i="2"/>
  <c r="J101" i="2" s="1"/>
  <c r="E7" i="2"/>
  <c r="E95" i="2" s="1"/>
  <c r="AS59" i="1"/>
  <c r="AS55" i="1"/>
  <c r="L50" i="1"/>
  <c r="AM50" i="1"/>
  <c r="AM49" i="1"/>
  <c r="L49" i="1"/>
  <c r="AM47" i="1"/>
  <c r="L47" i="1"/>
  <c r="L45" i="1"/>
  <c r="L44" i="1"/>
  <c r="BD55" i="1" l="1"/>
  <c r="BD54" i="1" s="1"/>
  <c r="W33" i="1" s="1"/>
  <c r="R108" i="2"/>
  <c r="T173" i="2"/>
  <c r="BK470" i="2"/>
  <c r="J470" i="2" s="1"/>
  <c r="J77" i="2" s="1"/>
  <c r="T589" i="2"/>
  <c r="T250" i="2" s="1"/>
  <c r="T107" i="2" s="1"/>
  <c r="E75" i="3"/>
  <c r="E50" i="3"/>
  <c r="J36" i="4"/>
  <c r="AW58" i="1" s="1"/>
  <c r="T127" i="4"/>
  <c r="AS54" i="1"/>
  <c r="J56" i="2"/>
  <c r="BK127" i="2"/>
  <c r="J127" i="2" s="1"/>
  <c r="J67" i="2" s="1"/>
  <c r="P173" i="2"/>
  <c r="BK300" i="2"/>
  <c r="J300" i="2" s="1"/>
  <c r="J75" i="2" s="1"/>
  <c r="R532" i="2"/>
  <c r="P589" i="2"/>
  <c r="P250" i="2" s="1"/>
  <c r="R89" i="3"/>
  <c r="R88" i="3" s="1"/>
  <c r="R87" i="3" s="1"/>
  <c r="P96" i="4"/>
  <c r="F37" i="4"/>
  <c r="BB58" i="1" s="1"/>
  <c r="P114" i="4"/>
  <c r="F86" i="5"/>
  <c r="P90" i="5"/>
  <c r="P89" i="5" s="1"/>
  <c r="AU60" i="1" s="1"/>
  <c r="AU59" i="1" s="1"/>
  <c r="T108" i="2"/>
  <c r="J35" i="5"/>
  <c r="AV60" i="1" s="1"/>
  <c r="AT60" i="1" s="1"/>
  <c r="E50" i="2"/>
  <c r="P108" i="2"/>
  <c r="F36" i="2"/>
  <c r="BA56" i="1" s="1"/>
  <c r="R250" i="2"/>
  <c r="P610" i="2"/>
  <c r="F38" i="3"/>
  <c r="BC57" i="1" s="1"/>
  <c r="BC55" i="1" s="1"/>
  <c r="F39" i="4"/>
  <c r="BD58" i="1" s="1"/>
  <c r="T114" i="4"/>
  <c r="R160" i="4"/>
  <c r="F36" i="3"/>
  <c r="BA57" i="1" s="1"/>
  <c r="R96" i="4"/>
  <c r="R95" i="4" s="1"/>
  <c r="F38" i="4"/>
  <c r="BC58" i="1" s="1"/>
  <c r="P128" i="4"/>
  <c r="P149" i="4"/>
  <c r="P127" i="4" s="1"/>
  <c r="F39" i="5"/>
  <c r="BD60" i="1" s="1"/>
  <c r="BD59" i="1" s="1"/>
  <c r="BK89" i="3"/>
  <c r="BK88" i="3" s="1"/>
  <c r="T96" i="4"/>
  <c r="R128" i="4"/>
  <c r="R127" i="4" s="1"/>
  <c r="P160" i="4"/>
  <c r="T90" i="5"/>
  <c r="T89" i="5" s="1"/>
  <c r="F37" i="5"/>
  <c r="BB60" i="1" s="1"/>
  <c r="BB59" i="1" s="1"/>
  <c r="AX59" i="1" s="1"/>
  <c r="T93" i="5"/>
  <c r="J35" i="2"/>
  <c r="AV56" i="1" s="1"/>
  <c r="F35" i="2"/>
  <c r="AZ56" i="1" s="1"/>
  <c r="AZ55" i="1" s="1"/>
  <c r="J251" i="2"/>
  <c r="J73" i="2" s="1"/>
  <c r="BK95" i="4"/>
  <c r="J96" i="4"/>
  <c r="J65" i="4" s="1"/>
  <c r="BK127" i="4"/>
  <c r="J127" i="4" s="1"/>
  <c r="J69" i="4" s="1"/>
  <c r="J89" i="3"/>
  <c r="J65" i="3" s="1"/>
  <c r="BK89" i="5"/>
  <c r="J89" i="5" s="1"/>
  <c r="J90" i="5"/>
  <c r="J64" i="5" s="1"/>
  <c r="J109" i="2"/>
  <c r="J65" i="2" s="1"/>
  <c r="J35" i="3"/>
  <c r="AV57" i="1" s="1"/>
  <c r="F35" i="3"/>
  <c r="AZ57" i="1" s="1"/>
  <c r="BB55" i="1"/>
  <c r="F35" i="4"/>
  <c r="AZ58" i="1" s="1"/>
  <c r="R94" i="4"/>
  <c r="R90" i="5"/>
  <c r="R89" i="5" s="1"/>
  <c r="J56" i="4"/>
  <c r="F59" i="4"/>
  <c r="J35" i="4"/>
  <c r="AV58" i="1" s="1"/>
  <c r="J128" i="4"/>
  <c r="J70" i="4" s="1"/>
  <c r="E77" i="5"/>
  <c r="F35" i="5"/>
  <c r="AZ60" i="1" s="1"/>
  <c r="AZ59" i="1" s="1"/>
  <c r="AV59" i="1" s="1"/>
  <c r="AT59" i="1" s="1"/>
  <c r="J91" i="5"/>
  <c r="J65" i="5" s="1"/>
  <c r="J36" i="2"/>
  <c r="AW56" i="1" s="1"/>
  <c r="J36" i="3"/>
  <c r="AW57" i="1" s="1"/>
  <c r="F36" i="4"/>
  <c r="BA58" i="1" s="1"/>
  <c r="BA55" i="1" s="1"/>
  <c r="P107" i="2" l="1"/>
  <c r="AU56" i="1" s="1"/>
  <c r="P95" i="4"/>
  <c r="P94" i="4" s="1"/>
  <c r="AU58" i="1" s="1"/>
  <c r="AU55" i="1" s="1"/>
  <c r="AU54" i="1" s="1"/>
  <c r="R107" i="2"/>
  <c r="AT58" i="1"/>
  <c r="BK108" i="2"/>
  <c r="BK107" i="2" s="1"/>
  <c r="J107" i="2" s="1"/>
  <c r="BK250" i="2"/>
  <c r="J250" i="2" s="1"/>
  <c r="J72" i="2" s="1"/>
  <c r="T95" i="4"/>
  <c r="T94" i="4" s="1"/>
  <c r="J108" i="2"/>
  <c r="J64" i="2" s="1"/>
  <c r="BK94" i="4"/>
  <c r="J94" i="4" s="1"/>
  <c r="J95" i="4"/>
  <c r="J64" i="4" s="1"/>
  <c r="AV55" i="1"/>
  <c r="AZ54" i="1"/>
  <c r="AW55" i="1"/>
  <c r="BA54" i="1"/>
  <c r="BK87" i="3"/>
  <c r="J87" i="3" s="1"/>
  <c r="J88" i="3"/>
  <c r="J64" i="3" s="1"/>
  <c r="AT57" i="1"/>
  <c r="AX55" i="1"/>
  <c r="BB54" i="1"/>
  <c r="J32" i="5"/>
  <c r="J63" i="5"/>
  <c r="BC54" i="1"/>
  <c r="AY55" i="1"/>
  <c r="AT56" i="1"/>
  <c r="AT55" i="1" l="1"/>
  <c r="J32" i="3"/>
  <c r="J63" i="3"/>
  <c r="J32" i="2"/>
  <c r="J63" i="2"/>
  <c r="AG60" i="1"/>
  <c r="J41" i="5"/>
  <c r="AV54" i="1"/>
  <c r="W29" i="1"/>
  <c r="AX54" i="1"/>
  <c r="W31" i="1"/>
  <c r="J63" i="4"/>
  <c r="J32" i="4"/>
  <c r="W32" i="1"/>
  <c r="AY54" i="1"/>
  <c r="W30" i="1"/>
  <c r="AW54" i="1"/>
  <c r="AK30" i="1" s="1"/>
  <c r="AK29" i="1" l="1"/>
  <c r="AT54" i="1"/>
  <c r="AG56" i="1"/>
  <c r="J41" i="2"/>
  <c r="AG58" i="1"/>
  <c r="AN58" i="1" s="1"/>
  <c r="J41" i="4"/>
  <c r="AG59" i="1"/>
  <c r="AN59" i="1" s="1"/>
  <c r="AN60" i="1"/>
  <c r="AG57" i="1"/>
  <c r="AN57" i="1" s="1"/>
  <c r="J41" i="3"/>
  <c r="AG55" i="1" l="1"/>
  <c r="AN56" i="1"/>
  <c r="AG54" i="1" l="1"/>
  <c r="AN55" i="1"/>
  <c r="AN54" i="1" l="1"/>
  <c r="AK26" i="1"/>
  <c r="AK35" i="1" s="1"/>
</calcChain>
</file>

<file path=xl/sharedStrings.xml><?xml version="1.0" encoding="utf-8"?>
<sst xmlns="http://schemas.openxmlformats.org/spreadsheetml/2006/main" count="7221" uniqueCount="1168">
  <si>
    <t>Export Komplet</t>
  </si>
  <si>
    <t>VZ</t>
  </si>
  <si>
    <t>2.0</t>
  </si>
  <si>
    <t>ZAMOK</t>
  </si>
  <si>
    <t>False</t>
  </si>
  <si>
    <t>{68c9e091-25e9-4ae4-b015-8d364a9ea5b6}</t>
  </si>
  <si>
    <t>0,01</t>
  </si>
  <si>
    <t>21</t>
  </si>
  <si>
    <t>15</t>
  </si>
  <si>
    <t>REKAPITULACE STAVBY</t>
  </si>
  <si>
    <t>v ---  níže se nacházejí doplnkové a pomocné údaje k sestavám  --- v</t>
  </si>
  <si>
    <t>Návod na vyplnění</t>
  </si>
  <si>
    <t>0,001</t>
  </si>
  <si>
    <t>Kód:</t>
  </si>
  <si>
    <t>OB-19001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</si>
  <si>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</si>
  <si>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</si>
  <si>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objektu IET</t>
  </si>
  <si>
    <t>KSO:</t>
  </si>
  <si>
    <t/>
  </si>
  <si>
    <t>CC-CZ:</t>
  </si>
  <si>
    <t>Místo:</t>
  </si>
  <si>
    <t xml:space="preserve"> </t>
  </si>
  <si>
    <t>Datum:</t>
  </si>
  <si>
    <t>14. 4. 2019</t>
  </si>
  <si>
    <t>Zadavatel:</t>
  </si>
  <si>
    <t>IČ:</t>
  </si>
  <si>
    <t>Vysoká škola báňská -TU Ostrava</t>
  </si>
  <si>
    <t>DIČ:</t>
  </si>
  <si>
    <t>Uchazeč:</t>
  </si>
  <si>
    <t>Vyplň údaj</t>
  </si>
  <si>
    <t>Projektant:</t>
  </si>
  <si>
    <t xml:space="preserve">Ing. Pavel Obroučka </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</si>
  <si>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</si>
  <si>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</si>
  <si>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</si>
  <si>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</si>
  <si>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</si>
  <si>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</si>
  <si>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</si>
  <si>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</si>
  <si>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</si>
  <si>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</si>
  <si>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</si>
  <si>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</si>
  <si>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</si>
  <si>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</si>
  <si>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</si>
  <si>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</si>
  <si>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</si>
  <si>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</si>
  <si>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</si>
  <si>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</si>
  <si>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</si>
  <si>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</si>
  <si>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</si>
  <si>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</si>
  <si>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</si>
  <si>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</si>
  <si>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</si>
  <si>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</si>
  <si>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</si>
  <si>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</si>
  <si>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</si>
  <si>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</si>
  <si>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</si>
  <si>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</si>
  <si>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</si>
  <si>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</si>
  <si>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</si>
  <si>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</si>
  <si>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</si>
  <si>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</si>
  <si>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</si>
  <si>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</si>
  <si>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</si>
  <si>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</si>
  <si>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 xml:space="preserve">SO 02 - Vlastní objekt pavilónů </t>
  </si>
  <si>
    <t>STA</t>
  </si>
  <si>
    <t>{06ab51ec-53f2-4a41-a2c2-769fb210982d}</t>
  </si>
  <si>
    <t>2</t>
  </si>
  <si>
    <t>/</t>
  </si>
  <si>
    <t>D1.1</t>
  </si>
  <si>
    <t xml:space="preserve">Soupis prací  - Architektonické a stavební řešení + statika + PBŘ </t>
  </si>
  <si>
    <t>Soupis</t>
  </si>
  <si>
    <t>{064132f8-9dc8-42ba-8b40-323ad198f72c}</t>
  </si>
  <si>
    <t>D1.4</t>
  </si>
  <si>
    <t xml:space="preserve">Soupis prací  - Technika prostředí staveb </t>
  </si>
  <si>
    <t>{9b6a204a-5505-4e37-9b89-d8746bff0670}</t>
  </si>
  <si>
    <t>D1.5</t>
  </si>
  <si>
    <t>Soupis prací  - POV</t>
  </si>
  <si>
    <t>{050e190d-8169-4b24-81fc-dbbf71276cf2}</t>
  </si>
  <si>
    <t xml:space="preserve">Vedlejší a ostatní náklady </t>
  </si>
  <si>
    <t>VON</t>
  </si>
  <si>
    <t>{a595f797-3779-48b7-a5a8-8f820aa60eac}</t>
  </si>
  <si>
    <t>2.1</t>
  </si>
  <si>
    <t xml:space="preserve">Soupis prací - Vedlejší a ostatní náklady </t>
  </si>
  <si>
    <t>{95f0f686-7875-4760-8799-08ebd6a00153}</t>
  </si>
  <si>
    <t>KRYCÍ LIST SOUPISU PRACÍ</t>
  </si>
  <si>
    <t>Objekt:</t>
  </si>
  <si>
    <t xml:space="preserve">1 - SO 02 - Vlastní objekt pavilónů </t>
  </si>
  <si>
    <t>Soupis:</t>
  </si>
  <si>
    <t xml:space="preserve">D1.1 - Soupis prací  - Architektonické a stavební řešení + statika + PBŘ </t>
  </si>
  <si>
    <t>REKAPITULACE ČLENĚNÍ SOUPISU PRACÍ</t>
  </si>
  <si>
    <t>Kód dílu - Popis</t>
  </si>
  <si>
    <t>Cena celkem [CZK]</t>
  </si>
  <si>
    <t>-1</t>
  </si>
  <si>
    <t>HSV - Práce a dodávky HSV</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</si>
  <si>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</si>
  <si>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</si>
  <si>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</si>
  <si>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</si>
  <si>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</si>
  <si>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</si>
  <si>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</si>
  <si>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</si>
  <si>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</si>
  <si>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</si>
  <si>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</si>
  <si>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</si>
  <si>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</si>
  <si>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</si>
  <si>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</si>
  <si>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</si>
  <si>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</si>
  <si>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</si>
  <si>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 xml:space="preserve">    786 - Dokončovací práce - čalounické úpravy</t>
  </si>
  <si>
    <t xml:space="preserve">    787 - Dokončovací práce - zasklívání</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</si>
  <si>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</si>
  <si>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</si>
  <si>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</si>
  <si>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</si>
  <si>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</si>
  <si>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</si>
  <si>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</si>
  <si>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</si>
  <si>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</si>
  <si>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</si>
  <si>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</si>
  <si>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</si>
  <si>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</si>
  <si>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</si>
  <si>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</si>
  <si>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</si>
  <si>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</si>
  <si>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Zakládání</t>
  </si>
  <si>
    <t>K</t>
  </si>
  <si>
    <t>275321-BET1</t>
  </si>
  <si>
    <t>Betonové základy pro VZT jednotky na střeše - viz popis BET1</t>
  </si>
  <si>
    <t>m3</t>
  </si>
  <si>
    <t>4</t>
  </si>
  <si>
    <t>1695013419</t>
  </si>
  <si>
    <t>VV</t>
  </si>
  <si>
    <t>"vč. D1.1-08+07+popis TZ"</t>
  </si>
  <si>
    <t>"střecha BET1"</t>
  </si>
  <si>
    <t>0,485*0,5*0,4</t>
  </si>
  <si>
    <t>0,5*0,5*0,4</t>
  </si>
  <si>
    <t>0,4*0,4*0,4*8</t>
  </si>
  <si>
    <t>0,4*0,3*0,4*8</t>
  </si>
  <si>
    <t>0,3*0,95*0,4*2</t>
  </si>
  <si>
    <t>Součet</t>
  </si>
  <si>
    <t>3</t>
  </si>
  <si>
    <t>Svislé a kompletní konstrukce</t>
  </si>
  <si>
    <t>342272323</t>
  </si>
  <si>
    <t>Příčky z pórobetonových tvárnic hladkých na tenké maltové lože objemová hmotnost do 500 kg/m3, tloušťka příčky 100 mm</t>
  </si>
  <si>
    <t>m2</t>
  </si>
  <si>
    <t>CS ÚRS 2019 01</t>
  </si>
  <si>
    <t>84038666</t>
  </si>
  <si>
    <t>1,72*0,95*2</t>
  </si>
  <si>
    <t>342291121</t>
  </si>
  <si>
    <t>Ukotvení příček plochými kotvami, do konstrukce cihelné</t>
  </si>
  <si>
    <t>m</t>
  </si>
  <si>
    <t>1091095303</t>
  </si>
  <si>
    <t>PSC</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</si>
  <si>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</si>
  <si>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0,95*4</t>
  </si>
  <si>
    <t>Vodorovné konstrukce</t>
  </si>
  <si>
    <t>411322525</t>
  </si>
  <si>
    <t>Stropy z betonu železového (bez výztuže) trámových, žebrových, kazetových nebo vložkových z tvárnic nebo z hraněných či zaoblených vln zabudovaného plechového bednění tř. C 20/25</t>
  </si>
  <si>
    <t>1443957186</t>
  </si>
  <si>
    <t xml:space="preserve">Poznámka k souboru cen:_x000D_
1. V cenách pohledového betonu 411 35-4 a 411 35-5 jsou započteny i náklady na pečlivé hutnění zejména při líci konstrukce pro docílení neporušeného maltového povrchu bez vzhledových kazů._x000D_
</t>
  </si>
  <si>
    <t>"viz statika+popis TZ"</t>
  </si>
  <si>
    <t>9,8*0,2</t>
  </si>
  <si>
    <t>5</t>
  </si>
  <si>
    <t>41135422-S</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</si>
  <si>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Z trapézových vln 135/310 mm plech tl 0,75 mm - viz popis statika</t>
  </si>
  <si>
    <t>-557414920</t>
  </si>
  <si>
    <t>9,8</t>
  </si>
  <si>
    <t>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</si>
  <si>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</si>
  <si>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</si>
  <si>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t</t>
  </si>
  <si>
    <t>-2135981269</t>
  </si>
  <si>
    <t>9,8*3,1*0,001*1,3</t>
  </si>
  <si>
    <t>7</t>
  </si>
  <si>
    <t>411386621</t>
  </si>
  <si>
    <t>Zabetonování prostupů v instalačních šachtách ve stropech železobetonových ze suchých směsí, včetně bednění, odbednění, výztuže a zajištění potrubí skelnou vatou s folií (materiál v ceně), plochy přes 0,09 do 0,25 m2</t>
  </si>
  <si>
    <t>kus</t>
  </si>
  <si>
    <t>-65761008</t>
  </si>
  <si>
    <t>"vč. D1.1-05+07+popis TZ"</t>
  </si>
  <si>
    <t>"vč. D1.1-06+07+popis TZ"</t>
  </si>
  <si>
    <t>Úpravy povrchů, podlahy a osazování výplní</t>
  </si>
  <si>
    <t>8</t>
  </si>
  <si>
    <t>612135101</t>
  </si>
  <si>
    <t>Hrubá výplň rýh maltou jakékoli šířky rýhy ve stěnách</t>
  </si>
  <si>
    <t>1497656604</t>
  </si>
  <si>
    <t xml:space="preserve">Poznámka k souboru cen:_x000D_
1. V cenách nejsou započteny náklady na omítku rýh, tyto se ocení příšlušnými cenami tohoto katalogu._x000D_
</t>
  </si>
  <si>
    <t>3,88*0,15*2</t>
  </si>
  <si>
    <t>9</t>
  </si>
  <si>
    <t>612142001</t>
  </si>
  <si>
    <t>Potažení vnitřních ploch pletivem v ploše nebo pruzích, na plném podkladu sklovláknitým vtlačením do tmelu stěn</t>
  </si>
  <si>
    <t>-1419375524</t>
  </si>
  <si>
    <t xml:space="preserve">Poznámka k souboru cen:_x000D_
1. V cenách -2001 jsou započteny i náklady na tmel._x000D_
</t>
  </si>
  <si>
    <t>1,72*0,95*3</t>
  </si>
  <si>
    <t>10</t>
  </si>
  <si>
    <t>612325121</t>
  </si>
  <si>
    <t>Vápenocementová omítka rýh štuková ve stěnách, šířky rýhy do 150 mm</t>
  </si>
  <si>
    <t>411328830</t>
  </si>
  <si>
    <t>11</t>
  </si>
  <si>
    <t>612325222</t>
  </si>
  <si>
    <t>Vápenocementová omítka jednotlivých malých ploch štuková na stěnách, plochy jednotlivě přes 0,09 do 0,25 m2</t>
  </si>
  <si>
    <t>469328230</t>
  </si>
  <si>
    <t>12</t>
  </si>
  <si>
    <t>621215142</t>
  </si>
  <si>
    <t>Oprava kontaktního zateplení z polystyrenových desek jednotlivých malých ploch tloušťky přes 160 do 200 mm podhledů, plochy jednotlivě přes 0,1 do 0,25 m2</t>
  </si>
  <si>
    <t>-1065559441</t>
  </si>
  <si>
    <t xml:space="preserve">Poznámka k souboru cen:_x000D_
1. V cenách jsou započteny náklady na:_x000D_
a) vyříznutí otvoru pro vložení opravované části,_x000D_
b) upevnění vkládaných desek plochy do 0,1 m2 celoplošným lepením, desek přes 0,1 m2 lepením a talířovými hmoždinkami , včetně jejich dodávky,_x000D_
c) přestěrkování vkládaných izolačních desek,_x000D_
d) vložení sklovláknité tkaniny s přesahem._x000D_
2. Výměra opravy zateplení je rovna velikosti plochy vkládané části._x000D_
</t>
  </si>
  <si>
    <t>13</t>
  </si>
  <si>
    <t>631312141</t>
  </si>
  <si>
    <t>Doplnění dosavadních mazanin prostým betonem s dodáním hmot, bez potěru, plochy jednotlivě rýh v dosavadních mazaninách</t>
  </si>
  <si>
    <t>-993179646</t>
  </si>
  <si>
    <t>4,5*0,15*0,1</t>
  </si>
  <si>
    <t>14</t>
  </si>
  <si>
    <t>631319211</t>
  </si>
  <si>
    <t>Příplatek k cenám betonových mazanin za vyztužení polypropylenovými mikrovlákny objemové vyztužení 0,9 kg/m3</t>
  </si>
  <si>
    <t>-470091566</t>
  </si>
  <si>
    <t>4,39*3,245*0,06</t>
  </si>
  <si>
    <t>632453361</t>
  </si>
  <si>
    <t>Potěr betonový samonivelační litý tl. přes 50 mm do 60 mm tř. C 25/30</t>
  </si>
  <si>
    <t>CS ÚRS 2017 01</t>
  </si>
  <si>
    <t>111219227</t>
  </si>
  <si>
    <t xml:space="preserve">Poznámka k souboru cen:_x000D_
1. Ceny jsou určeny pro potěr na betonových konstrukcích._x000D_
</t>
  </si>
  <si>
    <t>4,39*3,245</t>
  </si>
  <si>
    <t>Ostatní konstrukce a práce, bourání</t>
  </si>
  <si>
    <t>16</t>
  </si>
  <si>
    <t>949101111</t>
  </si>
  <si>
    <t>Lešení pomocné pracovní pro objekty pozemních staveb pro zatížení do 150 kg/m2, o výšce lešeňové podlahy do 1,9 m</t>
  </si>
  <si>
    <t>-81937485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</si>
  <si>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</si>
  <si>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17</t>
  </si>
  <si>
    <t>952901111</t>
  </si>
  <si>
    <t>Vyčištění budov nebo objektů před předáním do užívání budov bytové nebo občanské výstavby, světlé výšky podlaží do 4 m</t>
  </si>
  <si>
    <t>703197380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</si>
  <si>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</si>
  <si>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18</t>
  </si>
  <si>
    <t>962031133</t>
  </si>
  <si>
    <t>Bourání příček z cihel, tvárnic nebo příčkovek z cihel pálených, plných nebo dutých na maltu vápennou nebo vápenocementovou, tl. do 150 mm</t>
  </si>
  <si>
    <t>1389765051</t>
  </si>
  <si>
    <t>4,5*3,88</t>
  </si>
  <si>
    <t>19</t>
  </si>
  <si>
    <t>962042320</t>
  </si>
  <si>
    <t>Bourání zdiva z betonu prostého nadzákladového objemu do 1 m3</t>
  </si>
  <si>
    <t>-1298749429</t>
  </si>
  <si>
    <t xml:space="preserve">Poznámka k souboru cen:_x000D_
1. Bourání pilířů o průřezu přes 0,36 m2 se oceňuje cenami -2320 a - 2321 jako bourání zdiva nadzákladového z betonu prostého._x000D_
</t>
  </si>
  <si>
    <t>"vč. D1.1-04+07+popis TZ"</t>
  </si>
  <si>
    <t>3,03*0,6*0,1</t>
  </si>
  <si>
    <t>20</t>
  </si>
  <si>
    <t>965043321</t>
  </si>
  <si>
    <t>Bourání mazanin betonových s potěrem nebo teracem tl. do 100 mm, plochy do 1 m2</t>
  </si>
  <si>
    <t>1340121479</t>
  </si>
  <si>
    <t>1,5*0,6*0,06</t>
  </si>
  <si>
    <t>971042431</t>
  </si>
  <si>
    <t>Vybourání otvorů v betonových příčkách a zdech základových nebo nadzákladových plochy do 0,25 m2, tl. do 150 mm</t>
  </si>
  <si>
    <t>-142453496</t>
  </si>
  <si>
    <t>22</t>
  </si>
  <si>
    <t>971042551</t>
  </si>
  <si>
    <t>Vybourání otvorů v betonových příčkách a zdech základových nebo nadzákladových plochy do 1 m2, tl. jakékoliv</t>
  </si>
  <si>
    <t>-1788738958</t>
  </si>
  <si>
    <t>1,5*0,4*0,14</t>
  </si>
  <si>
    <t>23</t>
  </si>
  <si>
    <t>972054491</t>
  </si>
  <si>
    <t>Vybourání otvorů ve stropech nebo klenbách železobetonových bez odstranění podlahy a násypu, plochy do 1 m2, tl. přes 80 mm</t>
  </si>
  <si>
    <t>1633959899</t>
  </si>
  <si>
    <t>1,7*0,35*0,25</t>
  </si>
  <si>
    <t>0,6*1,6*0,25</t>
  </si>
  <si>
    <t>24</t>
  </si>
  <si>
    <t>976071111</t>
  </si>
  <si>
    <t>Vybourání kovových madel, zábradlí, dvířek, zděří, kotevních želez madel a zábradlí</t>
  </si>
  <si>
    <t>974420596</t>
  </si>
  <si>
    <t>4,2+3,03</t>
  </si>
  <si>
    <t>4,2</t>
  </si>
  <si>
    <t>25</t>
  </si>
  <si>
    <t>977151118</t>
  </si>
  <si>
    <t>Jádrové vrty diamantovými korunkami do stavebních materiálů (železobetonu, betonu, cihel, obkladů, dlažeb, kamene) průměru přes 90 do 100 mm</t>
  </si>
  <si>
    <t>1461177932</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</si>
  <si>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</si>
  <si>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0,14*2</t>
  </si>
  <si>
    <t>0,25</t>
  </si>
  <si>
    <t>"střecha"</t>
  </si>
  <si>
    <t>26</t>
  </si>
  <si>
    <t>977151128</t>
  </si>
  <si>
    <t>Jádrové vrty diamantovými korunkami do stavebních materiálů (železobetonu, betonu, cihel, obkladů, dlažeb, kamene) průměru přes 250 do 300 mm</t>
  </si>
  <si>
    <t>166272037</t>
  </si>
  <si>
    <t>5*0,14</t>
  </si>
  <si>
    <t>5*0,25</t>
  </si>
  <si>
    <t>0,2*2</t>
  </si>
  <si>
    <t>0,3</t>
  </si>
  <si>
    <t>27</t>
  </si>
  <si>
    <t>977211111</t>
  </si>
  <si>
    <t>Řezání konstrukcí stěnovou pilou železobetonových průměru řezané výztuže do 16 mm hloubka řezu do 200 mm</t>
  </si>
  <si>
    <t>-1975197276</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</si>
  <si>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</si>
  <si>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2*(0,42+0,35)</t>
  </si>
  <si>
    <t>28</t>
  </si>
  <si>
    <t>977211112</t>
  </si>
  <si>
    <t>Řezání konstrukcí stěnovou pilou železobetonových průměru řezané výztuže do 16 mm hloubka řezu přes 200 do 350 mm</t>
  </si>
  <si>
    <t>962627630</t>
  </si>
  <si>
    <t>2*(1,7+0,35)</t>
  </si>
  <si>
    <t>2*(1,7+0,515)</t>
  </si>
  <si>
    <t>29</t>
  </si>
  <si>
    <t>977312112</t>
  </si>
  <si>
    <t>Řezání stávajících betonových mazanin s vyztužením hloubky přes 50 do 100 mm</t>
  </si>
  <si>
    <t>845264135</t>
  </si>
  <si>
    <t>0,6+1,5+0,6</t>
  </si>
  <si>
    <t>997</t>
  </si>
  <si>
    <t>Přesun sutě</t>
  </si>
  <si>
    <t>30</t>
  </si>
  <si>
    <t>997013114</t>
  </si>
  <si>
    <t>Vnitrostaveništní doprava suti a vybouraných hmot vodorovně do 50 m svisle s použitím mechanizace pro budovy a haly výšky přes 12 do 15 m</t>
  </si>
  <si>
    <t>1316670982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</si>
  <si>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užije_x000D_
 se pro ocenění dopravy suti cena -3111 (pro nejmenší výšku, tj. 6 m)._x000D_
3. Montáž, demontáž a pronájem shozu se ocení cenami souboru cen 997 01-33 Shoz suti._x000D_
4. Ceny -3151 až -3162 lze použít v případě, kdy dochází ke ztížení dopravy suti např. tím, že není_x000D_
 možné instalovat jeřáb._x000D_
</t>
  </si>
  <si>
    <t>31</t>
  </si>
  <si>
    <t>997013501</t>
  </si>
  <si>
    <t>Odvoz suti a vybouraných hmot na skládku nebo meziskládku se složením, na vzdálenost do 1 km</t>
  </si>
  <si>
    <t>-495525966</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</si>
  <si>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</si>
  <si>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32</t>
  </si>
  <si>
    <t>997013509</t>
  </si>
  <si>
    <t>Odvoz suti a vybouraných hmot na skládku nebo meziskládku se složením, na vzdálenost Příplatek k ceně za každý další i započatý 1 km přes 1 km</t>
  </si>
  <si>
    <t>2014889542</t>
  </si>
  <si>
    <t>9,438*20 'Přepočtené koeficientem množství</t>
  </si>
  <si>
    <t>33</t>
  </si>
  <si>
    <t>997013831</t>
  </si>
  <si>
    <t>Poplatek za uložení stavebního odpadu na skládce (skládkovné) směsného stavebního a demoličního zatříděného do Katalogu odpadů pod kódem 170 904</t>
  </si>
  <si>
    <t>416050501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</si>
  <si>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</si>
  <si>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</si>
  <si>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</si>
  <si>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34</t>
  </si>
  <si>
    <t>998011003</t>
  </si>
  <si>
    <t>Přesun hmot pro budovy občanské výstavby, bydlení, výrobu a služby s nosnou svislou konstrukcí zděnou z cihel, tvárnic nebo kamene vodorovná dopravní vzdálenost do 100 m pro budovy výšky přes 12 do 24 m</t>
  </si>
  <si>
    <t>-934246269</t>
  </si>
  <si>
    <t xml:space="preserve">Poznámka k souboru cen:_x000D_
1. Ceny -7001 až -7006 lze použít v případě, kdy dochází ke ztížení přesunu např. tím, že není_x000D_
 možné instalovat jeřáb._x000D_
2. K cenám -7001 až -7006 lze použít příplatky za zvětšený přesun -1014 až -1019, -2034 až -2039_x000D_
 nebo -2114 až 2119._x000D_
3. Jestliže pro svislý přesun používá zařízení investora (např. výtah v budově), užijí se pro_x000D_
 ocenění přesunu hmot ceny stanovené pro nejmenší výšku, tj. 6 m._x000D_
</t>
  </si>
  <si>
    <t>PSV</t>
  </si>
  <si>
    <t>Práce a dodávky PSV</t>
  </si>
  <si>
    <t>712</t>
  </si>
  <si>
    <t>Povlakové krytiny</t>
  </si>
  <si>
    <t>35</t>
  </si>
  <si>
    <t>7129512-G</t>
  </si>
  <si>
    <t>Provedení povlakové krytiny - podložení základků geotextilií (na střeše) - viz popis TZ</t>
  </si>
  <si>
    <t>-397194987</t>
  </si>
  <si>
    <t>36</t>
  </si>
  <si>
    <t>7129513-S</t>
  </si>
  <si>
    <t>Provedení povlakové krytiny - provedení krytiny boky, strop a kolem VZT vč. dodávky HI pásu, začištění otvorů, penetrace a doplňků - vyústění VZT na střeše - viz popis</t>
  </si>
  <si>
    <t>-1909548614</t>
  </si>
  <si>
    <t>(0,5+1,72)*(0,11+0,1+0,515+0,1+0,5)*1,2</t>
  </si>
  <si>
    <t>(0,5+1,72+0,5)*(0,95+0,5)*1,2</t>
  </si>
  <si>
    <t>37</t>
  </si>
  <si>
    <t>998712103</t>
  </si>
  <si>
    <t>Přesun hmot pro povlakové krytiny stanovený z hmotnosti přesunovaného materiálu vodorovná dopravní vzdálenost do 50 m v objektech výšky přes 12 do 24 m</t>
  </si>
  <si>
    <t>1253649727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</si>
  <si>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</si>
  <si>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</si>
  <si>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</si>
  <si>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38</t>
  </si>
  <si>
    <t>713120821</t>
  </si>
  <si>
    <t>Odstranění tepelné izolace běžných stavebních konstrukcí z rohoží, pásů, dílců, desek, bloků podlah volně kladených nebo mezi trámy z polystyrenu, tloušťka izolace do 100 mm</t>
  </si>
  <si>
    <t>-1409071559</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</si>
  <si>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</si>
  <si>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1,5*0,6</t>
  </si>
  <si>
    <t>39</t>
  </si>
  <si>
    <t>713121111</t>
  </si>
  <si>
    <t>Montáž tepelné izolace podlah rohožemi, pásy, deskami, dílci, bloky (izolační materiál ve specifikaci) kladenými volně jednovrstvá</t>
  </si>
  <si>
    <t>-426559028</t>
  </si>
  <si>
    <t xml:space="preserve">Poznámka k souboru cen:_x000D_
1. Množství tepelné izolace podlah okrajovými pásky k ceně -1211 se určuje v m projektované délky obložení (bez přesahů) na obvodu podlahy._x000D_
</t>
  </si>
  <si>
    <t>Mezisoučet</t>
  </si>
  <si>
    <t>40</t>
  </si>
  <si>
    <t>M</t>
  </si>
  <si>
    <t>283758830</t>
  </si>
  <si>
    <t>deska z pěnového polystyrenu pro vysoce zatížené konstrukce 1000 x 500 x 80 mm</t>
  </si>
  <si>
    <t>1728641847</t>
  </si>
  <si>
    <t>P</t>
  </si>
  <si>
    <t>Poznámka k položce:_x000D_
lambda=0,037 [W / m K]</t>
  </si>
  <si>
    <t>14,246*1,02 'Přepočtené koeficientem množství</t>
  </si>
  <si>
    <t>41</t>
  </si>
  <si>
    <t>713131141</t>
  </si>
  <si>
    <t>Montáž tepelné izolace stěn rohožemi, pásy, deskami, dílci, bloky (izolační materiál ve specifikaci) lepením celoplošně</t>
  </si>
  <si>
    <t>-1596620980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</si>
  <si>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</si>
  <si>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1,72*(0,11+0,1+0,515+0,1)</t>
  </si>
  <si>
    <t>1,72*0,95</t>
  </si>
  <si>
    <t>42</t>
  </si>
  <si>
    <t>283764080</t>
  </si>
  <si>
    <t>deska z polystyrénu XPS s pevností 500 kPa, hrana polodrážková λ=0,035  m3</t>
  </si>
  <si>
    <t>432045974</t>
  </si>
  <si>
    <t>1,72*(0,11+0,1+0,515+0,1)*0,08</t>
  </si>
  <si>
    <t>1,72*0,95*0,1</t>
  </si>
  <si>
    <t>0,277*1,02 'Přepočtené koeficientem množství</t>
  </si>
  <si>
    <t>43</t>
  </si>
  <si>
    <t>713191133</t>
  </si>
  <si>
    <t>Montáž tepelné izolace stavebních konstrukcí - doplňky a konstrukční součásti podlah, stropů vrchem nebo střech překrytím fólií položenou volně s přelepením spojů</t>
  </si>
  <si>
    <t>2143982300</t>
  </si>
  <si>
    <t>44</t>
  </si>
  <si>
    <t>28323314</t>
  </si>
  <si>
    <t xml:space="preserve">fólie PE kluzná, tl. 0,2 mm, 2 x 50 m, 100 m2/role vč. doplňků </t>
  </si>
  <si>
    <t>-47945890</t>
  </si>
  <si>
    <t>14,246*1,1 'Přepočtené koeficientem množství</t>
  </si>
  <si>
    <t>45</t>
  </si>
  <si>
    <t>998713103</t>
  </si>
  <si>
    <t>Přesun hmot pro izolace tepelné stanovený z hmotnosti přesunovaného materiálu vodorovná dopravní vzdálenost do 50 m v objektech výšky přes 12 m do 24 m</t>
  </si>
  <si>
    <t>-416035520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</si>
  <si>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</si>
  <si>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</si>
  <si>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</si>
  <si>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46</t>
  </si>
  <si>
    <t>76251128-z</t>
  </si>
  <si>
    <t xml:space="preserve">Zákrytové kce dvouvrstvé z desek OSB tl 2x16 mm broušených šroubované k sobě vč. doplňků a otvorů - zákrytové desky </t>
  </si>
  <si>
    <t>854557112</t>
  </si>
  <si>
    <t>47</t>
  </si>
  <si>
    <t>998762103</t>
  </si>
  <si>
    <t>Přesun hmot pro konstrukce tesařské stanovený z hmotnosti přesunovaného materiálu vodorovná dopravní vzdálenost do 50 m v objektech výšky přes 12 do 24 m</t>
  </si>
  <si>
    <t>663223966</t>
  </si>
  <si>
    <t>763</t>
  </si>
  <si>
    <t>Konstrukce suché výstavby</t>
  </si>
  <si>
    <t>48</t>
  </si>
  <si>
    <t>763111414</t>
  </si>
  <si>
    <t>Příčka ze sádrokartonových desek s nosnou konstrukcí z jednoduchých ocelových profilů UW, CW dvojitě opláštěná deskami standardními A tl. 2 x 12,5 mm, EI 60, příčka tl. 125 mm, profil 75 TI tl. 75 mm, Rw 53 dB</t>
  </si>
  <si>
    <t>-402548404</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</si>
  <si>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</si>
  <si>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1,32*3,88</t>
  </si>
  <si>
    <t>1,4*3,63</t>
  </si>
  <si>
    <t>"n"</t>
  </si>
  <si>
    <t>4,2*0,63</t>
  </si>
  <si>
    <t>5,28*0,88</t>
  </si>
  <si>
    <t>49</t>
  </si>
  <si>
    <t>763111717</t>
  </si>
  <si>
    <t>Příčka ze sádrokartonových desek ostatní konstrukce a práce na příčkách ze sádrokartonových desek základní penetrační nátěr</t>
  </si>
  <si>
    <t>915650261</t>
  </si>
  <si>
    <t>"vč. D1.1-04až08+popis TZ"</t>
  </si>
  <si>
    <t>1,32*3,88*2</t>
  </si>
  <si>
    <t>1,4*3,63*2</t>
  </si>
  <si>
    <t>4,2*0,63*2</t>
  </si>
  <si>
    <t>5,28*0,88*2</t>
  </si>
  <si>
    <t>50</t>
  </si>
  <si>
    <t>763111718</t>
  </si>
  <si>
    <t>Příčka ze sádrokartonových desek ostatní konstrukce a práce na příčkách ze sádrokartonových desek úprava styku příčky a podhledu separační páskou se silikonem</t>
  </si>
  <si>
    <t>-1386682085</t>
  </si>
  <si>
    <t>1,32*2</t>
  </si>
  <si>
    <t>1,4*2</t>
  </si>
  <si>
    <t>4,2*2</t>
  </si>
  <si>
    <t>5,28*2</t>
  </si>
  <si>
    <t>(1,276+2,5)*2</t>
  </si>
  <si>
    <t>51</t>
  </si>
  <si>
    <t>763111722</t>
  </si>
  <si>
    <t>Příčka ze sádrokartonových desek ostatní konstrukce a práce na příčkách ze sádrokartonových desek ochrana rohů úhelníky pozinkované</t>
  </si>
  <si>
    <t>-1757024652</t>
  </si>
  <si>
    <t>3,88</t>
  </si>
  <si>
    <t>52</t>
  </si>
  <si>
    <t>763111751</t>
  </si>
  <si>
    <t>Příčka ze sádrokartonových desek Příplatek k cenám za plochu do 6 m2 jednotlivě</t>
  </si>
  <si>
    <t>-676025552</t>
  </si>
  <si>
    <t>53</t>
  </si>
  <si>
    <t>763111921</t>
  </si>
  <si>
    <t>Zhotovení otvorů v příčkách ze sádrokartonových desek pro prostupy (voda, elektro, topení, VZT), osvětlení, okna, revizní klapky včetně vyztužení profily pro příčku tl. přes 100 mm, velikost do 0,10 m2</t>
  </si>
  <si>
    <t>1851301275</t>
  </si>
  <si>
    <t xml:space="preserve">Poznámka k souboru cen:_x000D_
1. V cenách jsou započteny i náklady na tmelení a krycí pásku._x000D_
</t>
  </si>
  <si>
    <t>"mč. 2.16-2.17+VZT"</t>
  </si>
  <si>
    <t>54</t>
  </si>
  <si>
    <t>763111925</t>
  </si>
  <si>
    <t>Zhotovení otvorů v příčkách ze sádrokartonových desek pro prostupy (voda, elektro, topení, VZT), osvětlení, okna, revizní klapky včetně vyztužení profily pro příčku tl. přes 100 mm, velikost přes 1,00 do 2,00 m2</t>
  </si>
  <si>
    <t>-999505341</t>
  </si>
  <si>
    <t>55</t>
  </si>
  <si>
    <t>763112951</t>
  </si>
  <si>
    <t>Vyspravení sádrokartonových příček nebo předsazených stěn plochy jednotlivě přes 0,25 do 0,50 m2 desky tl. 12,5 mm standardní A</t>
  </si>
  <si>
    <t>-515491824</t>
  </si>
  <si>
    <t xml:space="preserve">Poznámka k souboru cen:_x000D_
1. V ceně -2901 jsou započteny i náklady na vyspravení desky přestěrkováním a tmelením včetně výztužné pásky._x000D_
2. V cenách -2911 až -2994 jsou započteny i náklady na vyříznutí poškozené části desky, na připevnění a dodání ocelových profilů, přišroubování a dodání nové části desky včetně výztužné pásky, přestěrkování a tmelení._x000D_
3. Ceny jsou určeny pro opravu desek jednoduše opláštěných příček nebo předsazených stěn a pro opravu vrchní desky u dvojitého opláštění._x000D_
4. U příček je cena určena pro opravu desky na jedné straně příčky._x000D_
</t>
  </si>
  <si>
    <t>56</t>
  </si>
  <si>
    <t>763121450</t>
  </si>
  <si>
    <t>Stěna předsazená ze sádrokartonových desek s nosnou konstrukcí z ocelových profilů CW, UW jednoduše opláštěná deskou akustickou tl. 12,5 mm, TI tl. 40 mm 30 kg/m3, EI 30 stěna tl. 115 mm, profil 100</t>
  </si>
  <si>
    <t>-1410037224</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</si>
  <si>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</si>
  <si>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(0,6+1,7+0,6)*3,88</t>
  </si>
  <si>
    <t>57</t>
  </si>
  <si>
    <t>763121714</t>
  </si>
  <si>
    <t>Stěna předsazená ze sádrokartonových desek ostatní konstrukce a práce na předsazených stěnách ze sádrokartonových desek základní penetrační nátěr</t>
  </si>
  <si>
    <t>-774432657</t>
  </si>
  <si>
    <t>11,252</t>
  </si>
  <si>
    <t>3,05</t>
  </si>
  <si>
    <t>58</t>
  </si>
  <si>
    <t>763121715</t>
  </si>
  <si>
    <t>Stěna předsazená ze sádrokartonových desek ostatní konstrukce a práce na předsazených stěnách ze sádrokartonových desek úprava styku stěny a podhledu separační páskou se silikonem</t>
  </si>
  <si>
    <t>1338069240</t>
  </si>
  <si>
    <t>0,6+1,7+0,6</t>
  </si>
  <si>
    <t>59</t>
  </si>
  <si>
    <t>763121923</t>
  </si>
  <si>
    <t>Zhotovení otvorů v předsazených a šachtových stěnách ze sádrokartonových desek pro prostupy (voda, elektro, topení, VZT), osvětlení, okna, revizní klapky včetně vyztužení profily pro stěnu tl. přes 100 mm, velikost přes 0,25 do 0,50 m2</t>
  </si>
  <si>
    <t>-756646829</t>
  </si>
  <si>
    <t>60</t>
  </si>
  <si>
    <t>763121924</t>
  </si>
  <si>
    <t>Zhotovení otvorů v předsazených a šachtových stěnách ze sádrokartonových desek pro prostupy (voda, elektro, topení, VZT), osvětlení, okna, revizní klapky včetně vyztužení profily pro stěnu tl. přes 100 mm, velikost přes 0,50 do 1,00 m2</t>
  </si>
  <si>
    <t>1953358927</t>
  </si>
  <si>
    <t>61</t>
  </si>
  <si>
    <t>763131431</t>
  </si>
  <si>
    <t>Podhled ze sádrokartonových desek dvouvrstvá zavěšená spodní konstrukce z ocelových profilů CD, UD jednoduše opláštěná deskou protipožární DF, tl. 12,5 mm, bez TI</t>
  </si>
  <si>
    <t>-1284118218</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</si>
  <si>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</si>
  <si>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9,7</t>
  </si>
  <si>
    <t>2*(4,2+3,425)*0,33</t>
  </si>
  <si>
    <t>62</t>
  </si>
  <si>
    <t>763131714</t>
  </si>
  <si>
    <t>Podhled ze sádrokartonových desek ostatní práce a konstrukce na podhledech ze sádrokartonových desek základní penetrační nátěr</t>
  </si>
  <si>
    <t>11818516</t>
  </si>
  <si>
    <t>63</t>
  </si>
  <si>
    <t>763131771</t>
  </si>
  <si>
    <t>Podhled ze sádrokartonových desek Příplatek k cenám za rovinnost kvality speciální tmelení kvality Q3</t>
  </si>
  <si>
    <t>-1281412800</t>
  </si>
  <si>
    <t>64</t>
  </si>
  <si>
    <t>763131821</t>
  </si>
  <si>
    <t>Demontáž podhledu nebo samostatného požárního předělu ze sádrokartonových desek s nosnou konstrukcí dvouvrstvou z ocelových profilů, opláštění jednoduché</t>
  </si>
  <si>
    <t>-639198406</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</si>
  <si>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</si>
  <si>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2*(4,2+3,425)*0,88</t>
  </si>
  <si>
    <t>7,5</t>
  </si>
  <si>
    <t>65</t>
  </si>
  <si>
    <t>763132112</t>
  </si>
  <si>
    <t>Podhled ze sádrokartonových desek – samostatný požární předěl dvouvrstvá nosná konstrukce z ocelových profilů CD, UD CD profily vyplněny TI z minerálních vláken objemové hmotnosti 40 kg/m3 jednoduše opláštěná deskou protipožární DF tl. 15 mm, TI tl. 60 mm, EI Z/S 30/40</t>
  </si>
  <si>
    <t>363805585</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</si>
  <si>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</si>
  <si>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3,0</t>
  </si>
  <si>
    <t>66</t>
  </si>
  <si>
    <t>763132985</t>
  </si>
  <si>
    <t>Vyspravení sádrokartonových podhledů nebo podkroví plochy jednotlivě přes 1,00 do 1,50 m2 desky tl. 12,5 mm standardní A</t>
  </si>
  <si>
    <t>1228396051</t>
  </si>
  <si>
    <t xml:space="preserve">Poznámka k souboru cen:_x000D_
1. V ceně -2901 jsou započteny i náklady na vyspravení desky přestěrkováním a tmelením včetně výztužné pásky._x000D_
2. V cenách -2911 až -2994 jsou započteny i náklady na vyříznutí poškozené části desky, na připevnění a dodání ocelových profilů, přišroubování a dodání nové části desky včetně výztužné pásky, přestěrkování a tmelení._x000D_
3. Ceny jsou určeny pro opravu desek jednoduše opláštěných podhledů nebo podkroví a pro opravu vrchní desky u dvojitého opláštění._x000D_
</t>
  </si>
  <si>
    <t>67</t>
  </si>
  <si>
    <t>76313-RPM1</t>
  </si>
  <si>
    <t>Zavěšený stropní rastrový podhled minerální rastr 600*1200 - viz popis RPM1</t>
  </si>
  <si>
    <t>-55166614</t>
  </si>
  <si>
    <t>3,05*4,9</t>
  </si>
  <si>
    <t>68</t>
  </si>
  <si>
    <t>763164555</t>
  </si>
  <si>
    <t>Obklad ze sádrokartonových desek konstrukcí kovových včetně ochranných úhelníků ve tvaru L rozvinuté šíře přes 0,8 m, opláštěný deskou protipožární DF, tl. 12,5 mm</t>
  </si>
  <si>
    <t>1028569934</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</si>
  <si>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</si>
  <si>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1,7*(0,6+0,7)</t>
  </si>
  <si>
    <t>0,6*0,7*2</t>
  </si>
  <si>
    <t>69</t>
  </si>
  <si>
    <t>763172312</t>
  </si>
  <si>
    <t>Instalační technika pro konstrukce ze sádrokartonových desek montáž revizních dvířek velikost 300 x 300 mm</t>
  </si>
  <si>
    <t>-674330535</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</si>
  <si>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</si>
  <si>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70</t>
  </si>
  <si>
    <t>590307110</t>
  </si>
  <si>
    <t>dvířka revizní s automatickým zámkem 300x300mm</t>
  </si>
  <si>
    <t>223375716</t>
  </si>
  <si>
    <t>71</t>
  </si>
  <si>
    <t>763431001</t>
  </si>
  <si>
    <t>Montáž podhledu minerálního včetně zavěšeného roštu viditelného s panely vyjímatelnými, velikosti panelů do 0,36 m2</t>
  </si>
  <si>
    <t>-2023655932</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</si>
  <si>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</si>
  <si>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"kazety stávající"</t>
  </si>
  <si>
    <t>"doplnění MP"</t>
  </si>
  <si>
    <t>7,0</t>
  </si>
  <si>
    <t>2,0</t>
  </si>
  <si>
    <t>"mč. 2.16+2.17"</t>
  </si>
  <si>
    <t>6,0+4,0</t>
  </si>
  <si>
    <t>72</t>
  </si>
  <si>
    <t>763431002</t>
  </si>
  <si>
    <t>Montáž podhledu minerálního včetně zavěšeného roštu viditelného s panely vyjímatelnými, velikosti panelů přes 0,36 m2 do 0,72 m2</t>
  </si>
  <si>
    <t>-478063138</t>
  </si>
  <si>
    <t>"odk.3.10"</t>
  </si>
  <si>
    <t>6,0</t>
  </si>
  <si>
    <t>73</t>
  </si>
  <si>
    <t>763431801</t>
  </si>
  <si>
    <t>Demontáž podhledu minerálního na zavěšeném na roštu viditelném</t>
  </si>
  <si>
    <t>1105479002</t>
  </si>
  <si>
    <t xml:space="preserve">Poznámka k souboru cen:_x000D_
1. V cenách demontáže podhledu -1801 až -1821 jsou započteny náklady na kompletní demontáž podhledu, tj. nosné konstrukce i panelů._x000D_
</t>
  </si>
  <si>
    <t>1,7*0,6</t>
  </si>
  <si>
    <t>"mč.216+2.17"</t>
  </si>
  <si>
    <t>74</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</si>
  <si>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</si>
  <si>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</si>
  <si>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-1719686071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</si>
  <si>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</si>
  <si>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</si>
  <si>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</si>
  <si>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75</t>
  </si>
  <si>
    <t>76641182</t>
  </si>
  <si>
    <t>Demontáž obložení stěn - plošný interiérový obklad</t>
  </si>
  <si>
    <t>1946862715</t>
  </si>
  <si>
    <t xml:space="preserve">Poznámka k souboru cen:_x000D_
1. Cenami nelze oceňovat demontáž obložení stěn výšky přes 2,5 m; tyto práce se oceňují cenami_x000D_
 souboru cen 766 42-18 Demontáž obložení podhledů._x000D_
</t>
  </si>
  <si>
    <t>76</t>
  </si>
  <si>
    <t>766411822</t>
  </si>
  <si>
    <t>Demontáž obložení stěn podkladových roštů</t>
  </si>
  <si>
    <t>-1702952469</t>
  </si>
  <si>
    <t xml:space="preserve">Poznámka k souboru cen:_x000D_
1. Cenami nelze oceňovat demontáž obložení stěn výšky přes 2,5 m; tyto práce se oceňují cenami souboru cen 766 42-18 Demontáž obložení podhledů._x000D_
</t>
  </si>
  <si>
    <t>77</t>
  </si>
  <si>
    <t>766-T/08</t>
  </si>
  <si>
    <t>M+D Dveře 800/2100mm vč. zárubně, kování a doplňků - viz popis T/08</t>
  </si>
  <si>
    <t>1757862958</t>
  </si>
  <si>
    <t>"vč. D1.1-T-08+popis TZ"</t>
  </si>
  <si>
    <t>78</t>
  </si>
  <si>
    <t>998766103</t>
  </si>
  <si>
    <t>Přesun hmot pro konstrukce truhlářské stanovený z hmotnosti přesunovaného materiálu vodorovná dopravní vzdálenost do 50 m v objektech výšky přes 12 do 24 m</t>
  </si>
  <si>
    <t>794566320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</si>
  <si>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</si>
  <si>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</si>
  <si>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</si>
  <si>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79</t>
  </si>
  <si>
    <t>767581802</t>
  </si>
  <si>
    <t>Demontáž podhledů lamel</t>
  </si>
  <si>
    <t>1143002279</t>
  </si>
  <si>
    <t>41,6</t>
  </si>
  <si>
    <t>1,0*(1,2+6,8+0,5+6,8)</t>
  </si>
  <si>
    <t>2,9*4,9</t>
  </si>
  <si>
    <t>80</t>
  </si>
  <si>
    <t>767582800</t>
  </si>
  <si>
    <t>Demontáž podhledů roštů</t>
  </si>
  <si>
    <t>-1537498262</t>
  </si>
  <si>
    <t>81</t>
  </si>
  <si>
    <t>7675833</t>
  </si>
  <si>
    <t xml:space="preserve">Montáž podhledů lamelových - zpětná montáž s úpravou pro VZT - viz popis </t>
  </si>
  <si>
    <t>-1140425868</t>
  </si>
  <si>
    <t>82</t>
  </si>
  <si>
    <t>767584801</t>
  </si>
  <si>
    <t>Demontáž podhledů doplňků podhledů těles zářivkových</t>
  </si>
  <si>
    <t>-1524351936</t>
  </si>
  <si>
    <t>83</t>
  </si>
  <si>
    <t>76763180-š</t>
  </si>
  <si>
    <t xml:space="preserve">Šetrná částečná demontáž okna se zasklením - celá sekce </t>
  </si>
  <si>
    <t>-2071559555</t>
  </si>
  <si>
    <t>1,605*3,45</t>
  </si>
  <si>
    <t>84</t>
  </si>
  <si>
    <t>767995112</t>
  </si>
  <si>
    <t>Montáž ostatních atypických zámečnických konstrukcí hmotnosti přes 5 do 10 kg</t>
  </si>
  <si>
    <t>kg</t>
  </si>
  <si>
    <t>1279932398</t>
  </si>
  <si>
    <t xml:space="preserve">Poznámka k souboru cen:_x000D_
1. Určení cen se řídí hmotností jednotlivě montovaného dílu konstrukce._x000D_
</t>
  </si>
  <si>
    <t>"vč. D1.1-T-06+popis TZ"</t>
  </si>
  <si>
    <t>6,0*16</t>
  </si>
  <si>
    <t>85</t>
  </si>
  <si>
    <t>DOD-Z/02</t>
  </si>
  <si>
    <t>Dodávka  ocelové sloupky pro VZT rámy vč. kotvení a povrchové úpravy - viz popis Z/02</t>
  </si>
  <si>
    <t>1545005208</t>
  </si>
  <si>
    <t>86</t>
  </si>
  <si>
    <t>767995116</t>
  </si>
  <si>
    <t>Montáž ostatních atypických zámečnických konstrukcí hmotnosti přes 100 do 250 kg</t>
  </si>
  <si>
    <t>767772886</t>
  </si>
  <si>
    <t>461,12</t>
  </si>
  <si>
    <t>60,0</t>
  </si>
  <si>
    <t>87</t>
  </si>
  <si>
    <t>DOD-OK</t>
  </si>
  <si>
    <t xml:space="preserve">Ocelová kce stropu vč. povrchové úpravy - viz popis statika </t>
  </si>
  <si>
    <t>-600590538</t>
  </si>
  <si>
    <t>88</t>
  </si>
  <si>
    <t>DOD-OKK150</t>
  </si>
  <si>
    <t xml:space="preserve">Ocelová kce stropu - kotvení+kotvy M6+chem. kotva hl. 150mm vč. vrtání - viz popis statika </t>
  </si>
  <si>
    <t>717698318</t>
  </si>
  <si>
    <t>89</t>
  </si>
  <si>
    <t>DOD-OKK160</t>
  </si>
  <si>
    <t xml:space="preserve">Ocelová kce stropu - kotvení+kotvy M6+chem. kotva hl. 160mm vč. vrtání - viz popis statika </t>
  </si>
  <si>
    <t>-1635368256</t>
  </si>
  <si>
    <t>90</t>
  </si>
  <si>
    <t>767-T/07</t>
  </si>
  <si>
    <t>M+D Nové okno v mč 2.01b - viz popis T/07</t>
  </si>
  <si>
    <t>-94560256</t>
  </si>
  <si>
    <t>"vč. D1.1-T-07+popis TZ"</t>
  </si>
  <si>
    <t>91</t>
  </si>
  <si>
    <t>767-PP1</t>
  </si>
  <si>
    <t xml:space="preserve">D + M přestavitelné prosklené příčky 4,2 + 1,4 + 5,26bm, v. 3m - umístěno m.č. 2.01b - viz celý popis vč. D1.1-T-01_x000D_
_x000D_
</t>
  </si>
  <si>
    <t>-159320209</t>
  </si>
  <si>
    <t>92</t>
  </si>
  <si>
    <t>767-PP3</t>
  </si>
  <si>
    <t xml:space="preserve">D + M požární prosklené příčky 4,2+2,6bm, EI30 - umístěno m.č. 3.03 - viz celý popis vč. D1.1-T-01_x000D_
_x000D_
_x000D_
</t>
  </si>
  <si>
    <t>627518079</t>
  </si>
  <si>
    <t>93</t>
  </si>
  <si>
    <t>767-Z/01</t>
  </si>
  <si>
    <t>M+D Požárního předělu VZT na střeše vč. kotvení, kotev, povrchové úpravy povrchů , obkladu deskami,oplechování a všech požadavků a doplňků - viz popis Z/01</t>
  </si>
  <si>
    <t>-900799021</t>
  </si>
  <si>
    <t>"vč. D1.1-T-05+popis TZ"</t>
  </si>
  <si>
    <t>94</t>
  </si>
  <si>
    <t>767-ZS</t>
  </si>
  <si>
    <t xml:space="preserve">Přesunutí sloupku zábradlí - viz popis </t>
  </si>
  <si>
    <t>1392301014</t>
  </si>
  <si>
    <t>95</t>
  </si>
  <si>
    <t>998767103</t>
  </si>
  <si>
    <t>Přesun hmot pro zámečnické konstrukce stanovený z hmotnosti přesunovaného materiálu vodorovná dopravní vzdálenost do 50 m v objektech výšky přes 12 do 24 m</t>
  </si>
  <si>
    <t>-950913674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</si>
  <si>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</si>
  <si>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</si>
  <si>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</si>
  <si>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96</t>
  </si>
  <si>
    <t>771474113</t>
  </si>
  <si>
    <t>Montáž soklů z dlaždic keramických lepených flexibilním lepidlem rovných, výšky přes 90 do 120 mm</t>
  </si>
  <si>
    <t>1883496735</t>
  </si>
  <si>
    <t>2*(6,3+6,6)</t>
  </si>
  <si>
    <t>-0,9</t>
  </si>
  <si>
    <t>97</t>
  </si>
  <si>
    <t>59761-D1</t>
  </si>
  <si>
    <t>sokl  - podlahy - dle dlažby - viz popis D 1</t>
  </si>
  <si>
    <t>371015292</t>
  </si>
  <si>
    <t>24,9*1,9 'Přepočtené koeficientem množství</t>
  </si>
  <si>
    <t>98</t>
  </si>
  <si>
    <t>771573810</t>
  </si>
  <si>
    <t>Demontáž podlah z dlaždic keramických lepených</t>
  </si>
  <si>
    <t>1709240058</t>
  </si>
  <si>
    <t>99</t>
  </si>
  <si>
    <t>771574153</t>
  </si>
  <si>
    <t>Montáž podlah z dlaždic keramických lepených flexibilním lepidlem velkoformátových hladkých přes 2 do 4 ks/m2</t>
  </si>
  <si>
    <t>-734874759</t>
  </si>
  <si>
    <t xml:space="preserve">Poznámka k souboru cen:_x000D_
1. Položky jsou učeny pro všechy druhy povrchových úprav._x000D_
</t>
  </si>
  <si>
    <t>100</t>
  </si>
  <si>
    <t>597613-D1</t>
  </si>
  <si>
    <t>dlaždice keramické slinuté protiskluzné 60,0 x 60,0 x 1 cm - nadstandard - viz popis D1</t>
  </si>
  <si>
    <t>775656306</t>
  </si>
  <si>
    <t>41,6*1,15 'Přepočtené koeficientem množství</t>
  </si>
  <si>
    <t>101</t>
  </si>
  <si>
    <t>771591111</t>
  </si>
  <si>
    <t>Příprava podkladu před provedením dlažby nátěr penetrační na podlahu</t>
  </si>
  <si>
    <t>-426765461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</si>
  <si>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</si>
  <si>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102</t>
  </si>
  <si>
    <t>771591115</t>
  </si>
  <si>
    <t>Podlahy - dokončovací práce spárování silikonem</t>
  </si>
  <si>
    <t>-1356361628</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</si>
  <si>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</si>
  <si>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103</t>
  </si>
  <si>
    <t>771591185</t>
  </si>
  <si>
    <t>Podlahy - dokončovací práce pracnější řezání dlaždic keramických rovné</t>
  </si>
  <si>
    <t>565556677</t>
  </si>
  <si>
    <t>104</t>
  </si>
  <si>
    <t>771592</t>
  </si>
  <si>
    <t xml:space="preserve">M+D Přechodová lišta v 2.01b - viz popis </t>
  </si>
  <si>
    <t>-535162702</t>
  </si>
  <si>
    <t>105</t>
  </si>
  <si>
    <t>998771103</t>
  </si>
  <si>
    <t>Přesun hmot pro podlahy z dlaždic stanovený z hmotnosti přesunovaného materiálu vodorovná dopravní vzdálenost do 50 m v objektech výšky přes 12 do 24 m</t>
  </si>
  <si>
    <t>-1880910919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</si>
  <si>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</si>
  <si>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776</t>
  </si>
  <si>
    <t>Podlahy povlakové</t>
  </si>
  <si>
    <t>106</t>
  </si>
  <si>
    <t>776111311</t>
  </si>
  <si>
    <t>Příprava podkladu vysátí podlah</t>
  </si>
  <si>
    <t>48584234</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</si>
  <si>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</si>
  <si>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107</t>
  </si>
  <si>
    <t>776121311</t>
  </si>
  <si>
    <t>Příprava podkladu penetrace vodou ředitelná na savý podklad (válečkováním) ředěná v poměru 1:1 podlah</t>
  </si>
  <si>
    <t>1084977511</t>
  </si>
  <si>
    <t>108</t>
  </si>
  <si>
    <t>776141121</t>
  </si>
  <si>
    <t>Příprava podkladu vyrovnání samonivelační stěrkou podlah min.pevnosti 30 MPa, tloušťky do 3 mm</t>
  </si>
  <si>
    <t>346460291</t>
  </si>
  <si>
    <t>109</t>
  </si>
  <si>
    <t>776201812</t>
  </si>
  <si>
    <t>Demontáž povlakových podlahovin lepených ručně s podložkou</t>
  </si>
  <si>
    <t>2130338021</t>
  </si>
  <si>
    <t>-4,2*3,03</t>
  </si>
  <si>
    <t>110</t>
  </si>
  <si>
    <t>776211111</t>
  </si>
  <si>
    <t>Montáž textilních podlahovin lepením pásů standardních</t>
  </si>
  <si>
    <t>-877688783</t>
  </si>
  <si>
    <t xml:space="preserve">Poznámka k souboru cen:_x000D_
1. V cenách 776 21-2111 a 776 21-2121 montáž volným položením jsou započteny i náklady na dodávku pásky._x000D_
</t>
  </si>
  <si>
    <t>111</t>
  </si>
  <si>
    <t>697-K1</t>
  </si>
  <si>
    <t>koberec zátěžový - viz popis K1</t>
  </si>
  <si>
    <t>791407772</t>
  </si>
  <si>
    <t>14,945*1,1 'Přepočtené koeficientem množství</t>
  </si>
  <si>
    <t>112</t>
  </si>
  <si>
    <t>776991821</t>
  </si>
  <si>
    <t>Ostatní práce odstranění lepidla ručně z podlah</t>
  </si>
  <si>
    <t>1174561984</t>
  </si>
  <si>
    <t>113</t>
  </si>
  <si>
    <t>998776103</t>
  </si>
  <si>
    <t>Přesun hmot pro podlahy povlakové stanovený z hmotnosti přesunovaného materiálu vodorovná dopravní vzdálenost do 50 m v objektech výšky přes 12 do 24 m</t>
  </si>
  <si>
    <t>1391275498</t>
  </si>
  <si>
    <t>781</t>
  </si>
  <si>
    <t>Dokončovací práce - obklady</t>
  </si>
  <si>
    <t>114</t>
  </si>
  <si>
    <t>781474154</t>
  </si>
  <si>
    <t>Montáž obkladů vnitřních stěn z dlaždic keramických lepených flexibilním lepidlem velkoformátových hladkých přes 4 do 6 ks/m2</t>
  </si>
  <si>
    <t>1327902399</t>
  </si>
  <si>
    <t xml:space="preserve">Poznámka k souboru cen:_x000D_
1. Položky jsou určeny pro všechny druhy povrchových úprav._x000D_
</t>
  </si>
  <si>
    <t>1,8*0,6</t>
  </si>
  <si>
    <t>6,15*0,6</t>
  </si>
  <si>
    <t>115</t>
  </si>
  <si>
    <t>5976130-KO</t>
  </si>
  <si>
    <t>dlaždice keramické slinuté 30,0 x 60,0 x 1 cm - viz popis KO</t>
  </si>
  <si>
    <t>241773908</t>
  </si>
  <si>
    <t>4,77*1,15 'Přepočtené koeficientem množství</t>
  </si>
  <si>
    <t>116</t>
  </si>
  <si>
    <t>781479191</t>
  </si>
  <si>
    <t>Montáž obkladů vnitřních stěn z dlaždic keramických Příplatek k cenám za plochu do 10 m2 jednotlivě</t>
  </si>
  <si>
    <t>1657285382</t>
  </si>
  <si>
    <t>117</t>
  </si>
  <si>
    <t>781494511</t>
  </si>
  <si>
    <t>Obklad - dokončující práce profily ukončovací lepené flexibilním lepidlem ukončovací</t>
  </si>
  <si>
    <t>-1261574274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</si>
  <si>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</si>
  <si>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118</t>
  </si>
  <si>
    <t>781495111</t>
  </si>
  <si>
    <t>Příprava podkladu před provedením obkladu nátěr penetrační na stěnu</t>
  </si>
  <si>
    <t>-1474144736</t>
  </si>
  <si>
    <t xml:space="preserve">Poznámka k souboru cen:_x000D_
1. V cenách 781 12-1011 až -1015 jsou započtenyi náklady na materiál._x000D_
2. V cenách 781 16-1011 až -1023 nejsou započteny náklady na materiál, tyto se oceňují ve specifikaci._x000D_
</t>
  </si>
  <si>
    <t>119</t>
  </si>
  <si>
    <t>781495115</t>
  </si>
  <si>
    <t>Obklad - dokončující práce ostatní práce spárování silikonem</t>
  </si>
  <si>
    <t>1504250507</t>
  </si>
  <si>
    <t>120</t>
  </si>
  <si>
    <t>781495185</t>
  </si>
  <si>
    <t>Obklad - dokončující práce pracnější řezání obkladaček rovné</t>
  </si>
  <si>
    <t>1713531064</t>
  </si>
  <si>
    <t>121</t>
  </si>
  <si>
    <t>998781103</t>
  </si>
  <si>
    <t>Přesun hmot pro obklady keramické stanovený z hmotnosti přesunovaného materiálu vodorovná dopravní vzdálenost do 50 m v objektech výšky přes 12 do 24 m</t>
  </si>
  <si>
    <t>842217743</t>
  </si>
  <si>
    <t>784</t>
  </si>
  <si>
    <t>Dokončovací práce - malby a tapety</t>
  </si>
  <si>
    <t>122</t>
  </si>
  <si>
    <t>784181121</t>
  </si>
  <si>
    <t>Penetrace podkladu jednonásobná hloubková v místnostech výšky do 3,80 m</t>
  </si>
  <si>
    <t>1295119158</t>
  </si>
  <si>
    <t>123</t>
  </si>
  <si>
    <t>784211101</t>
  </si>
  <si>
    <t>Malby z malířských směsí otěruvzdorných za mokra dvojnásobné, bílé za mokra otěruvzdorné výborně v místnostech výšky do 3,80 m</t>
  </si>
  <si>
    <t>-519718241</t>
  </si>
  <si>
    <t>41,638+14,302+14,733</t>
  </si>
  <si>
    <t>50,0</t>
  </si>
  <si>
    <t>786</t>
  </si>
  <si>
    <t>Dokončovací práce - čalounické úpravy</t>
  </si>
  <si>
    <t>124</t>
  </si>
  <si>
    <t>786-PŽ</t>
  </si>
  <si>
    <t xml:space="preserve">Posun ovládání venkovních žaluzií - viz popis </t>
  </si>
  <si>
    <t>-878509797</t>
  </si>
  <si>
    <t>125</t>
  </si>
  <si>
    <t>786-VŽ</t>
  </si>
  <si>
    <t>M+D Vnitřní okenní žaluzie hliníkové, horizontální s manuálním ovládáním - viz popis TZ</t>
  </si>
  <si>
    <t>483834812</t>
  </si>
  <si>
    <t>"vč. D1.1-05+06+07+popis TZ"</t>
  </si>
  <si>
    <t>28,0</t>
  </si>
  <si>
    <t>787</t>
  </si>
  <si>
    <t>Dokončovací práce - zasklívání</t>
  </si>
  <si>
    <t>126</t>
  </si>
  <si>
    <t>787-PO</t>
  </si>
  <si>
    <t xml:space="preserve">M+D Polepy prosklené stěny barevnou fólií - viz popis vč. D1.1-T-01_x000D_
</t>
  </si>
  <si>
    <t>527152963</t>
  </si>
  <si>
    <t>"mč210b"</t>
  </si>
  <si>
    <t>10,8</t>
  </si>
  <si>
    <t>"mč303"</t>
  </si>
  <si>
    <t>15,2</t>
  </si>
  <si>
    <t>HZS</t>
  </si>
  <si>
    <t>Hodinové zúčtovací sazby</t>
  </si>
  <si>
    <t>127</t>
  </si>
  <si>
    <t>HZS2491</t>
  </si>
  <si>
    <t>Hodinové zúčtovací sazby profesí PSV zednické výpomoci a pomocné práce PSV dělník zednických výpomocí</t>
  </si>
  <si>
    <t>hod</t>
  </si>
  <si>
    <t>512</t>
  </si>
  <si>
    <t>624785271</t>
  </si>
  <si>
    <t xml:space="preserve">D1.4 - Soupis prací  - Technika prostředí staveb </t>
  </si>
  <si>
    <t xml:space="preserve">    TPS - Technika prostředí staveb </t>
  </si>
  <si>
    <t>TPS</t>
  </si>
  <si>
    <t xml:space="preserve">Technika prostředí staveb </t>
  </si>
  <si>
    <t>D1.4.1</t>
  </si>
  <si>
    <t>Zařízení pro vytápění staveb - viz samostatný rozpočet</t>
  </si>
  <si>
    <t>kpl</t>
  </si>
  <si>
    <t>-1750127735</t>
  </si>
  <si>
    <t>D1.4.2</t>
  </si>
  <si>
    <t>Zařízení pro ochlazování a vzduchotechnika - viz přiložený samostatný rozpočet</t>
  </si>
  <si>
    <t>-1589712868</t>
  </si>
  <si>
    <t>D1.4.3</t>
  </si>
  <si>
    <t>Zařízení zdravotechnických instalací - viz samostatný rozpočet</t>
  </si>
  <si>
    <t>1384723324</t>
  </si>
  <si>
    <t>D1.4.5</t>
  </si>
  <si>
    <t>Slaboproudé elektroinstalace - viz přiložený samostatný rozpočet</t>
  </si>
  <si>
    <t>-1113208577</t>
  </si>
  <si>
    <t>D1.4.6</t>
  </si>
  <si>
    <t>Silnoproudé elektroinstalace - viz přiložený samostatný rozpočet</t>
  </si>
  <si>
    <t>-816211111</t>
  </si>
  <si>
    <t>D1.4.7</t>
  </si>
  <si>
    <t>Měření a regulace - viz samostatný rozpočet</t>
  </si>
  <si>
    <t>472754322</t>
  </si>
  <si>
    <t>D1.4.8</t>
  </si>
  <si>
    <t>Technologie laboratoří - viz samostatný rozpočet</t>
  </si>
  <si>
    <t>-1560657526</t>
  </si>
  <si>
    <t>D1.4.9</t>
  </si>
  <si>
    <t>Rozvod technických plynů- viz samostatný rozpočet</t>
  </si>
  <si>
    <t>330901181</t>
  </si>
  <si>
    <t>D1.5 - Soupis prací  - POV</t>
  </si>
  <si>
    <t>619991011</t>
  </si>
  <si>
    <t>Zakrytí vnitřních ploch před znečištěním včetně pozdějšího odkrytí konstrukcí a prvků obalením fólií a přelepením páskou</t>
  </si>
  <si>
    <t>-1795207178</t>
  </si>
  <si>
    <t xml:space="preserve">Poznámka k souboru cen:_x000D_
1. U ceny -1011 se množství měrných jednotek určuje v m2 rozvinuté plochy jednotlivých konstrukcí a_x000D_
 prvků._x000D_
2. Zakrytí výplní otvorů se oceňuje příslušnými cenami souboru cen 629 99-10.. Zakrytí vnějších_x000D_
 ploch před znečištěním._x000D_
</t>
  </si>
  <si>
    <t>619996145</t>
  </si>
  <si>
    <t>Ochrana stavebních konstrukcí a samostatných prvků včetně pozdějšího odstranění obalením geotextilií samostatných konstrukcí a prvků</t>
  </si>
  <si>
    <t>806580980</t>
  </si>
  <si>
    <t xml:space="preserve">Poznámka k souboru cen:_x000D_
1. Množství měrných jednotek se určuje v m2 rozvinuté plochy._x000D_
</t>
  </si>
  <si>
    <t>6199961-PO</t>
  </si>
  <si>
    <t>Zřízení ochrany stavebních konstrukcí - podlaha - hobra 2cm + tuhý igelit vč. odstranění a likvidace</t>
  </si>
  <si>
    <t>992935332</t>
  </si>
  <si>
    <t>"použitý materiál hobra tl. 2cm + tuhý igelit- ochrana podlahy"</t>
  </si>
  <si>
    <t>"vč. D1.1-P-01+popis POV"</t>
  </si>
  <si>
    <t>64,0+27,0</t>
  </si>
  <si>
    <t>"vč. D1.1-P-02+popis POV"</t>
  </si>
  <si>
    <t>58,0+7,0</t>
  </si>
  <si>
    <t>"vč. D1.1-P-03+popis POV"</t>
  </si>
  <si>
    <t>94542</t>
  </si>
  <si>
    <t>Staveništní výtah vč. podesty(plošiny), napojení a všech součástí + pronájem + demontáž</t>
  </si>
  <si>
    <t>-1211898818</t>
  </si>
  <si>
    <t>"vč. D1.1-P-01až03+popis POV"</t>
  </si>
  <si>
    <t>-1975593296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</si>
  <si>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</si>
  <si>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-378631674</t>
  </si>
  <si>
    <t>238642364</t>
  </si>
  <si>
    <t>5,278*20 'Přepočtené koeficientem množství</t>
  </si>
  <si>
    <t>1152752908</t>
  </si>
  <si>
    <t>1388364683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</si>
  <si>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</si>
  <si>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763121415-U</t>
  </si>
  <si>
    <t>Stěna předsazená ze sádrokartonových desek s nosnou konstrukcí z ocelových profilů CW, UW jednoduše opláštěná deskou standardní A tl. 12,5 mm, bez TI, profil 100 - provizorní příčka - jednostraně opláštěná vč. přelepení spojů páskou a utěsnění po obvodě.</t>
  </si>
  <si>
    <t>-1157305518</t>
  </si>
  <si>
    <t>65,0</t>
  </si>
  <si>
    <t>33,0+51,0+118,0</t>
  </si>
  <si>
    <t>763121811</t>
  </si>
  <si>
    <t>Demontáž předsazených nebo šachtových stěn ze sádrokartonových desek s nosnou konstrukcí z ocelových profilů jednoduchých, opláštění jednoduché</t>
  </si>
  <si>
    <t>1350259024</t>
  </si>
  <si>
    <t xml:space="preserve">Poznámka k souboru cen:_x000D_
1. Ceny -1811 a -1823 jsou určeny pro kompletní demontáž předsazené nebo šachtové stěny, tj. nosné_x000D_
 konstrukce, desek i tepelné izolace._x000D_
</t>
  </si>
  <si>
    <t>172873742</t>
  </si>
  <si>
    <t xml:space="preserve">Poznámka k souboru cen:_x000D_
1. V cenách montáže podhledu -1001 až -1201 jsou započteny náklady na montáž a dodávku nosné_x000D_
 konstrukce._x000D_
2. V cenách nejsou započteny náklady na dodávku panelů; jejich dodávka se oceňuje ve specifikaci._x000D_
3. Ostatní práce a konstrukce na minerálních podhledech lze ocenit cenami 763 13-17. . ._x000D_
</t>
  </si>
  <si>
    <t>5,0+22,0+15,0</t>
  </si>
  <si>
    <t>DOD-KA</t>
  </si>
  <si>
    <t xml:space="preserve">Kazety podhledu stávající s výměnou poškozených kazet </t>
  </si>
  <si>
    <t>-767259621</t>
  </si>
  <si>
    <t>21*1,05 'Přepočtené koeficientem množství</t>
  </si>
  <si>
    <t>-1150081150</t>
  </si>
  <si>
    <t xml:space="preserve">Poznámka k souboru cen:_x000D_
1. V cenách demontáže podhledu -1801 až -1821 jsou započteny náklady na kompletní demontáž_x000D_
 podhledu, tj. nosné konstrukce i panelů._x000D_
</t>
  </si>
  <si>
    <t>-1857710969</t>
  </si>
  <si>
    <t>766-PD</t>
  </si>
  <si>
    <t>M+D+demontáž provizorních dveří 800/1970 mm vč. zárubně</t>
  </si>
  <si>
    <t>1144643862</t>
  </si>
  <si>
    <t>-1916124728</t>
  </si>
  <si>
    <t>767-OOR</t>
  </si>
  <si>
    <t xml:space="preserve">Ochrana okenního rámu + vysazení okenního křídla + zpětné uvedení do původního stavu </t>
  </si>
  <si>
    <t>823480382</t>
  </si>
  <si>
    <t>2061706224</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</si>
  <si>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</si>
  <si>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</si>
  <si>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</si>
  <si>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</si>
  <si>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</si>
  <si>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</si>
  <si>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VRN</t>
  </si>
  <si>
    <t>Vedlejší rozpočtové náklady</t>
  </si>
  <si>
    <t>VRN3</t>
  </si>
  <si>
    <t>Zařízení staveniště</t>
  </si>
  <si>
    <t>030001000</t>
  </si>
  <si>
    <t>Základní rozdělení průvodních činností a nákladů zařízení staveniště - oplocení, zřízení, vybavení, pronájem, odstranění + uvedení prostoru do původního stavu + zatravnění</t>
  </si>
  <si>
    <t>soubor</t>
  </si>
  <si>
    <t>1024</t>
  </si>
  <si>
    <t>1819516099</t>
  </si>
  <si>
    <t>VRN4</t>
  </si>
  <si>
    <t>Inženýrská činnost</t>
  </si>
  <si>
    <t>044002000</t>
  </si>
  <si>
    <t>Hlavní tituly průvodních činností a nákladů inženýrská činnost revize</t>
  </si>
  <si>
    <t>-2059560272</t>
  </si>
  <si>
    <t>045002000</t>
  </si>
  <si>
    <t>Hlavní tituly průvodních činností a nákladů inženýrská činnost kompletační a koordinační činnost</t>
  </si>
  <si>
    <t>soubor…</t>
  </si>
  <si>
    <t>2094227534</t>
  </si>
  <si>
    <t>VRN7</t>
  </si>
  <si>
    <t>Provozní vlivy</t>
  </si>
  <si>
    <t>071002000</t>
  </si>
  <si>
    <t>Hlavní tituly průvodních činností a nákladů provozní vlivy provoz investora, třetích osob</t>
  </si>
  <si>
    <t>-111934901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</si>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</sst>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4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30" fillId="0" borderId="0" xfId="0" applyFont="1" applyAlignment="1" applyProtection="1">
      <alignment horizontal="left" vertical="center" wrapText="1"/>
    </xf>
    <xf numFmtId="0" fontId="26"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22" fillId="4" borderId="8" xfId="0" applyFont="1" applyFill="1" applyBorder="1" applyAlignment="1" applyProtection="1">
      <alignment horizontal="righ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1" xfId="0" applyFont="1" applyBorder="1" applyAlignment="1">
      <alignment horizontal="center" vertical="center" wrapText="1"/>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xf numFmtId="0" fontId="40" fillId="0" borderId="1" xfId="0" applyFont="1" applyBorder="1" applyAlignment="1">
      <alignment horizontal="center" vertical="center"/>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abSelected="1" workbookViewId="0"/>
  </sheetViews>
  <sheetFormatPr defaultRowHeight="11.25"/>
  <cols>
    <col min="1" max="1" width="7.1640625" style="1" customWidth="1"/>
    <col min="2" max="2" width="1.5" style="1" customWidth="1"/>
    <col min="3" max="3" width="3.5" style="1" customWidth="1"/>
    <col min="4" max="33" width="2.33203125" style="1" customWidth="1"/>
    <col min="34" max="34" width="2.83203125" style="1" customWidth="1"/>
    <col min="35" max="35" width="27.1640625" style="1" customWidth="1"/>
    <col min="36" max="37" width="2.1640625" style="1" customWidth="1"/>
    <col min="38" max="38" width="7.1640625" style="1" customWidth="1"/>
    <col min="39" max="39" width="2.83203125" style="1" customWidth="1"/>
    <col min="40" max="40" width="11.5" style="1" customWidth="1"/>
    <col min="41" max="41" width="6.5" style="1" customWidth="1"/>
    <col min="42" max="42" width="3.5" style="1" customWidth="1"/>
    <col min="43" max="43" width="13.5" style="1" customWidth="1"/>
    <col min="44" max="44" width="11.6640625" style="1" customWidth="1"/>
    <col min="45" max="47" width="22.1640625" style="1" hidden="1" customWidth="1"/>
    <col min="48" max="49" width="18.5" style="1" hidden="1" customWidth="1"/>
    <col min="50" max="51" width="21.5" style="1" hidden="1" customWidth="1"/>
    <col min="52" max="52" width="18.5" style="1" hidden="1" customWidth="1"/>
    <col min="53" max="53" width="16.5" style="1" hidden="1" customWidth="1"/>
    <col min="54" max="54" width="21.5" style="1" hidden="1" customWidth="1"/>
    <col min="55" max="55" width="18.5" style="1" hidden="1" customWidth="1"/>
    <col min="56" max="56" width="16.5" style="1" hidden="1" customWidth="1"/>
    <col min="57" max="57" width="57" style="1" customWidth="1"/>
    <col min="71" max="91" width="9.1640625" style="1" hidden="1"/>
  </cols>
  <sheetData>
    <row r="1" spans="1:74">
      <c r="A1" s="18" t="s">
        <v>0</v>
      </c>
      <c r="AZ1" s="18" t="s">
        <v>1</v>
      </c>
      <c r="BA1" s="18" t="s">
        <v>2</v>
      </c>
      <c r="BB1" s="18" t="s">
        <v>3</v>
      </c>
      <c r="BT1" s="18" t="s">
        <v>4</v>
      </c>
      <c r="BU1" s="18" t="s">
        <v>4</v>
      </c>
      <c r="BV1" s="18" t="s">
        <v>5</v>
      </c>
    </row>
    <row r="2" spans="1:74" s="1" customFormat="1" ht="36.950000000000003" customHeight="1">
      <c r="AR2" s="381"/>
      <c r="AS2" s="381"/>
      <c r="AT2" s="381"/>
      <c r="AU2" s="381"/>
      <c r="AV2" s="381"/>
      <c r="AW2" s="381"/>
      <c r="AX2" s="381"/>
      <c r="AY2" s="381"/>
      <c r="AZ2" s="381"/>
      <c r="BA2" s="381"/>
      <c r="BB2" s="381"/>
      <c r="BC2" s="381"/>
      <c r="BD2" s="381"/>
      <c r="BE2" s="381"/>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82" t="s">
        <v>14</v>
      </c>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24"/>
      <c r="AQ5" s="24"/>
      <c r="AR5" s="22"/>
      <c r="BE5" s="389" t="s">
        <v>15</v>
      </c>
      <c r="BS5" s="19" t="s">
        <v>6</v>
      </c>
    </row>
    <row r="6" spans="1:74" s="1" customFormat="1" ht="36.950000000000003" customHeight="1">
      <c r="B6" s="23"/>
      <c r="C6" s="24"/>
      <c r="D6" s="30" t="s">
        <v>16</v>
      </c>
      <c r="E6" s="24"/>
      <c r="F6" s="24"/>
      <c r="G6" s="24"/>
      <c r="H6" s="24"/>
      <c r="I6" s="24"/>
      <c r="J6" s="24"/>
      <c r="K6" s="384" t="s">
        <v>17</v>
      </c>
      <c r="L6" s="383"/>
      <c r="M6" s="383"/>
      <c r="N6" s="383"/>
      <c r="O6" s="383"/>
      <c r="P6" s="383"/>
      <c r="Q6" s="383"/>
      <c r="R6" s="383"/>
      <c r="S6" s="383"/>
      <c r="T6" s="383"/>
      <c r="U6" s="383"/>
      <c r="V6" s="383"/>
      <c r="W6" s="383"/>
      <c r="X6" s="383"/>
      <c r="Y6" s="383"/>
      <c r="Z6" s="383"/>
      <c r="AA6" s="383"/>
      <c r="AB6" s="383"/>
      <c r="AC6" s="383"/>
      <c r="AD6" s="383"/>
      <c r="AE6" s="383"/>
      <c r="AF6" s="383"/>
      <c r="AG6" s="383"/>
      <c r="AH6" s="383"/>
      <c r="AI6" s="383"/>
      <c r="AJ6" s="383"/>
      <c r="AK6" s="383"/>
      <c r="AL6" s="383"/>
      <c r="AM6" s="383"/>
      <c r="AN6" s="383"/>
      <c r="AO6" s="383"/>
      <c r="AP6" s="24"/>
      <c r="AQ6" s="24"/>
      <c r="AR6" s="22"/>
      <c r="BE6" s="390"/>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90"/>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90"/>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90"/>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90"/>
      <c r="BS10" s="19" t="s">
        <v>6</v>
      </c>
    </row>
    <row r="11" spans="1:74" s="1" customFormat="1" ht="18.399999999999999"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90"/>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90"/>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30</v>
      </c>
      <c r="AO13" s="24"/>
      <c r="AP13" s="24"/>
      <c r="AQ13" s="24"/>
      <c r="AR13" s="22"/>
      <c r="BE13" s="390"/>
      <c r="BS13" s="19" t="s">
        <v>6</v>
      </c>
    </row>
    <row r="14" spans="1:74" ht="12.75">
      <c r="B14" s="23"/>
      <c r="C14" s="24"/>
      <c r="D14" s="24"/>
      <c r="E14" s="385" t="s">
        <v>30</v>
      </c>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1" t="s">
        <v>28</v>
      </c>
      <c r="AL14" s="24"/>
      <c r="AM14" s="24"/>
      <c r="AN14" s="33" t="s">
        <v>30</v>
      </c>
      <c r="AO14" s="24"/>
      <c r="AP14" s="24"/>
      <c r="AQ14" s="24"/>
      <c r="AR14" s="22"/>
      <c r="BE14" s="390"/>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90"/>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90"/>
      <c r="BS16" s="19" t="s">
        <v>4</v>
      </c>
    </row>
    <row r="17" spans="1:71" s="1" customFormat="1" ht="18.399999999999999"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90"/>
      <c r="BS17" s="19" t="s">
        <v>33</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90"/>
      <c r="BS18" s="19" t="s">
        <v>6</v>
      </c>
    </row>
    <row r="19" spans="1:71" s="1" customFormat="1" ht="12" customHeight="1">
      <c r="B19" s="23"/>
      <c r="C19" s="24"/>
      <c r="D19" s="31"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90"/>
      <c r="BS19" s="19" t="s">
        <v>6</v>
      </c>
    </row>
    <row r="20" spans="1:71" s="1" customFormat="1" ht="18.399999999999999"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90"/>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90"/>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90"/>
    </row>
    <row r="23" spans="1:71" s="1" customFormat="1" ht="60" customHeight="1">
      <c r="B23" s="23"/>
      <c r="C23" s="24"/>
      <c r="D23" s="24"/>
      <c r="E23" s="387" t="s">
        <v>37</v>
      </c>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c r="AD23" s="387"/>
      <c r="AE23" s="387"/>
      <c r="AF23" s="387"/>
      <c r="AG23" s="387"/>
      <c r="AH23" s="387"/>
      <c r="AI23" s="387"/>
      <c r="AJ23" s="387"/>
      <c r="AK23" s="387"/>
      <c r="AL23" s="387"/>
      <c r="AM23" s="387"/>
      <c r="AN23" s="387"/>
      <c r="AO23" s="24"/>
      <c r="AP23" s="24"/>
      <c r="AQ23" s="24"/>
      <c r="AR23" s="22"/>
      <c r="BE23" s="390"/>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90"/>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90"/>
    </row>
    <row r="26" spans="1:71" s="2" customFormat="1" ht="25.9"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92">
        <f>ROUND(AG54,2)</f>
        <v>0</v>
      </c>
      <c r="AL26" s="393"/>
      <c r="AM26" s="393"/>
      <c r="AN26" s="393"/>
      <c r="AO26" s="393"/>
      <c r="AP26" s="38"/>
      <c r="AQ26" s="38"/>
      <c r="AR26" s="41"/>
      <c r="BE26" s="390"/>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90"/>
    </row>
    <row r="28" spans="1:71" s="2" customFormat="1" ht="12.75">
      <c r="A28" s="36"/>
      <c r="B28" s="37"/>
      <c r="C28" s="38"/>
      <c r="D28" s="38"/>
      <c r="E28" s="38"/>
      <c r="F28" s="38"/>
      <c r="G28" s="38"/>
      <c r="H28" s="38"/>
      <c r="I28" s="38"/>
      <c r="J28" s="38"/>
      <c r="K28" s="38"/>
      <c r="L28" s="388" t="s">
        <v>39</v>
      </c>
      <c r="M28" s="388"/>
      <c r="N28" s="388"/>
      <c r="O28" s="388"/>
      <c r="P28" s="388"/>
      <c r="Q28" s="38"/>
      <c r="R28" s="38"/>
      <c r="S28" s="38"/>
      <c r="T28" s="38"/>
      <c r="U28" s="38"/>
      <c r="V28" s="38"/>
      <c r="W28" s="388" t="s">
        <v>40</v>
      </c>
      <c r="X28" s="388"/>
      <c r="Y28" s="388"/>
      <c r="Z28" s="388"/>
      <c r="AA28" s="388"/>
      <c r="AB28" s="388"/>
      <c r="AC28" s="388"/>
      <c r="AD28" s="388"/>
      <c r="AE28" s="388"/>
      <c r="AF28" s="38"/>
      <c r="AG28" s="38"/>
      <c r="AH28" s="38"/>
      <c r="AI28" s="38"/>
      <c r="AJ28" s="38"/>
      <c r="AK28" s="388" t="s">
        <v>41</v>
      </c>
      <c r="AL28" s="388"/>
      <c r="AM28" s="388"/>
      <c r="AN28" s="388"/>
      <c r="AO28" s="388"/>
      <c r="AP28" s="38"/>
      <c r="AQ28" s="38"/>
      <c r="AR28" s="41"/>
      <c r="BE28" s="390"/>
    </row>
    <row r="29" spans="1:71" s="3" customFormat="1" ht="14.45" customHeight="1">
      <c r="B29" s="42"/>
      <c r="C29" s="43"/>
      <c r="D29" s="31" t="s">
        <v>42</v>
      </c>
      <c r="E29" s="43"/>
      <c r="F29" s="31" t="s">
        <v>43</v>
      </c>
      <c r="G29" s="43"/>
      <c r="H29" s="43"/>
      <c r="I29" s="43"/>
      <c r="J29" s="43"/>
      <c r="K29" s="43"/>
      <c r="L29" s="362">
        <v>0.21</v>
      </c>
      <c r="M29" s="363"/>
      <c r="N29" s="363"/>
      <c r="O29" s="363"/>
      <c r="P29" s="363"/>
      <c r="Q29" s="43"/>
      <c r="R29" s="43"/>
      <c r="S29" s="43"/>
      <c r="T29" s="43"/>
      <c r="U29" s="43"/>
      <c r="V29" s="43"/>
      <c r="W29" s="376">
        <f>ROUND(AZ54, 2)</f>
        <v>0</v>
      </c>
      <c r="X29" s="363"/>
      <c r="Y29" s="363"/>
      <c r="Z29" s="363"/>
      <c r="AA29" s="363"/>
      <c r="AB29" s="363"/>
      <c r="AC29" s="363"/>
      <c r="AD29" s="363"/>
      <c r="AE29" s="363"/>
      <c r="AF29" s="43"/>
      <c r="AG29" s="43"/>
      <c r="AH29" s="43"/>
      <c r="AI29" s="43"/>
      <c r="AJ29" s="43"/>
      <c r="AK29" s="376">
        <f>ROUND(AV54, 2)</f>
        <v>0</v>
      </c>
      <c r="AL29" s="363"/>
      <c r="AM29" s="363"/>
      <c r="AN29" s="363"/>
      <c r="AO29" s="363"/>
      <c r="AP29" s="43"/>
      <c r="AQ29" s="43"/>
      <c r="AR29" s="44"/>
      <c r="BE29" s="391"/>
    </row>
    <row r="30" spans="1:71" s="3" customFormat="1" ht="14.45" customHeight="1">
      <c r="B30" s="42"/>
      <c r="C30" s="43"/>
      <c r="D30" s="43"/>
      <c r="E30" s="43"/>
      <c r="F30" s="31" t="s">
        <v>44</v>
      </c>
      <c r="G30" s="43"/>
      <c r="H30" s="43"/>
      <c r="I30" s="43"/>
      <c r="J30" s="43"/>
      <c r="K30" s="43"/>
      <c r="L30" s="362">
        <v>0.15</v>
      </c>
      <c r="M30" s="363"/>
      <c r="N30" s="363"/>
      <c r="O30" s="363"/>
      <c r="P30" s="363"/>
      <c r="Q30" s="43"/>
      <c r="R30" s="43"/>
      <c r="S30" s="43"/>
      <c r="T30" s="43"/>
      <c r="U30" s="43"/>
      <c r="V30" s="43"/>
      <c r="W30" s="376">
        <f>ROUND(BA54, 2)</f>
        <v>0</v>
      </c>
      <c r="X30" s="363"/>
      <c r="Y30" s="363"/>
      <c r="Z30" s="363"/>
      <c r="AA30" s="363"/>
      <c r="AB30" s="363"/>
      <c r="AC30" s="363"/>
      <c r="AD30" s="363"/>
      <c r="AE30" s="363"/>
      <c r="AF30" s="43"/>
      <c r="AG30" s="43"/>
      <c r="AH30" s="43"/>
      <c r="AI30" s="43"/>
      <c r="AJ30" s="43"/>
      <c r="AK30" s="376">
        <f>ROUND(AW54, 2)</f>
        <v>0</v>
      </c>
      <c r="AL30" s="363"/>
      <c r="AM30" s="363"/>
      <c r="AN30" s="363"/>
      <c r="AO30" s="363"/>
      <c r="AP30" s="43"/>
      <c r="AQ30" s="43"/>
      <c r="AR30" s="44"/>
      <c r="BE30" s="391"/>
    </row>
    <row r="31" spans="1:71" s="3" customFormat="1" ht="14.45" hidden="1" customHeight="1">
      <c r="B31" s="42"/>
      <c r="C31" s="43"/>
      <c r="D31" s="43"/>
      <c r="E31" s="43"/>
      <c r="F31" s="31" t="s">
        <v>45</v>
      </c>
      <c r="G31" s="43"/>
      <c r="H31" s="43"/>
      <c r="I31" s="43"/>
      <c r="J31" s="43"/>
      <c r="K31" s="43"/>
      <c r="L31" s="362">
        <v>0.21</v>
      </c>
      <c r="M31" s="363"/>
      <c r="N31" s="363"/>
      <c r="O31" s="363"/>
      <c r="P31" s="363"/>
      <c r="Q31" s="43"/>
      <c r="R31" s="43"/>
      <c r="S31" s="43"/>
      <c r="T31" s="43"/>
      <c r="U31" s="43"/>
      <c r="V31" s="43"/>
      <c r="W31" s="376">
        <f>ROUND(BB54, 2)</f>
        <v>0</v>
      </c>
      <c r="X31" s="363"/>
      <c r="Y31" s="363"/>
      <c r="Z31" s="363"/>
      <c r="AA31" s="363"/>
      <c r="AB31" s="363"/>
      <c r="AC31" s="363"/>
      <c r="AD31" s="363"/>
      <c r="AE31" s="363"/>
      <c r="AF31" s="43"/>
      <c r="AG31" s="43"/>
      <c r="AH31" s="43"/>
      <c r="AI31" s="43"/>
      <c r="AJ31" s="43"/>
      <c r="AK31" s="376">
        <v>0</v>
      </c>
      <c r="AL31" s="363"/>
      <c r="AM31" s="363"/>
      <c r="AN31" s="363"/>
      <c r="AO31" s="363"/>
      <c r="AP31" s="43"/>
      <c r="AQ31" s="43"/>
      <c r="AR31" s="44"/>
      <c r="BE31" s="391"/>
    </row>
    <row r="32" spans="1:71" s="3" customFormat="1" ht="14.45" hidden="1" customHeight="1">
      <c r="B32" s="42"/>
      <c r="C32" s="43"/>
      <c r="D32" s="43"/>
      <c r="E32" s="43"/>
      <c r="F32" s="31" t="s">
        <v>46</v>
      </c>
      <c r="G32" s="43"/>
      <c r="H32" s="43"/>
      <c r="I32" s="43"/>
      <c r="J32" s="43"/>
      <c r="K32" s="43"/>
      <c r="L32" s="362">
        <v>0.15</v>
      </c>
      <c r="M32" s="363"/>
      <c r="N32" s="363"/>
      <c r="O32" s="363"/>
      <c r="P32" s="363"/>
      <c r="Q32" s="43"/>
      <c r="R32" s="43"/>
      <c r="S32" s="43"/>
      <c r="T32" s="43"/>
      <c r="U32" s="43"/>
      <c r="V32" s="43"/>
      <c r="W32" s="376">
        <f>ROUND(BC54, 2)</f>
        <v>0</v>
      </c>
      <c r="X32" s="363"/>
      <c r="Y32" s="363"/>
      <c r="Z32" s="363"/>
      <c r="AA32" s="363"/>
      <c r="AB32" s="363"/>
      <c r="AC32" s="363"/>
      <c r="AD32" s="363"/>
      <c r="AE32" s="363"/>
      <c r="AF32" s="43"/>
      <c r="AG32" s="43"/>
      <c r="AH32" s="43"/>
      <c r="AI32" s="43"/>
      <c r="AJ32" s="43"/>
      <c r="AK32" s="376">
        <v>0</v>
      </c>
      <c r="AL32" s="363"/>
      <c r="AM32" s="363"/>
      <c r="AN32" s="363"/>
      <c r="AO32" s="363"/>
      <c r="AP32" s="43"/>
      <c r="AQ32" s="43"/>
      <c r="AR32" s="44"/>
      <c r="BE32" s="391"/>
    </row>
    <row r="33" spans="1:57" s="3" customFormat="1" ht="14.45" hidden="1" customHeight="1">
      <c r="B33" s="42"/>
      <c r="C33" s="43"/>
      <c r="D33" s="43"/>
      <c r="E33" s="43"/>
      <c r="F33" s="31" t="s">
        <v>47</v>
      </c>
      <c r="G33" s="43"/>
      <c r="H33" s="43"/>
      <c r="I33" s="43"/>
      <c r="J33" s="43"/>
      <c r="K33" s="43"/>
      <c r="L33" s="362">
        <v>0</v>
      </c>
      <c r="M33" s="363"/>
      <c r="N33" s="363"/>
      <c r="O33" s="363"/>
      <c r="P33" s="363"/>
      <c r="Q33" s="43"/>
      <c r="R33" s="43"/>
      <c r="S33" s="43"/>
      <c r="T33" s="43"/>
      <c r="U33" s="43"/>
      <c r="V33" s="43"/>
      <c r="W33" s="376">
        <f>ROUND(BD54, 2)</f>
        <v>0</v>
      </c>
      <c r="X33" s="363"/>
      <c r="Y33" s="363"/>
      <c r="Z33" s="363"/>
      <c r="AA33" s="363"/>
      <c r="AB33" s="363"/>
      <c r="AC33" s="363"/>
      <c r="AD33" s="363"/>
      <c r="AE33" s="363"/>
      <c r="AF33" s="43"/>
      <c r="AG33" s="43"/>
      <c r="AH33" s="43"/>
      <c r="AI33" s="43"/>
      <c r="AJ33" s="43"/>
      <c r="AK33" s="376">
        <v>0</v>
      </c>
      <c r="AL33" s="363"/>
      <c r="AM33" s="363"/>
      <c r="AN33" s="363"/>
      <c r="AO33" s="363"/>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77" t="s">
        <v>50</v>
      </c>
      <c r="Y35" s="378"/>
      <c r="Z35" s="378"/>
      <c r="AA35" s="378"/>
      <c r="AB35" s="378"/>
      <c r="AC35" s="47"/>
      <c r="AD35" s="47"/>
      <c r="AE35" s="47"/>
      <c r="AF35" s="47"/>
      <c r="AG35" s="47"/>
      <c r="AH35" s="47"/>
      <c r="AI35" s="47"/>
      <c r="AJ35" s="47"/>
      <c r="AK35" s="379">
        <f>SUM(AK26:AK33)</f>
        <v>0</v>
      </c>
      <c r="AL35" s="378"/>
      <c r="AM35" s="378"/>
      <c r="AN35" s="378"/>
      <c r="AO35" s="380"/>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OB-19001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73" t="str">
        <f>K6</f>
        <v>Stavební úpravy objektu IET</v>
      </c>
      <c r="M45" s="374"/>
      <c r="N45" s="374"/>
      <c r="O45" s="374"/>
      <c r="P45" s="374"/>
      <c r="Q45" s="374"/>
      <c r="R45" s="374"/>
      <c r="S45" s="374"/>
      <c r="T45" s="374"/>
      <c r="U45" s="374"/>
      <c r="V45" s="374"/>
      <c r="W45" s="374"/>
      <c r="X45" s="374"/>
      <c r="Y45" s="374"/>
      <c r="Z45" s="374"/>
      <c r="AA45" s="374"/>
      <c r="AB45" s="374"/>
      <c r="AC45" s="374"/>
      <c r="AD45" s="374"/>
      <c r="AE45" s="374"/>
      <c r="AF45" s="374"/>
      <c r="AG45" s="374"/>
      <c r="AH45" s="374"/>
      <c r="AI45" s="374"/>
      <c r="AJ45" s="374"/>
      <c r="AK45" s="374"/>
      <c r="AL45" s="374"/>
      <c r="AM45" s="374"/>
      <c r="AN45" s="374"/>
      <c r="AO45" s="374"/>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75" t="str">
        <f>IF(AN8= "","",AN8)</f>
        <v>14. 4. 2019</v>
      </c>
      <c r="AN47" s="375"/>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6" customHeight="1">
      <c r="A49" s="36"/>
      <c r="B49" s="37"/>
      <c r="C49" s="31" t="s">
        <v>25</v>
      </c>
      <c r="D49" s="38"/>
      <c r="E49" s="38"/>
      <c r="F49" s="38"/>
      <c r="G49" s="38"/>
      <c r="H49" s="38"/>
      <c r="I49" s="38"/>
      <c r="J49" s="38"/>
      <c r="K49" s="38"/>
      <c r="L49" s="54" t="str">
        <f>IF(E11= "","",E11)</f>
        <v>Vysoká škola báňská -TU Ostrava</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71" t="str">
        <f>IF(E17="","",E17)</f>
        <v xml:space="preserve">Ing. Pavel Obroučka </v>
      </c>
      <c r="AN49" s="372"/>
      <c r="AO49" s="372"/>
      <c r="AP49" s="372"/>
      <c r="AQ49" s="38"/>
      <c r="AR49" s="41"/>
      <c r="AS49" s="365" t="s">
        <v>52</v>
      </c>
      <c r="AT49" s="366"/>
      <c r="AU49" s="62"/>
      <c r="AV49" s="62"/>
      <c r="AW49" s="62"/>
      <c r="AX49" s="62"/>
      <c r="AY49" s="62"/>
      <c r="AZ49" s="62"/>
      <c r="BA49" s="62"/>
      <c r="BB49" s="62"/>
      <c r="BC49" s="62"/>
      <c r="BD49" s="63"/>
      <c r="BE49" s="36"/>
    </row>
    <row r="50" spans="1:91" s="2" customFormat="1" ht="15.6"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34</v>
      </c>
      <c r="AJ50" s="38"/>
      <c r="AK50" s="38"/>
      <c r="AL50" s="38"/>
      <c r="AM50" s="371" t="str">
        <f>IF(E20="","",E20)</f>
        <v>Kolková</v>
      </c>
      <c r="AN50" s="372"/>
      <c r="AO50" s="372"/>
      <c r="AP50" s="372"/>
      <c r="AQ50" s="38"/>
      <c r="AR50" s="41"/>
      <c r="AS50" s="367"/>
      <c r="AT50" s="368"/>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69"/>
      <c r="AT51" s="370"/>
      <c r="AU51" s="66"/>
      <c r="AV51" s="66"/>
      <c r="AW51" s="66"/>
      <c r="AX51" s="66"/>
      <c r="AY51" s="66"/>
      <c r="AZ51" s="66"/>
      <c r="BA51" s="66"/>
      <c r="BB51" s="66"/>
      <c r="BC51" s="66"/>
      <c r="BD51" s="67"/>
      <c r="BE51" s="36"/>
    </row>
    <row r="52" spans="1:91" s="2" customFormat="1" ht="29.25" customHeight="1">
      <c r="A52" s="36"/>
      <c r="B52" s="37"/>
      <c r="C52" s="352" t="s">
        <v>53</v>
      </c>
      <c r="D52" s="353"/>
      <c r="E52" s="353"/>
      <c r="F52" s="353"/>
      <c r="G52" s="353"/>
      <c r="H52" s="68"/>
      <c r="I52" s="354" t="s">
        <v>54</v>
      </c>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64" t="s">
        <v>55</v>
      </c>
      <c r="AH52" s="353"/>
      <c r="AI52" s="353"/>
      <c r="AJ52" s="353"/>
      <c r="AK52" s="353"/>
      <c r="AL52" s="353"/>
      <c r="AM52" s="353"/>
      <c r="AN52" s="354" t="s">
        <v>56</v>
      </c>
      <c r="AO52" s="353"/>
      <c r="AP52" s="353"/>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60">
        <f>ROUND(AG55+AG59,2)</f>
        <v>0</v>
      </c>
      <c r="AH54" s="360"/>
      <c r="AI54" s="360"/>
      <c r="AJ54" s="360"/>
      <c r="AK54" s="360"/>
      <c r="AL54" s="360"/>
      <c r="AM54" s="360"/>
      <c r="AN54" s="361">
        <f t="shared" ref="AN54:AN60" si="0">SUM(AG54,AT54)</f>
        <v>0</v>
      </c>
      <c r="AO54" s="361"/>
      <c r="AP54" s="361"/>
      <c r="AQ54" s="80" t="s">
        <v>19</v>
      </c>
      <c r="AR54" s="81"/>
      <c r="AS54" s="82">
        <f>ROUND(AS55+AS59,2)</f>
        <v>0</v>
      </c>
      <c r="AT54" s="83">
        <f t="shared" ref="AT54:AT60" si="1">ROUND(SUM(AV54:AW54),2)</f>
        <v>0</v>
      </c>
      <c r="AU54" s="84">
        <f>ROUND(AU55+AU59,5)</f>
        <v>0</v>
      </c>
      <c r="AV54" s="83">
        <f>ROUND(AZ54*L29,2)</f>
        <v>0</v>
      </c>
      <c r="AW54" s="83">
        <f>ROUND(BA54*L30,2)</f>
        <v>0</v>
      </c>
      <c r="AX54" s="83">
        <f>ROUND(BB54*L29,2)</f>
        <v>0</v>
      </c>
      <c r="AY54" s="83">
        <f>ROUND(BC54*L30,2)</f>
        <v>0</v>
      </c>
      <c r="AZ54" s="83">
        <f>ROUND(AZ55+AZ59,2)</f>
        <v>0</v>
      </c>
      <c r="BA54" s="83">
        <f>ROUND(BA55+BA59,2)</f>
        <v>0</v>
      </c>
      <c r="BB54" s="83">
        <f>ROUND(BB55+BB59,2)</f>
        <v>0</v>
      </c>
      <c r="BC54" s="83">
        <f>ROUND(BC55+BC59,2)</f>
        <v>0</v>
      </c>
      <c r="BD54" s="85">
        <f>ROUND(BD55+BD59,2)</f>
        <v>0</v>
      </c>
      <c r="BS54" s="86" t="s">
        <v>71</v>
      </c>
      <c r="BT54" s="86" t="s">
        <v>72</v>
      </c>
      <c r="BU54" s="87" t="s">
        <v>73</v>
      </c>
      <c r="BV54" s="86" t="s">
        <v>74</v>
      </c>
      <c r="BW54" s="86" t="s">
        <v>5</v>
      </c>
      <c r="BX54" s="86" t="s">
        <v>75</v>
      </c>
      <c r="CL54" s="86" t="s">
        <v>19</v>
      </c>
    </row>
    <row r="55" spans="1:91" s="7" customFormat="1" ht="14.45" customHeight="1">
      <c r="B55" s="88"/>
      <c r="C55" s="89"/>
      <c r="D55" s="351" t="s">
        <v>76</v>
      </c>
      <c r="E55" s="351"/>
      <c r="F55" s="351"/>
      <c r="G55" s="351"/>
      <c r="H55" s="351"/>
      <c r="I55" s="90"/>
      <c r="J55" s="351" t="s">
        <v>77</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57">
        <f>ROUND(SUM(AG56:AG58),2)</f>
        <v>0</v>
      </c>
      <c r="AH55" s="356"/>
      <c r="AI55" s="356"/>
      <c r="AJ55" s="356"/>
      <c r="AK55" s="356"/>
      <c r="AL55" s="356"/>
      <c r="AM55" s="356"/>
      <c r="AN55" s="355">
        <f t="shared" si="0"/>
        <v>0</v>
      </c>
      <c r="AO55" s="356"/>
      <c r="AP55" s="356"/>
      <c r="AQ55" s="91" t="s">
        <v>78</v>
      </c>
      <c r="AR55" s="92"/>
      <c r="AS55" s="93">
        <f>ROUND(SUM(AS56:AS58),2)</f>
        <v>0</v>
      </c>
      <c r="AT55" s="94">
        <f t="shared" si="1"/>
        <v>0</v>
      </c>
      <c r="AU55" s="95">
        <f>ROUND(SUM(AU56:AU58),5)</f>
        <v>0</v>
      </c>
      <c r="AV55" s="94">
        <f>ROUND(AZ55*L29,2)</f>
        <v>0</v>
      </c>
      <c r="AW55" s="94">
        <f>ROUND(BA55*L30,2)</f>
        <v>0</v>
      </c>
      <c r="AX55" s="94">
        <f>ROUND(BB55*L29,2)</f>
        <v>0</v>
      </c>
      <c r="AY55" s="94">
        <f>ROUND(BC55*L30,2)</f>
        <v>0</v>
      </c>
      <c r="AZ55" s="94">
        <f>ROUND(SUM(AZ56:AZ58),2)</f>
        <v>0</v>
      </c>
      <c r="BA55" s="94">
        <f>ROUND(SUM(BA56:BA58),2)</f>
        <v>0</v>
      </c>
      <c r="BB55" s="94">
        <f>ROUND(SUM(BB56:BB58),2)</f>
        <v>0</v>
      </c>
      <c r="BC55" s="94">
        <f>ROUND(SUM(BC56:BC58),2)</f>
        <v>0</v>
      </c>
      <c r="BD55" s="96">
        <f>ROUND(SUM(BD56:BD58),2)</f>
        <v>0</v>
      </c>
      <c r="BS55" s="97" t="s">
        <v>71</v>
      </c>
      <c r="BT55" s="97" t="s">
        <v>76</v>
      </c>
      <c r="BU55" s="97" t="s">
        <v>73</v>
      </c>
      <c r="BV55" s="97" t="s">
        <v>74</v>
      </c>
      <c r="BW55" s="97" t="s">
        <v>79</v>
      </c>
      <c r="BX55" s="97" t="s">
        <v>5</v>
      </c>
      <c r="CL55" s="97" t="s">
        <v>19</v>
      </c>
      <c r="CM55" s="97" t="s">
        <v>80</v>
      </c>
    </row>
    <row r="56" spans="1:91" s="4" customFormat="1" ht="36" customHeight="1">
      <c r="A56" s="98" t="s">
        <v>81</v>
      </c>
      <c r="B56" s="53"/>
      <c r="C56" s="99"/>
      <c r="D56" s="99"/>
      <c r="E56" s="350" t="s">
        <v>82</v>
      </c>
      <c r="F56" s="350"/>
      <c r="G56" s="350"/>
      <c r="H56" s="350"/>
      <c r="I56" s="350"/>
      <c r="J56" s="99"/>
      <c r="K56" s="350" t="s">
        <v>83</v>
      </c>
      <c r="L56" s="350"/>
      <c r="M56" s="350"/>
      <c r="N56" s="350"/>
      <c r="O56" s="350"/>
      <c r="P56" s="350"/>
      <c r="Q56" s="350"/>
      <c r="R56" s="350"/>
      <c r="S56" s="350"/>
      <c r="T56" s="350"/>
      <c r="U56" s="350"/>
      <c r="V56" s="350"/>
      <c r="W56" s="350"/>
      <c r="X56" s="350"/>
      <c r="Y56" s="350"/>
      <c r="Z56" s="350"/>
      <c r="AA56" s="350"/>
      <c r="AB56" s="350"/>
      <c r="AC56" s="350"/>
      <c r="AD56" s="350"/>
      <c r="AE56" s="350"/>
      <c r="AF56" s="350"/>
      <c r="AG56" s="358">
        <f>'D1.1 - Soupis prací  - Ar...'!J32</f>
        <v>0</v>
      </c>
      <c r="AH56" s="359"/>
      <c r="AI56" s="359"/>
      <c r="AJ56" s="359"/>
      <c r="AK56" s="359"/>
      <c r="AL56" s="359"/>
      <c r="AM56" s="359"/>
      <c r="AN56" s="358">
        <f t="shared" si="0"/>
        <v>0</v>
      </c>
      <c r="AO56" s="359"/>
      <c r="AP56" s="359"/>
      <c r="AQ56" s="100" t="s">
        <v>84</v>
      </c>
      <c r="AR56" s="55"/>
      <c r="AS56" s="101">
        <v>0</v>
      </c>
      <c r="AT56" s="102">
        <f t="shared" si="1"/>
        <v>0</v>
      </c>
      <c r="AU56" s="103">
        <f>'D1.1 - Soupis prací  - Ar...'!P107</f>
        <v>0</v>
      </c>
      <c r="AV56" s="102">
        <f>'D1.1 - Soupis prací  - Ar...'!J35</f>
        <v>0</v>
      </c>
      <c r="AW56" s="102">
        <f>'D1.1 - Soupis prací  - Ar...'!J36</f>
        <v>0</v>
      </c>
      <c r="AX56" s="102">
        <f>'D1.1 - Soupis prací  - Ar...'!J37</f>
        <v>0</v>
      </c>
      <c r="AY56" s="102">
        <f>'D1.1 - Soupis prací  - Ar...'!J38</f>
        <v>0</v>
      </c>
      <c r="AZ56" s="102">
        <f>'D1.1 - Soupis prací  - Ar...'!F35</f>
        <v>0</v>
      </c>
      <c r="BA56" s="102">
        <f>'D1.1 - Soupis prací  - Ar...'!F36</f>
        <v>0</v>
      </c>
      <c r="BB56" s="102">
        <f>'D1.1 - Soupis prací  - Ar...'!F37</f>
        <v>0</v>
      </c>
      <c r="BC56" s="102">
        <f>'D1.1 - Soupis prací  - Ar...'!F38</f>
        <v>0</v>
      </c>
      <c r="BD56" s="104">
        <f>'D1.1 - Soupis prací  - Ar...'!F39</f>
        <v>0</v>
      </c>
      <c r="BT56" s="105" t="s">
        <v>80</v>
      </c>
      <c r="BV56" s="105" t="s">
        <v>74</v>
      </c>
      <c r="BW56" s="105" t="s">
        <v>85</v>
      </c>
      <c r="BX56" s="105" t="s">
        <v>79</v>
      </c>
      <c r="CL56" s="105" t="s">
        <v>19</v>
      </c>
    </row>
    <row r="57" spans="1:91" s="4" customFormat="1" ht="24" customHeight="1">
      <c r="A57" s="98" t="s">
        <v>81</v>
      </c>
      <c r="B57" s="53"/>
      <c r="C57" s="99"/>
      <c r="D57" s="99"/>
      <c r="E57" s="350" t="s">
        <v>86</v>
      </c>
      <c r="F57" s="350"/>
      <c r="G57" s="350"/>
      <c r="H57" s="350"/>
      <c r="I57" s="350"/>
      <c r="J57" s="99"/>
      <c r="K57" s="350" t="s">
        <v>87</v>
      </c>
      <c r="L57" s="350"/>
      <c r="M57" s="350"/>
      <c r="N57" s="350"/>
      <c r="O57" s="350"/>
      <c r="P57" s="350"/>
      <c r="Q57" s="350"/>
      <c r="R57" s="350"/>
      <c r="S57" s="350"/>
      <c r="T57" s="350"/>
      <c r="U57" s="350"/>
      <c r="V57" s="350"/>
      <c r="W57" s="350"/>
      <c r="X57" s="350"/>
      <c r="Y57" s="350"/>
      <c r="Z57" s="350"/>
      <c r="AA57" s="350"/>
      <c r="AB57" s="350"/>
      <c r="AC57" s="350"/>
      <c r="AD57" s="350"/>
      <c r="AE57" s="350"/>
      <c r="AF57" s="350"/>
      <c r="AG57" s="358">
        <f>'D1.4 - Soupis prací  - Te...'!J32</f>
        <v>0</v>
      </c>
      <c r="AH57" s="359"/>
      <c r="AI57" s="359"/>
      <c r="AJ57" s="359"/>
      <c r="AK57" s="359"/>
      <c r="AL57" s="359"/>
      <c r="AM57" s="359"/>
      <c r="AN57" s="358">
        <f t="shared" si="0"/>
        <v>0</v>
      </c>
      <c r="AO57" s="359"/>
      <c r="AP57" s="359"/>
      <c r="AQ57" s="100" t="s">
        <v>84</v>
      </c>
      <c r="AR57" s="55"/>
      <c r="AS57" s="101">
        <v>0</v>
      </c>
      <c r="AT57" s="102">
        <f t="shared" si="1"/>
        <v>0</v>
      </c>
      <c r="AU57" s="103">
        <f>'D1.4 - Soupis prací  - Te...'!P87</f>
        <v>0</v>
      </c>
      <c r="AV57" s="102">
        <f>'D1.4 - Soupis prací  - Te...'!J35</f>
        <v>0</v>
      </c>
      <c r="AW57" s="102">
        <f>'D1.4 - Soupis prací  - Te...'!J36</f>
        <v>0</v>
      </c>
      <c r="AX57" s="102">
        <f>'D1.4 - Soupis prací  - Te...'!J37</f>
        <v>0</v>
      </c>
      <c r="AY57" s="102">
        <f>'D1.4 - Soupis prací  - Te...'!J38</f>
        <v>0</v>
      </c>
      <c r="AZ57" s="102">
        <f>'D1.4 - Soupis prací  - Te...'!F35</f>
        <v>0</v>
      </c>
      <c r="BA57" s="102">
        <f>'D1.4 - Soupis prací  - Te...'!F36</f>
        <v>0</v>
      </c>
      <c r="BB57" s="102">
        <f>'D1.4 - Soupis prací  - Te...'!F37</f>
        <v>0</v>
      </c>
      <c r="BC57" s="102">
        <f>'D1.4 - Soupis prací  - Te...'!F38</f>
        <v>0</v>
      </c>
      <c r="BD57" s="104">
        <f>'D1.4 - Soupis prací  - Te...'!F39</f>
        <v>0</v>
      </c>
      <c r="BT57" s="105" t="s">
        <v>80</v>
      </c>
      <c r="BV57" s="105" t="s">
        <v>74</v>
      </c>
      <c r="BW57" s="105" t="s">
        <v>88</v>
      </c>
      <c r="BX57" s="105" t="s">
        <v>79</v>
      </c>
      <c r="CL57" s="105" t="s">
        <v>19</v>
      </c>
    </row>
    <row r="58" spans="1:91" s="4" customFormat="1" ht="14.45" customHeight="1">
      <c r="A58" s="98" t="s">
        <v>81</v>
      </c>
      <c r="B58" s="53"/>
      <c r="C58" s="99"/>
      <c r="D58" s="99"/>
      <c r="E58" s="350" t="s">
        <v>89</v>
      </c>
      <c r="F58" s="350"/>
      <c r="G58" s="350"/>
      <c r="H58" s="350"/>
      <c r="I58" s="350"/>
      <c r="J58" s="99"/>
      <c r="K58" s="350" t="s">
        <v>90</v>
      </c>
      <c r="L58" s="350"/>
      <c r="M58" s="350"/>
      <c r="N58" s="350"/>
      <c r="O58" s="350"/>
      <c r="P58" s="350"/>
      <c r="Q58" s="350"/>
      <c r="R58" s="350"/>
      <c r="S58" s="350"/>
      <c r="T58" s="350"/>
      <c r="U58" s="350"/>
      <c r="V58" s="350"/>
      <c r="W58" s="350"/>
      <c r="X58" s="350"/>
      <c r="Y58" s="350"/>
      <c r="Z58" s="350"/>
      <c r="AA58" s="350"/>
      <c r="AB58" s="350"/>
      <c r="AC58" s="350"/>
      <c r="AD58" s="350"/>
      <c r="AE58" s="350"/>
      <c r="AF58" s="350"/>
      <c r="AG58" s="358">
        <f>'D1.5 - Soupis prací  - POV'!J32</f>
        <v>0</v>
      </c>
      <c r="AH58" s="359"/>
      <c r="AI58" s="359"/>
      <c r="AJ58" s="359"/>
      <c r="AK58" s="359"/>
      <c r="AL58" s="359"/>
      <c r="AM58" s="359"/>
      <c r="AN58" s="358">
        <f t="shared" si="0"/>
        <v>0</v>
      </c>
      <c r="AO58" s="359"/>
      <c r="AP58" s="359"/>
      <c r="AQ58" s="100" t="s">
        <v>84</v>
      </c>
      <c r="AR58" s="55"/>
      <c r="AS58" s="101">
        <v>0</v>
      </c>
      <c r="AT58" s="102">
        <f t="shared" si="1"/>
        <v>0</v>
      </c>
      <c r="AU58" s="103">
        <f>'D1.5 - Soupis prací  - POV'!P94</f>
        <v>0</v>
      </c>
      <c r="AV58" s="102">
        <f>'D1.5 - Soupis prací  - POV'!J35</f>
        <v>0</v>
      </c>
      <c r="AW58" s="102">
        <f>'D1.5 - Soupis prací  - POV'!J36</f>
        <v>0</v>
      </c>
      <c r="AX58" s="102">
        <f>'D1.5 - Soupis prací  - POV'!J37</f>
        <v>0</v>
      </c>
      <c r="AY58" s="102">
        <f>'D1.5 - Soupis prací  - POV'!J38</f>
        <v>0</v>
      </c>
      <c r="AZ58" s="102">
        <f>'D1.5 - Soupis prací  - POV'!F35</f>
        <v>0</v>
      </c>
      <c r="BA58" s="102">
        <f>'D1.5 - Soupis prací  - POV'!F36</f>
        <v>0</v>
      </c>
      <c r="BB58" s="102">
        <f>'D1.5 - Soupis prací  - POV'!F37</f>
        <v>0</v>
      </c>
      <c r="BC58" s="102">
        <f>'D1.5 - Soupis prací  - POV'!F38</f>
        <v>0</v>
      </c>
      <c r="BD58" s="104">
        <f>'D1.5 - Soupis prací  - POV'!F39</f>
        <v>0</v>
      </c>
      <c r="BT58" s="105" t="s">
        <v>80</v>
      </c>
      <c r="BV58" s="105" t="s">
        <v>74</v>
      </c>
      <c r="BW58" s="105" t="s">
        <v>91</v>
      </c>
      <c r="BX58" s="105" t="s">
        <v>79</v>
      </c>
      <c r="CL58" s="105" t="s">
        <v>19</v>
      </c>
    </row>
    <row r="59" spans="1:91" s="7" customFormat="1" ht="14.45" customHeight="1">
      <c r="B59" s="88"/>
      <c r="C59" s="89"/>
      <c r="D59" s="351" t="s">
        <v>80</v>
      </c>
      <c r="E59" s="351"/>
      <c r="F59" s="351"/>
      <c r="G59" s="351"/>
      <c r="H59" s="351"/>
      <c r="I59" s="90"/>
      <c r="J59" s="351" t="s">
        <v>92</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7">
        <f>ROUND(AG60,2)</f>
        <v>0</v>
      </c>
      <c r="AH59" s="356"/>
      <c r="AI59" s="356"/>
      <c r="AJ59" s="356"/>
      <c r="AK59" s="356"/>
      <c r="AL59" s="356"/>
      <c r="AM59" s="356"/>
      <c r="AN59" s="355">
        <f t="shared" si="0"/>
        <v>0</v>
      </c>
      <c r="AO59" s="356"/>
      <c r="AP59" s="356"/>
      <c r="AQ59" s="91" t="s">
        <v>93</v>
      </c>
      <c r="AR59" s="92"/>
      <c r="AS59" s="93">
        <f>ROUND(AS60,2)</f>
        <v>0</v>
      </c>
      <c r="AT59" s="94">
        <f t="shared" si="1"/>
        <v>0</v>
      </c>
      <c r="AU59" s="95">
        <f>ROUND(AU60,5)</f>
        <v>0</v>
      </c>
      <c r="AV59" s="94">
        <f>ROUND(AZ59*L29,2)</f>
        <v>0</v>
      </c>
      <c r="AW59" s="94">
        <f>ROUND(BA59*L30,2)</f>
        <v>0</v>
      </c>
      <c r="AX59" s="94">
        <f>ROUND(BB59*L29,2)</f>
        <v>0</v>
      </c>
      <c r="AY59" s="94">
        <f>ROUND(BC59*L30,2)</f>
        <v>0</v>
      </c>
      <c r="AZ59" s="94">
        <f>ROUND(AZ60,2)</f>
        <v>0</v>
      </c>
      <c r="BA59" s="94">
        <f>ROUND(BA60,2)</f>
        <v>0</v>
      </c>
      <c r="BB59" s="94">
        <f>ROUND(BB60,2)</f>
        <v>0</v>
      </c>
      <c r="BC59" s="94">
        <f>ROUND(BC60,2)</f>
        <v>0</v>
      </c>
      <c r="BD59" s="96">
        <f>ROUND(BD60,2)</f>
        <v>0</v>
      </c>
      <c r="BS59" s="97" t="s">
        <v>71</v>
      </c>
      <c r="BT59" s="97" t="s">
        <v>76</v>
      </c>
      <c r="BU59" s="97" t="s">
        <v>73</v>
      </c>
      <c r="BV59" s="97" t="s">
        <v>74</v>
      </c>
      <c r="BW59" s="97" t="s">
        <v>94</v>
      </c>
      <c r="BX59" s="97" t="s">
        <v>5</v>
      </c>
      <c r="CL59" s="97" t="s">
        <v>19</v>
      </c>
      <c r="CM59" s="97" t="s">
        <v>80</v>
      </c>
    </row>
    <row r="60" spans="1:91" s="4" customFormat="1" ht="24" customHeight="1">
      <c r="A60" s="98" t="s">
        <v>81</v>
      </c>
      <c r="B60" s="53"/>
      <c r="C60" s="99"/>
      <c r="D60" s="99"/>
      <c r="E60" s="350" t="s">
        <v>95</v>
      </c>
      <c r="F60" s="350"/>
      <c r="G60" s="350"/>
      <c r="H60" s="350"/>
      <c r="I60" s="350"/>
      <c r="J60" s="99"/>
      <c r="K60" s="350" t="s">
        <v>96</v>
      </c>
      <c r="L60" s="350"/>
      <c r="M60" s="350"/>
      <c r="N60" s="350"/>
      <c r="O60" s="350"/>
      <c r="P60" s="350"/>
      <c r="Q60" s="350"/>
      <c r="R60" s="350"/>
      <c r="S60" s="350"/>
      <c r="T60" s="350"/>
      <c r="U60" s="350"/>
      <c r="V60" s="350"/>
      <c r="W60" s="350"/>
      <c r="X60" s="350"/>
      <c r="Y60" s="350"/>
      <c r="Z60" s="350"/>
      <c r="AA60" s="350"/>
      <c r="AB60" s="350"/>
      <c r="AC60" s="350"/>
      <c r="AD60" s="350"/>
      <c r="AE60" s="350"/>
      <c r="AF60" s="350"/>
      <c r="AG60" s="358">
        <f>'2.1 - Soupis prací - Vedl...'!J32</f>
        <v>0</v>
      </c>
      <c r="AH60" s="359"/>
      <c r="AI60" s="359"/>
      <c r="AJ60" s="359"/>
      <c r="AK60" s="359"/>
      <c r="AL60" s="359"/>
      <c r="AM60" s="359"/>
      <c r="AN60" s="358">
        <f t="shared" si="0"/>
        <v>0</v>
      </c>
      <c r="AO60" s="359"/>
      <c r="AP60" s="359"/>
      <c r="AQ60" s="100" t="s">
        <v>84</v>
      </c>
      <c r="AR60" s="55"/>
      <c r="AS60" s="106">
        <v>0</v>
      </c>
      <c r="AT60" s="107">
        <f t="shared" si="1"/>
        <v>0</v>
      </c>
      <c r="AU60" s="108">
        <f>'2.1 - Soupis prací - Vedl...'!P89</f>
        <v>0</v>
      </c>
      <c r="AV60" s="107">
        <f>'2.1 - Soupis prací - Vedl...'!J35</f>
        <v>0</v>
      </c>
      <c r="AW60" s="107">
        <f>'2.1 - Soupis prací - Vedl...'!J36</f>
        <v>0</v>
      </c>
      <c r="AX60" s="107">
        <f>'2.1 - Soupis prací - Vedl...'!J37</f>
        <v>0</v>
      </c>
      <c r="AY60" s="107">
        <f>'2.1 - Soupis prací - Vedl...'!J38</f>
        <v>0</v>
      </c>
      <c r="AZ60" s="107">
        <f>'2.1 - Soupis prací - Vedl...'!F35</f>
        <v>0</v>
      </c>
      <c r="BA60" s="107">
        <f>'2.1 - Soupis prací - Vedl...'!F36</f>
        <v>0</v>
      </c>
      <c r="BB60" s="107">
        <f>'2.1 - Soupis prací - Vedl...'!F37</f>
        <v>0</v>
      </c>
      <c r="BC60" s="107">
        <f>'2.1 - Soupis prací - Vedl...'!F38</f>
        <v>0</v>
      </c>
      <c r="BD60" s="109">
        <f>'2.1 - Soupis prací - Vedl...'!F39</f>
        <v>0</v>
      </c>
      <c r="BT60" s="105" t="s">
        <v>80</v>
      </c>
      <c r="BV60" s="105" t="s">
        <v>74</v>
      </c>
      <c r="BW60" s="105" t="s">
        <v>97</v>
      </c>
      <c r="BX60" s="105" t="s">
        <v>94</v>
      </c>
      <c r="CL60" s="105" t="s">
        <v>19</v>
      </c>
    </row>
    <row r="61" spans="1:91" s="2" customFormat="1" ht="30" customHeight="1">
      <c r="A61" s="36"/>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41"/>
      <c r="AS61" s="36"/>
      <c r="AT61" s="36"/>
      <c r="AU61" s="36"/>
      <c r="AV61" s="36"/>
      <c r="AW61" s="36"/>
      <c r="AX61" s="36"/>
      <c r="AY61" s="36"/>
      <c r="AZ61" s="36"/>
      <c r="BA61" s="36"/>
      <c r="BB61" s="36"/>
      <c r="BC61" s="36"/>
      <c r="BD61" s="36"/>
      <c r="BE61" s="36"/>
    </row>
    <row r="62" spans="1:91" s="2" customFormat="1" ht="6.95" customHeight="1">
      <c r="A62" s="36"/>
      <c r="B62" s="49"/>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41"/>
      <c r="AS62" s="36"/>
      <c r="AT62" s="36"/>
      <c r="AU62" s="36"/>
      <c r="AV62" s="36"/>
      <c r="AW62" s="36"/>
      <c r="AX62" s="36"/>
      <c r="AY62" s="36"/>
      <c r="AZ62" s="36"/>
      <c r="BA62" s="36"/>
      <c r="BB62" s="36"/>
      <c r="BC62" s="36"/>
      <c r="BD62" s="36"/>
      <c r="BE62" s="36"/>
    </row>
  </sheetData>
  <sheetProtection algorithmName="SHA-512" hashValue="hARWa51qKHn48H8WjiAuAmOVe1+CKHtiXYoSGeLUSlkX2NQKpJmniQQs+fOxuT5XESjL9s3QqHsaSHVMWNqszQ==" saltValue="OCI7urSbBJJTA0Pz/p9QCrDYJ5LaEXZEUrv6SDwVPX33pGKJWyDFkBo3RxvCT75lFRcd7WBtusMdE9mVRoikdg==" spinCount="100000" sheet="1" objects="1" scenarios="1" formatColumns="0" formatRows="0"/>
  <mergeCells count="62">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W33:AE33"/>
    <mergeCell ref="AK33:AO33"/>
    <mergeCell ref="X35:AB35"/>
    <mergeCell ref="AK35:AO35"/>
    <mergeCell ref="AN59:AP59"/>
    <mergeCell ref="AG59:AM59"/>
    <mergeCell ref="AN60:AP60"/>
    <mergeCell ref="AG60:AM60"/>
    <mergeCell ref="AG54:AM54"/>
    <mergeCell ref="AN54:AP54"/>
    <mergeCell ref="AN56:AP56"/>
    <mergeCell ref="AG56:AM56"/>
    <mergeCell ref="AN57:AP57"/>
    <mergeCell ref="AG57:AM57"/>
    <mergeCell ref="AN58:AP58"/>
    <mergeCell ref="AG58:AM58"/>
    <mergeCell ref="C52:G52"/>
    <mergeCell ref="I52:AF52"/>
    <mergeCell ref="D55:H55"/>
    <mergeCell ref="J55:AF55"/>
    <mergeCell ref="E56:I56"/>
    <mergeCell ref="K56:AF56"/>
    <mergeCell ref="E60:I60"/>
    <mergeCell ref="K60:AF60"/>
    <mergeCell ref="E57:I57"/>
    <mergeCell ref="K57:AF57"/>
    <mergeCell ref="E58:I58"/>
    <mergeCell ref="K58:AF58"/>
    <mergeCell ref="D59:H59"/>
    <mergeCell ref="J59:AF59"/>
  </mergeCells>
  <hyperlinks>
    <hyperlink ref="A56" location="'D1.1 - Soupis prací  - Ar...'!C2" display="/"/>
    <hyperlink ref="A57" location="'D1.4 - Soupis prací  - Te...'!C2" display="/"/>
    <hyperlink ref="A58" location="'D1.5 - Soupis prací  - POV'!C2" display="/"/>
    <hyperlink ref="A60" location="'2.1 - Soupis prací - Vedl...'!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34"/>
  <sheetViews>
    <sheetView showGridLines="0" topLeftCell="A535" workbookViewId="0"/>
  </sheetViews>
  <sheetFormatPr defaultRowHeight="11.2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81"/>
      <c r="M2" s="381"/>
      <c r="N2" s="381"/>
      <c r="O2" s="381"/>
      <c r="P2" s="381"/>
      <c r="Q2" s="381"/>
      <c r="R2" s="381"/>
      <c r="S2" s="381"/>
      <c r="T2" s="381"/>
      <c r="U2" s="381"/>
      <c r="V2" s="381"/>
      <c r="AT2" s="19" t="s">
        <v>85</v>
      </c>
    </row>
    <row r="3" spans="1:46" s="1" customFormat="1" ht="6.95" customHeight="1">
      <c r="B3" s="111"/>
      <c r="C3" s="112"/>
      <c r="D3" s="112"/>
      <c r="E3" s="112"/>
      <c r="F3" s="112"/>
      <c r="G3" s="112"/>
      <c r="H3" s="112"/>
      <c r="I3" s="113"/>
      <c r="J3" s="112"/>
      <c r="K3" s="112"/>
      <c r="L3" s="22"/>
      <c r="AT3" s="19" t="s">
        <v>80</v>
      </c>
    </row>
    <row r="4" spans="1:46" s="1" customFormat="1" ht="24.95" customHeight="1">
      <c r="B4" s="22"/>
      <c r="D4" s="114" t="s">
        <v>98</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4.45" customHeight="1">
      <c r="B7" s="22"/>
      <c r="E7" s="397" t="str">
        <f>'Rekapitulace stavby'!K6</f>
        <v>Stavební úpravy objektu IET</v>
      </c>
      <c r="F7" s="398"/>
      <c r="G7" s="398"/>
      <c r="H7" s="398"/>
      <c r="I7" s="110"/>
      <c r="L7" s="22"/>
    </row>
    <row r="8" spans="1:46" s="1" customFormat="1" ht="12" customHeight="1">
      <c r="B8" s="22"/>
      <c r="D8" s="116" t="s">
        <v>99</v>
      </c>
      <c r="I8" s="110"/>
      <c r="L8" s="22"/>
    </row>
    <row r="9" spans="1:46" s="2" customFormat="1" ht="14.45" customHeight="1">
      <c r="A9" s="36"/>
      <c r="B9" s="41"/>
      <c r="C9" s="36"/>
      <c r="D9" s="36"/>
      <c r="E9" s="397" t="s">
        <v>100</v>
      </c>
      <c r="F9" s="399"/>
      <c r="G9" s="399"/>
      <c r="H9" s="399"/>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101</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26.45" customHeight="1">
      <c r="A11" s="36"/>
      <c r="B11" s="41"/>
      <c r="C11" s="36"/>
      <c r="D11" s="36"/>
      <c r="E11" s="400" t="s">
        <v>102</v>
      </c>
      <c r="F11" s="399"/>
      <c r="G11" s="399"/>
      <c r="H11" s="399"/>
      <c r="I11" s="117"/>
      <c r="J11" s="36"/>
      <c r="K11" s="36"/>
      <c r="L11" s="118"/>
      <c r="S11" s="36"/>
      <c r="T11" s="36"/>
      <c r="U11" s="36"/>
      <c r="V11" s="36"/>
      <c r="W11" s="36"/>
      <c r="X11" s="36"/>
      <c r="Y11" s="36"/>
      <c r="Z11" s="36"/>
      <c r="AA11" s="36"/>
      <c r="AB11" s="36"/>
      <c r="AC11" s="36"/>
      <c r="AD11" s="36"/>
      <c r="AE11" s="36"/>
    </row>
    <row r="12" spans="1:46" s="2" customFormat="1">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19</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14. 4. 2019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19</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27</v>
      </c>
      <c r="F17" s="36"/>
      <c r="G17" s="36"/>
      <c r="H17" s="36"/>
      <c r="I17" s="119" t="s">
        <v>28</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29</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1" t="str">
        <f>'Rekapitulace stavby'!E14</f>
        <v>Vyplň údaj</v>
      </c>
      <c r="F20" s="402"/>
      <c r="G20" s="402"/>
      <c r="H20" s="402"/>
      <c r="I20" s="119" t="s">
        <v>28</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31</v>
      </c>
      <c r="E22" s="36"/>
      <c r="F22" s="36"/>
      <c r="G22" s="36"/>
      <c r="H22" s="36"/>
      <c r="I22" s="119" t="s">
        <v>26</v>
      </c>
      <c r="J22" s="105" t="s">
        <v>19</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32</v>
      </c>
      <c r="F23" s="36"/>
      <c r="G23" s="36"/>
      <c r="H23" s="36"/>
      <c r="I23" s="119" t="s">
        <v>28</v>
      </c>
      <c r="J23" s="105" t="s">
        <v>19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34</v>
      </c>
      <c r="E25" s="36"/>
      <c r="F25" s="36"/>
      <c r="G25" s="36"/>
      <c r="H25" s="36"/>
      <c r="I25" s="119" t="s">
        <v>26</v>
      </c>
      <c r="J25" s="105" t="s">
        <v>19</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35</v>
      </c>
      <c r="F26" s="36"/>
      <c r="G26" s="36"/>
      <c r="H26" s="36"/>
      <c r="I26" s="119" t="s">
        <v>28</v>
      </c>
      <c r="J26" s="105" t="s">
        <v>19</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403" t="s">
        <v>19</v>
      </c>
      <c r="F29" s="403"/>
      <c r="G29" s="403"/>
      <c r="H29" s="403"/>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ROUND(J107,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ROUND((SUM(BE107:BE633)),  2)</f>
        <v>0</v>
      </c>
      <c r="G35" s="36"/>
      <c r="H35" s="36"/>
      <c r="I35" s="133">
        <v>0.21</v>
      </c>
      <c r="J35" s="132">
        <f>ROUND(((SUM(BE107:BE633))*I35),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ROUND((SUM(BF107:BF633)),  2)</f>
        <v>0</v>
      </c>
      <c r="G36" s="36"/>
      <c r="H36" s="36"/>
      <c r="I36" s="133">
        <v>0.15</v>
      </c>
      <c r="J36" s="132">
        <f>ROUND(((SUM(BF107:BF633))*I36),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ROUND((SUM(BG107:BG633)),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ROUND((SUM(BH107:BH633)),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ROUND((SUM(BI107:BI633)),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103</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4.45" customHeight="1">
      <c r="A50" s="36"/>
      <c r="B50" s="37"/>
      <c r="C50" s="38"/>
      <c r="D50" s="38"/>
      <c r="E50" s="395" t="str">
        <f>E7</f>
        <v>Stavební úpravy objektu IET</v>
      </c>
      <c r="F50" s="396"/>
      <c r="G50" s="396"/>
      <c r="H50" s="396"/>
      <c r="I50" s="117"/>
      <c r="J50" s="38"/>
      <c r="K50" s="38"/>
      <c r="L50" s="118"/>
      <c r="S50" s="36"/>
      <c r="T50" s="36"/>
      <c r="U50" s="36"/>
      <c r="V50" s="36"/>
      <c r="W50" s="36"/>
      <c r="X50" s="36"/>
      <c r="Y50" s="36"/>
      <c r="Z50" s="36"/>
      <c r="AA50" s="36"/>
      <c r="AB50" s="36"/>
      <c r="AC50" s="36"/>
      <c r="AD50" s="36"/>
      <c r="AE50" s="36"/>
    </row>
    <row r="51" spans="1:47" s="1" customFormat="1" ht="12" customHeight="1">
      <c r="B51" s="23"/>
      <c r="C51" s="31" t="s">
        <v>99</v>
      </c>
      <c r="D51" s="24"/>
      <c r="E51" s="24"/>
      <c r="F51" s="24"/>
      <c r="G51" s="24"/>
      <c r="H51" s="24"/>
      <c r="I51" s="110"/>
      <c r="J51" s="24"/>
      <c r="K51" s="24"/>
      <c r="L51" s="22"/>
    </row>
    <row r="52" spans="1:47" s="2" customFormat="1" ht="14.45" customHeight="1">
      <c r="A52" s="36"/>
      <c r="B52" s="37"/>
      <c r="C52" s="38"/>
      <c r="D52" s="38"/>
      <c r="E52" s="395" t="s">
        <v>100</v>
      </c>
      <c r="F52" s="394"/>
      <c r="G52" s="394"/>
      <c r="H52" s="394"/>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101</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26.45" customHeight="1">
      <c r="A54" s="36"/>
      <c r="B54" s="37"/>
      <c r="C54" s="38"/>
      <c r="D54" s="38"/>
      <c r="E54" s="373" t="str">
        <f>E11</f>
        <v xml:space="preserve">D1.1 - Soupis prací  - Architektonické a stavební řešení + statika + PBŘ </v>
      </c>
      <c r="F54" s="394"/>
      <c r="G54" s="394"/>
      <c r="H54" s="394"/>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119" t="s">
        <v>23</v>
      </c>
      <c r="J56" s="61" t="str">
        <f>IF(J14="","",J14)</f>
        <v>14. 4. 2019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25</v>
      </c>
      <c r="D58" s="38"/>
      <c r="E58" s="38"/>
      <c r="F58" s="29" t="str">
        <f>E17</f>
        <v>Vysoká škola báňská -TU Ostrava</v>
      </c>
      <c r="G58" s="38"/>
      <c r="H58" s="38"/>
      <c r="I58" s="119" t="s">
        <v>31</v>
      </c>
      <c r="J58" s="34" t="str">
        <f>E23</f>
        <v xml:space="preserve">Ing. Pavel Obroučka </v>
      </c>
      <c r="K58" s="38"/>
      <c r="L58" s="118"/>
      <c r="S58" s="36"/>
      <c r="T58" s="36"/>
      <c r="U58" s="36"/>
      <c r="V58" s="36"/>
      <c r="W58" s="36"/>
      <c r="X58" s="36"/>
      <c r="Y58" s="36"/>
      <c r="Z58" s="36"/>
      <c r="AA58" s="36"/>
      <c r="AB58" s="36"/>
      <c r="AC58" s="36"/>
      <c r="AD58" s="36"/>
      <c r="AE58" s="36"/>
    </row>
    <row r="59" spans="1:47" s="2" customFormat="1" ht="15.6" customHeight="1">
      <c r="A59" s="36"/>
      <c r="B59" s="37"/>
      <c r="C59" s="31" t="s">
        <v>29</v>
      </c>
      <c r="D59" s="38"/>
      <c r="E59" s="38"/>
      <c r="F59" s="29" t="str">
        <f>IF(E20="","",E20)</f>
        <v>Vyplň údaj</v>
      </c>
      <c r="G59" s="38"/>
      <c r="H59" s="38"/>
      <c r="I59" s="119" t="s">
        <v>34</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104</v>
      </c>
      <c r="D61" s="149"/>
      <c r="E61" s="149"/>
      <c r="F61" s="149"/>
      <c r="G61" s="149"/>
      <c r="H61" s="149"/>
      <c r="I61" s="150"/>
      <c r="J61" s="151" t="s">
        <v>105</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J107</f>
        <v>0</v>
      </c>
      <c r="K63" s="38"/>
      <c r="L63" s="118"/>
      <c r="S63" s="36"/>
      <c r="T63" s="36"/>
      <c r="U63" s="36"/>
      <c r="V63" s="36"/>
      <c r="W63" s="36"/>
      <c r="X63" s="36"/>
      <c r="Y63" s="36"/>
      <c r="Z63" s="36"/>
      <c r="AA63" s="36"/>
      <c r="AB63" s="36"/>
      <c r="AC63" s="36"/>
      <c r="AD63" s="36"/>
      <c r="AE63" s="36"/>
      <c r="AU63" s="19" t="s">
        <v>106</v>
      </c>
    </row>
    <row r="64" spans="1:47" s="9" customFormat="1" ht="24.95" customHeight="1">
      <c r="B64" s="153"/>
      <c r="C64" s="154"/>
      <c r="D64" s="155" t="s">
        <v>107</v>
      </c>
      <c r="E64" s="156"/>
      <c r="F64" s="156"/>
      <c r="G64" s="156"/>
      <c r="H64" s="156"/>
      <c r="I64" s="157"/>
      <c r="J64" s="158">
        <f>J108</f>
        <v>0</v>
      </c>
      <c r="K64" s="154"/>
      <c r="L64" s="159"/>
    </row>
    <row r="65" spans="2:12" s="10" customFormat="1" ht="19.899999999999999" customHeight="1">
      <c r="B65" s="160"/>
      <c r="C65" s="99"/>
      <c r="D65" s="161" t="s">
        <v>108</v>
      </c>
      <c r="E65" s="162"/>
      <c r="F65" s="162"/>
      <c r="G65" s="162"/>
      <c r="H65" s="162"/>
      <c r="I65" s="163"/>
      <c r="J65" s="164">
        <f>J109</f>
        <v>0</v>
      </c>
      <c r="K65" s="99"/>
      <c r="L65" s="165"/>
    </row>
    <row r="66" spans="2:12" s="10" customFormat="1" ht="19.899999999999999" customHeight="1">
      <c r="B66" s="160"/>
      <c r="C66" s="99"/>
      <c r="D66" s="161" t="s">
        <v>109</v>
      </c>
      <c r="E66" s="162"/>
      <c r="F66" s="162"/>
      <c r="G66" s="162"/>
      <c r="H66" s="162"/>
      <c r="I66" s="163"/>
      <c r="J66" s="164">
        <f>J119</f>
        <v>0</v>
      </c>
      <c r="K66" s="99"/>
      <c r="L66" s="165"/>
    </row>
    <row r="67" spans="2:12" s="10" customFormat="1" ht="19.899999999999999" customHeight="1">
      <c r="B67" s="160"/>
      <c r="C67" s="99"/>
      <c r="D67" s="161" t="s">
        <v>110</v>
      </c>
      <c r="E67" s="162"/>
      <c r="F67" s="162"/>
      <c r="G67" s="162"/>
      <c r="H67" s="162"/>
      <c r="I67" s="163"/>
      <c r="J67" s="164">
        <f>J127</f>
        <v>0</v>
      </c>
      <c r="K67" s="99"/>
      <c r="L67" s="165"/>
    </row>
    <row r="68" spans="2:12" s="10" customFormat="1" ht="19.899999999999999" customHeight="1">
      <c r="B68" s="160"/>
      <c r="C68" s="99"/>
      <c r="D68" s="161" t="s">
        <v>111</v>
      </c>
      <c r="E68" s="162"/>
      <c r="F68" s="162"/>
      <c r="G68" s="162"/>
      <c r="H68" s="162"/>
      <c r="I68" s="163"/>
      <c r="J68" s="164">
        <f>J146</f>
        <v>0</v>
      </c>
      <c r="K68" s="99"/>
      <c r="L68" s="165"/>
    </row>
    <row r="69" spans="2:12" s="10" customFormat="1" ht="19.899999999999999" customHeight="1">
      <c r="B69" s="160"/>
      <c r="C69" s="99"/>
      <c r="D69" s="161" t="s">
        <v>112</v>
      </c>
      <c r="E69" s="162"/>
      <c r="F69" s="162"/>
      <c r="G69" s="162"/>
      <c r="H69" s="162"/>
      <c r="I69" s="163"/>
      <c r="J69" s="164">
        <f>J173</f>
        <v>0</v>
      </c>
      <c r="K69" s="99"/>
      <c r="L69" s="165"/>
    </row>
    <row r="70" spans="2:12" s="10" customFormat="1" ht="19.899999999999999" customHeight="1">
      <c r="B70" s="160"/>
      <c r="C70" s="99"/>
      <c r="D70" s="161" t="s">
        <v>113</v>
      </c>
      <c r="E70" s="162"/>
      <c r="F70" s="162"/>
      <c r="G70" s="162"/>
      <c r="H70" s="162"/>
      <c r="I70" s="163"/>
      <c r="J70" s="164">
        <f>J237</f>
        <v>0</v>
      </c>
      <c r="K70" s="99"/>
      <c r="L70" s="165"/>
    </row>
    <row r="71" spans="2:12" s="10" customFormat="1" ht="19.899999999999999" customHeight="1">
      <c r="B71" s="160"/>
      <c r="C71" s="99"/>
      <c r="D71" s="161" t="s">
        <v>114</v>
      </c>
      <c r="E71" s="162"/>
      <c r="F71" s="162"/>
      <c r="G71" s="162"/>
      <c r="H71" s="162"/>
      <c r="I71" s="163"/>
      <c r="J71" s="164">
        <f>J247</f>
        <v>0</v>
      </c>
      <c r="K71" s="99"/>
      <c r="L71" s="165"/>
    </row>
    <row r="72" spans="2:12" s="9" customFormat="1" ht="24.95" customHeight="1">
      <c r="B72" s="153"/>
      <c r="C72" s="154"/>
      <c r="D72" s="155" t="s">
        <v>115</v>
      </c>
      <c r="E72" s="156"/>
      <c r="F72" s="156"/>
      <c r="G72" s="156"/>
      <c r="H72" s="156"/>
      <c r="I72" s="157"/>
      <c r="J72" s="158">
        <f>J250</f>
        <v>0</v>
      </c>
      <c r="K72" s="154"/>
      <c r="L72" s="159"/>
    </row>
    <row r="73" spans="2:12" s="10" customFormat="1" ht="19.899999999999999" customHeight="1">
      <c r="B73" s="160"/>
      <c r="C73" s="99"/>
      <c r="D73" s="161" t="s">
        <v>116</v>
      </c>
      <c r="E73" s="162"/>
      <c r="F73" s="162"/>
      <c r="G73" s="162"/>
      <c r="H73" s="162"/>
      <c r="I73" s="163"/>
      <c r="J73" s="164">
        <f>J251</f>
        <v>0</v>
      </c>
      <c r="K73" s="99"/>
      <c r="L73" s="165"/>
    </row>
    <row r="74" spans="2:12" s="10" customFormat="1" ht="19.899999999999999" customHeight="1">
      <c r="B74" s="160"/>
      <c r="C74" s="99"/>
      <c r="D74" s="161" t="s">
        <v>117</v>
      </c>
      <c r="E74" s="162"/>
      <c r="F74" s="162"/>
      <c r="G74" s="162"/>
      <c r="H74" s="162"/>
      <c r="I74" s="163"/>
      <c r="J74" s="164">
        <f>J263</f>
        <v>0</v>
      </c>
      <c r="K74" s="99"/>
      <c r="L74" s="165"/>
    </row>
    <row r="75" spans="2:12" s="10" customFormat="1" ht="19.899999999999999" customHeight="1">
      <c r="B75" s="160"/>
      <c r="C75" s="99"/>
      <c r="D75" s="161" t="s">
        <v>118</v>
      </c>
      <c r="E75" s="162"/>
      <c r="F75" s="162"/>
      <c r="G75" s="162"/>
      <c r="H75" s="162"/>
      <c r="I75" s="163"/>
      <c r="J75" s="164">
        <f>J300</f>
        <v>0</v>
      </c>
      <c r="K75" s="99"/>
      <c r="L75" s="165"/>
    </row>
    <row r="76" spans="2:12" s="10" customFormat="1" ht="19.899999999999999" customHeight="1">
      <c r="B76" s="160"/>
      <c r="C76" s="99"/>
      <c r="D76" s="161" t="s">
        <v>119</v>
      </c>
      <c r="E76" s="162"/>
      <c r="F76" s="162"/>
      <c r="G76" s="162"/>
      <c r="H76" s="162"/>
      <c r="I76" s="163"/>
      <c r="J76" s="164">
        <f>J306</f>
        <v>0</v>
      </c>
      <c r="K76" s="99"/>
      <c r="L76" s="165"/>
    </row>
    <row r="77" spans="2:12" s="10" customFormat="1" ht="19.899999999999999" customHeight="1">
      <c r="B77" s="160"/>
      <c r="C77" s="99"/>
      <c r="D77" s="161" t="s">
        <v>120</v>
      </c>
      <c r="E77" s="162"/>
      <c r="F77" s="162"/>
      <c r="G77" s="162"/>
      <c r="H77" s="162"/>
      <c r="I77" s="163"/>
      <c r="J77" s="164">
        <f>J470</f>
        <v>0</v>
      </c>
      <c r="K77" s="99"/>
      <c r="L77" s="165"/>
    </row>
    <row r="78" spans="2:12" s="10" customFormat="1" ht="19.899999999999999" customHeight="1">
      <c r="B78" s="160"/>
      <c r="C78" s="99"/>
      <c r="D78" s="161" t="s">
        <v>121</v>
      </c>
      <c r="E78" s="162"/>
      <c r="F78" s="162"/>
      <c r="G78" s="162"/>
      <c r="H78" s="162"/>
      <c r="I78" s="163"/>
      <c r="J78" s="164">
        <f>J482</f>
        <v>0</v>
      </c>
      <c r="K78" s="99"/>
      <c r="L78" s="165"/>
    </row>
    <row r="79" spans="2:12" s="10" customFormat="1" ht="19.899999999999999" customHeight="1">
      <c r="B79" s="160"/>
      <c r="C79" s="99"/>
      <c r="D79" s="161" t="s">
        <v>122</v>
      </c>
      <c r="E79" s="162"/>
      <c r="F79" s="162"/>
      <c r="G79" s="162"/>
      <c r="H79" s="162"/>
      <c r="I79" s="163"/>
      <c r="J79" s="164">
        <f>J532</f>
        <v>0</v>
      </c>
      <c r="K79" s="99"/>
      <c r="L79" s="165"/>
    </row>
    <row r="80" spans="2:12" s="10" customFormat="1" ht="19.899999999999999" customHeight="1">
      <c r="B80" s="160"/>
      <c r="C80" s="99"/>
      <c r="D80" s="161" t="s">
        <v>123</v>
      </c>
      <c r="E80" s="162"/>
      <c r="F80" s="162"/>
      <c r="G80" s="162"/>
      <c r="H80" s="162"/>
      <c r="I80" s="163"/>
      <c r="J80" s="164">
        <f>J560</f>
        <v>0</v>
      </c>
      <c r="K80" s="99"/>
      <c r="L80" s="165"/>
    </row>
    <row r="81" spans="1:31" s="10" customFormat="1" ht="19.899999999999999" customHeight="1">
      <c r="B81" s="160"/>
      <c r="C81" s="99"/>
      <c r="D81" s="161" t="s">
        <v>124</v>
      </c>
      <c r="E81" s="162"/>
      <c r="F81" s="162"/>
      <c r="G81" s="162"/>
      <c r="H81" s="162"/>
      <c r="I81" s="163"/>
      <c r="J81" s="164">
        <f>J589</f>
        <v>0</v>
      </c>
      <c r="K81" s="99"/>
      <c r="L81" s="165"/>
    </row>
    <row r="82" spans="1:31" s="10" customFormat="1" ht="19.899999999999999" customHeight="1">
      <c r="B82" s="160"/>
      <c r="C82" s="99"/>
      <c r="D82" s="161" t="s">
        <v>125</v>
      </c>
      <c r="E82" s="162"/>
      <c r="F82" s="162"/>
      <c r="G82" s="162"/>
      <c r="H82" s="162"/>
      <c r="I82" s="163"/>
      <c r="J82" s="164">
        <f>J610</f>
        <v>0</v>
      </c>
      <c r="K82" s="99"/>
      <c r="L82" s="165"/>
    </row>
    <row r="83" spans="1:31" s="10" customFormat="1" ht="19.899999999999999" customHeight="1">
      <c r="B83" s="160"/>
      <c r="C83" s="99"/>
      <c r="D83" s="161" t="s">
        <v>126</v>
      </c>
      <c r="E83" s="162"/>
      <c r="F83" s="162"/>
      <c r="G83" s="162"/>
      <c r="H83" s="162"/>
      <c r="I83" s="163"/>
      <c r="J83" s="164">
        <f>J617</f>
        <v>0</v>
      </c>
      <c r="K83" s="99"/>
      <c r="L83" s="165"/>
    </row>
    <row r="84" spans="1:31" s="10" customFormat="1" ht="19.899999999999999" customHeight="1">
      <c r="B84" s="160"/>
      <c r="C84" s="99"/>
      <c r="D84" s="161" t="s">
        <v>127</v>
      </c>
      <c r="E84" s="162"/>
      <c r="F84" s="162"/>
      <c r="G84" s="162"/>
      <c r="H84" s="162"/>
      <c r="I84" s="163"/>
      <c r="J84" s="164">
        <f>J624</f>
        <v>0</v>
      </c>
      <c r="K84" s="99"/>
      <c r="L84" s="165"/>
    </row>
    <row r="85" spans="1:31" s="9" customFormat="1" ht="24.95" customHeight="1">
      <c r="B85" s="153"/>
      <c r="C85" s="154"/>
      <c r="D85" s="155" t="s">
        <v>128</v>
      </c>
      <c r="E85" s="156"/>
      <c r="F85" s="156"/>
      <c r="G85" s="156"/>
      <c r="H85" s="156"/>
      <c r="I85" s="157"/>
      <c r="J85" s="158">
        <f>J632</f>
        <v>0</v>
      </c>
      <c r="K85" s="154"/>
      <c r="L85" s="159"/>
    </row>
    <row r="86" spans="1:31" s="2" customFormat="1" ht="21.75" customHeight="1">
      <c r="A86" s="36"/>
      <c r="B86" s="37"/>
      <c r="C86" s="38"/>
      <c r="D86" s="38"/>
      <c r="E86" s="38"/>
      <c r="F86" s="38"/>
      <c r="G86" s="38"/>
      <c r="H86" s="38"/>
      <c r="I86" s="117"/>
      <c r="J86" s="38"/>
      <c r="K86" s="38"/>
      <c r="L86" s="118"/>
      <c r="S86" s="36"/>
      <c r="T86" s="36"/>
      <c r="U86" s="36"/>
      <c r="V86" s="36"/>
      <c r="W86" s="36"/>
      <c r="X86" s="36"/>
      <c r="Y86" s="36"/>
      <c r="Z86" s="36"/>
      <c r="AA86" s="36"/>
      <c r="AB86" s="36"/>
      <c r="AC86" s="36"/>
      <c r="AD86" s="36"/>
      <c r="AE86" s="36"/>
    </row>
    <row r="87" spans="1:31" s="2" customFormat="1" ht="6.95" customHeight="1">
      <c r="A87" s="36"/>
      <c r="B87" s="49"/>
      <c r="C87" s="50"/>
      <c r="D87" s="50"/>
      <c r="E87" s="50"/>
      <c r="F87" s="50"/>
      <c r="G87" s="50"/>
      <c r="H87" s="50"/>
      <c r="I87" s="144"/>
      <c r="J87" s="50"/>
      <c r="K87" s="50"/>
      <c r="L87" s="118"/>
      <c r="S87" s="36"/>
      <c r="T87" s="36"/>
      <c r="U87" s="36"/>
      <c r="V87" s="36"/>
      <c r="W87" s="36"/>
      <c r="X87" s="36"/>
      <c r="Y87" s="36"/>
      <c r="Z87" s="36"/>
      <c r="AA87" s="36"/>
      <c r="AB87" s="36"/>
      <c r="AC87" s="36"/>
      <c r="AD87" s="36"/>
      <c r="AE87" s="36"/>
    </row>
    <row r="91" spans="1:31" s="2" customFormat="1" ht="6.95" customHeight="1">
      <c r="A91" s="36"/>
      <c r="B91" s="51"/>
      <c r="C91" s="52"/>
      <c r="D91" s="52"/>
      <c r="E91" s="52"/>
      <c r="F91" s="52"/>
      <c r="G91" s="52"/>
      <c r="H91" s="52"/>
      <c r="I91" s="147"/>
      <c r="J91" s="52"/>
      <c r="K91" s="52"/>
      <c r="L91" s="118"/>
      <c r="S91" s="36"/>
      <c r="T91" s="36"/>
      <c r="U91" s="36"/>
      <c r="V91" s="36"/>
      <c r="W91" s="36"/>
      <c r="X91" s="36"/>
      <c r="Y91" s="36"/>
      <c r="Z91" s="36"/>
      <c r="AA91" s="36"/>
      <c r="AB91" s="36"/>
      <c r="AC91" s="36"/>
      <c r="AD91" s="36"/>
      <c r="AE91" s="36"/>
    </row>
    <row r="92" spans="1:31" s="2" customFormat="1" ht="24.95" customHeight="1">
      <c r="A92" s="36"/>
      <c r="B92" s="37"/>
      <c r="C92" s="25" t="s">
        <v>129</v>
      </c>
      <c r="D92" s="38"/>
      <c r="E92" s="38"/>
      <c r="F92" s="38"/>
      <c r="G92" s="38"/>
      <c r="H92" s="38"/>
      <c r="I92" s="117"/>
      <c r="J92" s="38"/>
      <c r="K92" s="38"/>
      <c r="L92" s="11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117"/>
      <c r="J93" s="38"/>
      <c r="K93" s="38"/>
      <c r="L93" s="118"/>
      <c r="S93" s="36"/>
      <c r="T93" s="36"/>
      <c r="U93" s="36"/>
      <c r="V93" s="36"/>
      <c r="W93" s="36"/>
      <c r="X93" s="36"/>
      <c r="Y93" s="36"/>
      <c r="Z93" s="36"/>
      <c r="AA93" s="36"/>
      <c r="AB93" s="36"/>
      <c r="AC93" s="36"/>
      <c r="AD93" s="36"/>
      <c r="AE93" s="36"/>
    </row>
    <row r="94" spans="1:31" s="2" customFormat="1" ht="12" customHeight="1">
      <c r="A94" s="36"/>
      <c r="B94" s="37"/>
      <c r="C94" s="31" t="s">
        <v>16</v>
      </c>
      <c r="D94" s="38"/>
      <c r="E94" s="38"/>
      <c r="F94" s="38"/>
      <c r="G94" s="38"/>
      <c r="H94" s="38"/>
      <c r="I94" s="117"/>
      <c r="J94" s="38"/>
      <c r="K94" s="38"/>
      <c r="L94" s="118"/>
      <c r="S94" s="36"/>
      <c r="T94" s="36"/>
      <c r="U94" s="36"/>
      <c r="V94" s="36"/>
      <c r="W94" s="36"/>
      <c r="X94" s="36"/>
      <c r="Y94" s="36"/>
      <c r="Z94" s="36"/>
      <c r="AA94" s="36"/>
      <c r="AB94" s="36"/>
      <c r="AC94" s="36"/>
      <c r="AD94" s="36"/>
      <c r="AE94" s="36"/>
    </row>
    <row r="95" spans="1:31" s="2" customFormat="1" ht="14.45" customHeight="1">
      <c r="A95" s="36"/>
      <c r="B95" s="37"/>
      <c r="C95" s="38"/>
      <c r="D95" s="38"/>
      <c r="E95" s="395" t="str">
        <f>E7</f>
        <v>Stavební úpravy objektu IET</v>
      </c>
      <c r="F95" s="396"/>
      <c r="G95" s="396"/>
      <c r="H95" s="396"/>
      <c r="I95" s="117"/>
      <c r="J95" s="38"/>
      <c r="K95" s="38"/>
      <c r="L95" s="118"/>
      <c r="S95" s="36"/>
      <c r="T95" s="36"/>
      <c r="U95" s="36"/>
      <c r="V95" s="36"/>
      <c r="W95" s="36"/>
      <c r="X95" s="36"/>
      <c r="Y95" s="36"/>
      <c r="Z95" s="36"/>
      <c r="AA95" s="36"/>
      <c r="AB95" s="36"/>
      <c r="AC95" s="36"/>
      <c r="AD95" s="36"/>
      <c r="AE95" s="36"/>
    </row>
    <row r="96" spans="1:31" s="1" customFormat="1" ht="12" customHeight="1">
      <c r="B96" s="23"/>
      <c r="C96" s="31" t="s">
        <v>99</v>
      </c>
      <c r="D96" s="24"/>
      <c r="E96" s="24"/>
      <c r="F96" s="24"/>
      <c r="G96" s="24"/>
      <c r="H96" s="24"/>
      <c r="I96" s="110"/>
      <c r="J96" s="24"/>
      <c r="K96" s="24"/>
      <c r="L96" s="22"/>
    </row>
    <row r="97" spans="1:65" s="2" customFormat="1" ht="14.45" customHeight="1">
      <c r="A97" s="36"/>
      <c r="B97" s="37"/>
      <c r="C97" s="38"/>
      <c r="D97" s="38"/>
      <c r="E97" s="395" t="s">
        <v>100</v>
      </c>
      <c r="F97" s="394"/>
      <c r="G97" s="394"/>
      <c r="H97" s="394"/>
      <c r="I97" s="117"/>
      <c r="J97" s="38"/>
      <c r="K97" s="38"/>
      <c r="L97" s="118"/>
      <c r="S97" s="36"/>
      <c r="T97" s="36"/>
      <c r="U97" s="36"/>
      <c r="V97" s="36"/>
      <c r="W97" s="36"/>
      <c r="X97" s="36"/>
      <c r="Y97" s="36"/>
      <c r="Z97" s="36"/>
      <c r="AA97" s="36"/>
      <c r="AB97" s="36"/>
      <c r="AC97" s="36"/>
      <c r="AD97" s="36"/>
      <c r="AE97" s="36"/>
    </row>
    <row r="98" spans="1:65" s="2" customFormat="1" ht="12" customHeight="1">
      <c r="A98" s="36"/>
      <c r="B98" s="37"/>
      <c r="C98" s="31" t="s">
        <v>101</v>
      </c>
      <c r="D98" s="38"/>
      <c r="E98" s="38"/>
      <c r="F98" s="38"/>
      <c r="G98" s="38"/>
      <c r="H98" s="38"/>
      <c r="I98" s="117"/>
      <c r="J98" s="38"/>
      <c r="K98" s="38"/>
      <c r="L98" s="118"/>
      <c r="S98" s="36"/>
      <c r="T98" s="36"/>
      <c r="U98" s="36"/>
      <c r="V98" s="36"/>
      <c r="W98" s="36"/>
      <c r="X98" s="36"/>
      <c r="Y98" s="36"/>
      <c r="Z98" s="36"/>
      <c r="AA98" s="36"/>
      <c r="AB98" s="36"/>
      <c r="AC98" s="36"/>
      <c r="AD98" s="36"/>
      <c r="AE98" s="36"/>
    </row>
    <row r="99" spans="1:65" s="2" customFormat="1" ht="26.45" customHeight="1">
      <c r="A99" s="36"/>
      <c r="B99" s="37"/>
      <c r="C99" s="38"/>
      <c r="D99" s="38"/>
      <c r="E99" s="373" t="str">
        <f>E11</f>
        <v xml:space="preserve">D1.1 - Soupis prací  - Architektonické a stavební řešení + statika + PBŘ </v>
      </c>
      <c r="F99" s="394"/>
      <c r="G99" s="394"/>
      <c r="H99" s="394"/>
      <c r="I99" s="117"/>
      <c r="J99" s="38"/>
      <c r="K99" s="38"/>
      <c r="L99" s="118"/>
      <c r="S99" s="36"/>
      <c r="T99" s="36"/>
      <c r="U99" s="36"/>
      <c r="V99" s="36"/>
      <c r="W99" s="36"/>
      <c r="X99" s="36"/>
      <c r="Y99" s="36"/>
      <c r="Z99" s="36"/>
      <c r="AA99" s="36"/>
      <c r="AB99" s="36"/>
      <c r="AC99" s="36"/>
      <c r="AD99" s="36"/>
      <c r="AE99" s="36"/>
    </row>
    <row r="100" spans="1:65" s="2" customFormat="1" ht="6.95" customHeight="1">
      <c r="A100" s="36"/>
      <c r="B100" s="37"/>
      <c r="C100" s="38"/>
      <c r="D100" s="38"/>
      <c r="E100" s="38"/>
      <c r="F100" s="38"/>
      <c r="G100" s="38"/>
      <c r="H100" s="38"/>
      <c r="I100" s="117"/>
      <c r="J100" s="38"/>
      <c r="K100" s="38"/>
      <c r="L100" s="118"/>
      <c r="S100" s="36"/>
      <c r="T100" s="36"/>
      <c r="U100" s="36"/>
      <c r="V100" s="36"/>
      <c r="W100" s="36"/>
      <c r="X100" s="36"/>
      <c r="Y100" s="36"/>
      <c r="Z100" s="36"/>
      <c r="AA100" s="36"/>
      <c r="AB100" s="36"/>
      <c r="AC100" s="36"/>
      <c r="AD100" s="36"/>
      <c r="AE100" s="36"/>
    </row>
    <row r="101" spans="1:65" s="2" customFormat="1" ht="12" customHeight="1">
      <c r="A101" s="36"/>
      <c r="B101" s="37"/>
      <c r="C101" s="31" t="s">
        <v>21</v>
      </c>
      <c r="D101" s="38"/>
      <c r="E101" s="38"/>
      <c r="F101" s="29" t="str">
        <f>F14</f>
        <v xml:space="preserve"> </v>
      </c>
      <c r="G101" s="38"/>
      <c r="H101" s="38"/>
      <c r="I101" s="119" t="s">
        <v>23</v>
      </c>
      <c r="J101" s="61" t="str">
        <f>IF(J14="","",J14)</f>
        <v>14. 4. 2019</v>
      </c>
      <c r="K101" s="38"/>
      <c r="L101" s="118"/>
      <c r="S101" s="36"/>
      <c r="T101" s="36"/>
      <c r="U101" s="36"/>
      <c r="V101" s="36"/>
      <c r="W101" s="36"/>
      <c r="X101" s="36"/>
      <c r="Y101" s="36"/>
      <c r="Z101" s="36"/>
      <c r="AA101" s="36"/>
      <c r="AB101" s="36"/>
      <c r="AC101" s="36"/>
      <c r="AD101" s="36"/>
      <c r="AE101" s="36"/>
    </row>
    <row r="102" spans="1:65" s="2" customFormat="1" ht="6.95" customHeight="1">
      <c r="A102" s="36"/>
      <c r="B102" s="37"/>
      <c r="C102" s="38"/>
      <c r="D102" s="38"/>
      <c r="E102" s="38"/>
      <c r="F102" s="38"/>
      <c r="G102" s="38"/>
      <c r="H102" s="38"/>
      <c r="I102" s="117"/>
      <c r="J102" s="38"/>
      <c r="K102" s="38"/>
      <c r="L102" s="118"/>
      <c r="S102" s="36"/>
      <c r="T102" s="36"/>
      <c r="U102" s="36"/>
      <c r="V102" s="36"/>
      <c r="W102" s="36"/>
      <c r="X102" s="36"/>
      <c r="Y102" s="36"/>
      <c r="Z102" s="36"/>
      <c r="AA102" s="36"/>
      <c r="AB102" s="36"/>
      <c r="AC102" s="36"/>
      <c r="AD102" s="36"/>
      <c r="AE102" s="36"/>
    </row>
    <row r="103" spans="1:65" s="2" customFormat="1" ht="26.45" customHeight="1">
      <c r="A103" s="36"/>
      <c r="B103" s="37"/>
      <c r="C103" s="31" t="s">
        <v>25</v>
      </c>
      <c r="D103" s="38"/>
      <c r="E103" s="38"/>
      <c r="F103" s="29" t="str">
        <f>E17</f>
        <v>Vysoká škola báňská -TU Ostrava</v>
      </c>
      <c r="G103" s="38"/>
      <c r="H103" s="38"/>
      <c r="I103" s="119" t="s">
        <v>31</v>
      </c>
      <c r="J103" s="34" t="str">
        <f>E23</f>
        <v xml:space="preserve">Ing. Pavel Obroučka </v>
      </c>
      <c r="K103" s="38"/>
      <c r="L103" s="118"/>
      <c r="S103" s="36"/>
      <c r="T103" s="36"/>
      <c r="U103" s="36"/>
      <c r="V103" s="36"/>
      <c r="W103" s="36"/>
      <c r="X103" s="36"/>
      <c r="Y103" s="36"/>
      <c r="Z103" s="36"/>
      <c r="AA103" s="36"/>
      <c r="AB103" s="36"/>
      <c r="AC103" s="36"/>
      <c r="AD103" s="36"/>
      <c r="AE103" s="36"/>
    </row>
    <row r="104" spans="1:65" s="2" customFormat="1" ht="15.6" customHeight="1">
      <c r="A104" s="36"/>
      <c r="B104" s="37"/>
      <c r="C104" s="31" t="s">
        <v>29</v>
      </c>
      <c r="D104" s="38"/>
      <c r="E104" s="38"/>
      <c r="F104" s="29" t="str">
        <f>IF(E20="","",E20)</f>
        <v>Vyplň údaj</v>
      </c>
      <c r="G104" s="38"/>
      <c r="H104" s="38"/>
      <c r="I104" s="119" t="s">
        <v>34</v>
      </c>
      <c r="J104" s="34" t="str">
        <f>E26</f>
        <v>Kolková</v>
      </c>
      <c r="K104" s="38"/>
      <c r="L104" s="118"/>
      <c r="S104" s="36"/>
      <c r="T104" s="36"/>
      <c r="U104" s="36"/>
      <c r="V104" s="36"/>
      <c r="W104" s="36"/>
      <c r="X104" s="36"/>
      <c r="Y104" s="36"/>
      <c r="Z104" s="36"/>
      <c r="AA104" s="36"/>
      <c r="AB104" s="36"/>
      <c r="AC104" s="36"/>
      <c r="AD104" s="36"/>
      <c r="AE104" s="36"/>
    </row>
    <row r="105" spans="1:65" s="2" customFormat="1" ht="10.35" customHeight="1">
      <c r="A105" s="36"/>
      <c r="B105" s="37"/>
      <c r="C105" s="38"/>
      <c r="D105" s="38"/>
      <c r="E105" s="38"/>
      <c r="F105" s="38"/>
      <c r="G105" s="38"/>
      <c r="H105" s="38"/>
      <c r="I105" s="117"/>
      <c r="J105" s="38"/>
      <c r="K105" s="38"/>
      <c r="L105" s="118"/>
      <c r="S105" s="36"/>
      <c r="T105" s="36"/>
      <c r="U105" s="36"/>
      <c r="V105" s="36"/>
      <c r="W105" s="36"/>
      <c r="X105" s="36"/>
      <c r="Y105" s="36"/>
      <c r="Z105" s="36"/>
      <c r="AA105" s="36"/>
      <c r="AB105" s="36"/>
      <c r="AC105" s="36"/>
      <c r="AD105" s="36"/>
      <c r="AE105" s="36"/>
    </row>
    <row r="106" spans="1:65" s="11" customFormat="1" ht="29.25" customHeight="1">
      <c r="A106" s="166"/>
      <c r="B106" s="167"/>
      <c r="C106" s="168" t="s">
        <v>130</v>
      </c>
      <c r="D106" s="169" t="s">
        <v>57</v>
      </c>
      <c r="E106" s="169" t="s">
        <v>53</v>
      </c>
      <c r="F106" s="169" t="s">
        <v>54</v>
      </c>
      <c r="G106" s="169" t="s">
        <v>131</v>
      </c>
      <c r="H106" s="169" t="s">
        <v>132</v>
      </c>
      <c r="I106" s="170" t="s">
        <v>133</v>
      </c>
      <c r="J106" s="169" t="s">
        <v>105</v>
      </c>
      <c r="K106" s="171" t="s">
        <v>134</v>
      </c>
      <c r="L106" s="172"/>
      <c r="M106" s="70" t="s">
        <v>19</v>
      </c>
      <c r="N106" s="71" t="s">
        <v>42</v>
      </c>
      <c r="O106" s="71" t="s">
        <v>135</v>
      </c>
      <c r="P106" s="71" t="s">
        <v>136</v>
      </c>
      <c r="Q106" s="71" t="s">
        <v>137</v>
      </c>
      <c r="R106" s="71" t="s">
        <v>138</v>
      </c>
      <c r="S106" s="71" t="s">
        <v>139</v>
      </c>
      <c r="T106" s="72" t="s">
        <v>140</v>
      </c>
      <c r="U106" s="166"/>
      <c r="V106" s="166"/>
      <c r="W106" s="166"/>
      <c r="X106" s="166"/>
      <c r="Y106" s="166"/>
      <c r="Z106" s="166"/>
      <c r="AA106" s="166"/>
      <c r="AB106" s="166"/>
      <c r="AC106" s="166"/>
      <c r="AD106" s="166"/>
      <c r="AE106" s="166"/>
    </row>
    <row r="107" spans="1:65" s="2" customFormat="1" ht="22.9" customHeight="1">
      <c r="A107" s="36"/>
      <c r="B107" s="37"/>
      <c r="C107" s="77" t="s">
        <v>141</v>
      </c>
      <c r="D107" s="38"/>
      <c r="E107" s="38"/>
      <c r="F107" s="38"/>
      <c r="G107" s="38"/>
      <c r="H107" s="38"/>
      <c r="I107" s="117"/>
      <c r="J107" s="173">
        <f>BK107</f>
        <v>0</v>
      </c>
      <c r="K107" s="38"/>
      <c r="L107" s="41"/>
      <c r="M107" s="73"/>
      <c r="N107" s="174"/>
      <c r="O107" s="74"/>
      <c r="P107" s="175">
        <f>P108+P250+P632</f>
        <v>0</v>
      </c>
      <c r="Q107" s="74"/>
      <c r="R107" s="175">
        <f>R108+R250+R632</f>
        <v>15.697251480734701</v>
      </c>
      <c r="S107" s="74"/>
      <c r="T107" s="176">
        <f>T108+T250+T632</f>
        <v>9.437673000000002</v>
      </c>
      <c r="U107" s="36"/>
      <c r="V107" s="36"/>
      <c r="W107" s="36"/>
      <c r="X107" s="36"/>
      <c r="Y107" s="36"/>
      <c r="Z107" s="36"/>
      <c r="AA107" s="36"/>
      <c r="AB107" s="36"/>
      <c r="AC107" s="36"/>
      <c r="AD107" s="36"/>
      <c r="AE107" s="36"/>
      <c r="AT107" s="19" t="s">
        <v>71</v>
      </c>
      <c r="AU107" s="19" t="s">
        <v>106</v>
      </c>
      <c r="BK107" s="177">
        <f>BK108+BK250+BK632</f>
        <v>0</v>
      </c>
    </row>
    <row r="108" spans="1:65" s="12" customFormat="1" ht="25.9" customHeight="1">
      <c r="B108" s="178"/>
      <c r="C108" s="179"/>
      <c r="D108" s="180" t="s">
        <v>71</v>
      </c>
      <c r="E108" s="181" t="s">
        <v>142</v>
      </c>
      <c r="F108" s="181" t="s">
        <v>143</v>
      </c>
      <c r="G108" s="179"/>
      <c r="H108" s="179"/>
      <c r="I108" s="182"/>
      <c r="J108" s="183">
        <f>BK108</f>
        <v>0</v>
      </c>
      <c r="K108" s="179"/>
      <c r="L108" s="184"/>
      <c r="M108" s="185"/>
      <c r="N108" s="186"/>
      <c r="O108" s="186"/>
      <c r="P108" s="187">
        <f>P109+P119+P127+P146+P173+P237+P247</f>
        <v>0</v>
      </c>
      <c r="Q108" s="186"/>
      <c r="R108" s="187">
        <f>R109+R119+R127+R146+R173+R237+R247</f>
        <v>11.241676233908301</v>
      </c>
      <c r="S108" s="186"/>
      <c r="T108" s="188">
        <f>T109+T119+T127+T146+T173+T237+T247</f>
        <v>7.4737000000000018</v>
      </c>
      <c r="AR108" s="189" t="s">
        <v>76</v>
      </c>
      <c r="AT108" s="190" t="s">
        <v>71</v>
      </c>
      <c r="AU108" s="190" t="s">
        <v>72</v>
      </c>
      <c r="AY108" s="189" t="s">
        <v>144</v>
      </c>
      <c r="BK108" s="191">
        <f>BK109+BK119+BK127+BK146+BK173+BK237+BK247</f>
        <v>0</v>
      </c>
    </row>
    <row r="109" spans="1:65" s="12" customFormat="1" ht="22.9" customHeight="1">
      <c r="B109" s="178"/>
      <c r="C109" s="179"/>
      <c r="D109" s="180" t="s">
        <v>71</v>
      </c>
      <c r="E109" s="192" t="s">
        <v>80</v>
      </c>
      <c r="F109" s="192" t="s">
        <v>145</v>
      </c>
      <c r="G109" s="179"/>
      <c r="H109" s="179"/>
      <c r="I109" s="182"/>
      <c r="J109" s="193">
        <f>BK109</f>
        <v>0</v>
      </c>
      <c r="K109" s="179"/>
      <c r="L109" s="184"/>
      <c r="M109" s="185"/>
      <c r="N109" s="186"/>
      <c r="O109" s="186"/>
      <c r="P109" s="187">
        <f>SUM(P110:P118)</f>
        <v>0</v>
      </c>
      <c r="Q109" s="186"/>
      <c r="R109" s="187">
        <f>SUM(R110:R118)</f>
        <v>3.2407960899999999</v>
      </c>
      <c r="S109" s="186"/>
      <c r="T109" s="188">
        <f>SUM(T110:T118)</f>
        <v>0</v>
      </c>
      <c r="AR109" s="189" t="s">
        <v>76</v>
      </c>
      <c r="AT109" s="190" t="s">
        <v>71</v>
      </c>
      <c r="AU109" s="190" t="s">
        <v>76</v>
      </c>
      <c r="AY109" s="189" t="s">
        <v>144</v>
      </c>
      <c r="BK109" s="191">
        <f>SUM(BK110:BK118)</f>
        <v>0</v>
      </c>
    </row>
    <row r="110" spans="1:65" s="2" customFormat="1" ht="30.6" customHeight="1">
      <c r="A110" s="36"/>
      <c r="B110" s="37"/>
      <c r="C110" s="194" t="s">
        <v>76</v>
      </c>
      <c r="D110" s="194" t="s">
        <v>146</v>
      </c>
      <c r="E110" s="195" t="s">
        <v>147</v>
      </c>
      <c r="F110" s="196" t="s">
        <v>148</v>
      </c>
      <c r="G110" s="197" t="s">
        <v>149</v>
      </c>
      <c r="H110" s="198">
        <v>1.321</v>
      </c>
      <c r="I110" s="199"/>
      <c r="J110" s="200">
        <f>ROUND(I110*H110,2)</f>
        <v>0</v>
      </c>
      <c r="K110" s="196" t="s">
        <v>19</v>
      </c>
      <c r="L110" s="41"/>
      <c r="M110" s="201" t="s">
        <v>19</v>
      </c>
      <c r="N110" s="202" t="s">
        <v>43</v>
      </c>
      <c r="O110" s="66"/>
      <c r="P110" s="203">
        <f>O110*H110</f>
        <v>0</v>
      </c>
      <c r="Q110" s="203">
        <v>2.45329</v>
      </c>
      <c r="R110" s="203">
        <f>Q110*H110</f>
        <v>3.2407960899999999</v>
      </c>
      <c r="S110" s="203">
        <v>0</v>
      </c>
      <c r="T110" s="204">
        <f>S110*H110</f>
        <v>0</v>
      </c>
      <c r="U110" s="36"/>
      <c r="V110" s="36"/>
      <c r="W110" s="36"/>
      <c r="X110" s="36"/>
      <c r="Y110" s="36"/>
      <c r="Z110" s="36"/>
      <c r="AA110" s="36"/>
      <c r="AB110" s="36"/>
      <c r="AC110" s="36"/>
      <c r="AD110" s="36"/>
      <c r="AE110" s="36"/>
      <c r="AR110" s="205" t="s">
        <v>150</v>
      </c>
      <c r="AT110" s="205" t="s">
        <v>146</v>
      </c>
      <c r="AU110" s="205" t="s">
        <v>80</v>
      </c>
      <c r="AY110" s="19" t="s">
        <v>144</v>
      </c>
      <c r="BE110" s="206">
        <f>IF(N110="základní",J110,0)</f>
        <v>0</v>
      </c>
      <c r="BF110" s="206">
        <f>IF(N110="snížená",J110,0)</f>
        <v>0</v>
      </c>
      <c r="BG110" s="206">
        <f>IF(N110="zákl. přenesená",J110,0)</f>
        <v>0</v>
      </c>
      <c r="BH110" s="206">
        <f>IF(N110="sníž. přenesená",J110,0)</f>
        <v>0</v>
      </c>
      <c r="BI110" s="206">
        <f>IF(N110="nulová",J110,0)</f>
        <v>0</v>
      </c>
      <c r="BJ110" s="19" t="s">
        <v>76</v>
      </c>
      <c r="BK110" s="206">
        <f>ROUND(I110*H110,2)</f>
        <v>0</v>
      </c>
      <c r="BL110" s="19" t="s">
        <v>150</v>
      </c>
      <c r="BM110" s="205" t="s">
        <v>151</v>
      </c>
    </row>
    <row r="111" spans="1:65" s="13" customFormat="1">
      <c r="B111" s="207"/>
      <c r="C111" s="208"/>
      <c r="D111" s="209" t="s">
        <v>152</v>
      </c>
      <c r="E111" s="210" t="s">
        <v>19</v>
      </c>
      <c r="F111" s="211" t="s">
        <v>153</v>
      </c>
      <c r="G111" s="208"/>
      <c r="H111" s="210" t="s">
        <v>19</v>
      </c>
      <c r="I111" s="212"/>
      <c r="J111" s="208"/>
      <c r="K111" s="208"/>
      <c r="L111" s="213"/>
      <c r="M111" s="214"/>
      <c r="N111" s="215"/>
      <c r="O111" s="215"/>
      <c r="P111" s="215"/>
      <c r="Q111" s="215"/>
      <c r="R111" s="215"/>
      <c r="S111" s="215"/>
      <c r="T111" s="216"/>
      <c r="AT111" s="217" t="s">
        <v>152</v>
      </c>
      <c r="AU111" s="217" t="s">
        <v>80</v>
      </c>
      <c r="AV111" s="13" t="s">
        <v>76</v>
      </c>
      <c r="AW111" s="13" t="s">
        <v>33</v>
      </c>
      <c r="AX111" s="13" t="s">
        <v>72</v>
      </c>
      <c r="AY111" s="217" t="s">
        <v>144</v>
      </c>
    </row>
    <row r="112" spans="1:65" s="13" customFormat="1">
      <c r="B112" s="207"/>
      <c r="C112" s="208"/>
      <c r="D112" s="209" t="s">
        <v>152</v>
      </c>
      <c r="E112" s="210" t="s">
        <v>19</v>
      </c>
      <c r="F112" s="211" t="s">
        <v>154</v>
      </c>
      <c r="G112" s="208"/>
      <c r="H112" s="210" t="s">
        <v>19</v>
      </c>
      <c r="I112" s="212"/>
      <c r="J112" s="208"/>
      <c r="K112" s="208"/>
      <c r="L112" s="213"/>
      <c r="M112" s="214"/>
      <c r="N112" s="215"/>
      <c r="O112" s="215"/>
      <c r="P112" s="215"/>
      <c r="Q112" s="215"/>
      <c r="R112" s="215"/>
      <c r="S112" s="215"/>
      <c r="T112" s="216"/>
      <c r="AT112" s="217" t="s">
        <v>152</v>
      </c>
      <c r="AU112" s="217" t="s">
        <v>80</v>
      </c>
      <c r="AV112" s="13" t="s">
        <v>76</v>
      </c>
      <c r="AW112" s="13" t="s">
        <v>33</v>
      </c>
      <c r="AX112" s="13" t="s">
        <v>72</v>
      </c>
      <c r="AY112" s="217" t="s">
        <v>144</v>
      </c>
    </row>
    <row r="113" spans="1:65" s="14" customFormat="1">
      <c r="B113" s="218"/>
      <c r="C113" s="219"/>
      <c r="D113" s="209" t="s">
        <v>152</v>
      </c>
      <c r="E113" s="220" t="s">
        <v>19</v>
      </c>
      <c r="F113" s="221" t="s">
        <v>155</v>
      </c>
      <c r="G113" s="219"/>
      <c r="H113" s="222">
        <v>9.7000000000000003E-2</v>
      </c>
      <c r="I113" s="223"/>
      <c r="J113" s="219"/>
      <c r="K113" s="219"/>
      <c r="L113" s="224"/>
      <c r="M113" s="225"/>
      <c r="N113" s="226"/>
      <c r="O113" s="226"/>
      <c r="P113" s="226"/>
      <c r="Q113" s="226"/>
      <c r="R113" s="226"/>
      <c r="S113" s="226"/>
      <c r="T113" s="227"/>
      <c r="AT113" s="228" t="s">
        <v>152</v>
      </c>
      <c r="AU113" s="228" t="s">
        <v>80</v>
      </c>
      <c r="AV113" s="14" t="s">
        <v>80</v>
      </c>
      <c r="AW113" s="14" t="s">
        <v>33</v>
      </c>
      <c r="AX113" s="14" t="s">
        <v>72</v>
      </c>
      <c r="AY113" s="228" t="s">
        <v>144</v>
      </c>
    </row>
    <row r="114" spans="1:65" s="14" customFormat="1">
      <c r="B114" s="218"/>
      <c r="C114" s="219"/>
      <c r="D114" s="209" t="s">
        <v>152</v>
      </c>
      <c r="E114" s="220" t="s">
        <v>19</v>
      </c>
      <c r="F114" s="221" t="s">
        <v>156</v>
      </c>
      <c r="G114" s="219"/>
      <c r="H114" s="222">
        <v>0.1</v>
      </c>
      <c r="I114" s="223"/>
      <c r="J114" s="219"/>
      <c r="K114" s="219"/>
      <c r="L114" s="224"/>
      <c r="M114" s="225"/>
      <c r="N114" s="226"/>
      <c r="O114" s="226"/>
      <c r="P114" s="226"/>
      <c r="Q114" s="226"/>
      <c r="R114" s="226"/>
      <c r="S114" s="226"/>
      <c r="T114" s="227"/>
      <c r="AT114" s="228" t="s">
        <v>152</v>
      </c>
      <c r="AU114" s="228" t="s">
        <v>80</v>
      </c>
      <c r="AV114" s="14" t="s">
        <v>80</v>
      </c>
      <c r="AW114" s="14" t="s">
        <v>33</v>
      </c>
      <c r="AX114" s="14" t="s">
        <v>72</v>
      </c>
      <c r="AY114" s="228" t="s">
        <v>144</v>
      </c>
    </row>
    <row r="115" spans="1:65" s="14" customFormat="1">
      <c r="B115" s="218"/>
      <c r="C115" s="219"/>
      <c r="D115" s="209" t="s">
        <v>152</v>
      </c>
      <c r="E115" s="220" t="s">
        <v>19</v>
      </c>
      <c r="F115" s="221" t="s">
        <v>157</v>
      </c>
      <c r="G115" s="219"/>
      <c r="H115" s="222">
        <v>0.51200000000000001</v>
      </c>
      <c r="I115" s="223"/>
      <c r="J115" s="219"/>
      <c r="K115" s="219"/>
      <c r="L115" s="224"/>
      <c r="M115" s="225"/>
      <c r="N115" s="226"/>
      <c r="O115" s="226"/>
      <c r="P115" s="226"/>
      <c r="Q115" s="226"/>
      <c r="R115" s="226"/>
      <c r="S115" s="226"/>
      <c r="T115" s="227"/>
      <c r="AT115" s="228" t="s">
        <v>152</v>
      </c>
      <c r="AU115" s="228" t="s">
        <v>80</v>
      </c>
      <c r="AV115" s="14" t="s">
        <v>80</v>
      </c>
      <c r="AW115" s="14" t="s">
        <v>33</v>
      </c>
      <c r="AX115" s="14" t="s">
        <v>72</v>
      </c>
      <c r="AY115" s="228" t="s">
        <v>144</v>
      </c>
    </row>
    <row r="116" spans="1:65" s="14" customFormat="1">
      <c r="B116" s="218"/>
      <c r="C116" s="219"/>
      <c r="D116" s="209" t="s">
        <v>152</v>
      </c>
      <c r="E116" s="220" t="s">
        <v>19</v>
      </c>
      <c r="F116" s="221" t="s">
        <v>158</v>
      </c>
      <c r="G116" s="219"/>
      <c r="H116" s="222">
        <v>0.38400000000000001</v>
      </c>
      <c r="I116" s="223"/>
      <c r="J116" s="219"/>
      <c r="K116" s="219"/>
      <c r="L116" s="224"/>
      <c r="M116" s="225"/>
      <c r="N116" s="226"/>
      <c r="O116" s="226"/>
      <c r="P116" s="226"/>
      <c r="Q116" s="226"/>
      <c r="R116" s="226"/>
      <c r="S116" s="226"/>
      <c r="T116" s="227"/>
      <c r="AT116" s="228" t="s">
        <v>152</v>
      </c>
      <c r="AU116" s="228" t="s">
        <v>80</v>
      </c>
      <c r="AV116" s="14" t="s">
        <v>80</v>
      </c>
      <c r="AW116" s="14" t="s">
        <v>33</v>
      </c>
      <c r="AX116" s="14" t="s">
        <v>72</v>
      </c>
      <c r="AY116" s="228" t="s">
        <v>144</v>
      </c>
    </row>
    <row r="117" spans="1:65" s="14" customFormat="1">
      <c r="B117" s="218"/>
      <c r="C117" s="219"/>
      <c r="D117" s="209" t="s">
        <v>152</v>
      </c>
      <c r="E117" s="220" t="s">
        <v>19</v>
      </c>
      <c r="F117" s="221" t="s">
        <v>159</v>
      </c>
      <c r="G117" s="219"/>
      <c r="H117" s="222">
        <v>0.22800000000000001</v>
      </c>
      <c r="I117" s="223"/>
      <c r="J117" s="219"/>
      <c r="K117" s="219"/>
      <c r="L117" s="224"/>
      <c r="M117" s="225"/>
      <c r="N117" s="226"/>
      <c r="O117" s="226"/>
      <c r="P117" s="226"/>
      <c r="Q117" s="226"/>
      <c r="R117" s="226"/>
      <c r="S117" s="226"/>
      <c r="T117" s="227"/>
      <c r="AT117" s="228" t="s">
        <v>152</v>
      </c>
      <c r="AU117" s="228" t="s">
        <v>80</v>
      </c>
      <c r="AV117" s="14" t="s">
        <v>80</v>
      </c>
      <c r="AW117" s="14" t="s">
        <v>33</v>
      </c>
      <c r="AX117" s="14" t="s">
        <v>72</v>
      </c>
      <c r="AY117" s="228" t="s">
        <v>144</v>
      </c>
    </row>
    <row r="118" spans="1:65" s="15" customFormat="1">
      <c r="B118" s="229"/>
      <c r="C118" s="230"/>
      <c r="D118" s="209" t="s">
        <v>152</v>
      </c>
      <c r="E118" s="231" t="s">
        <v>19</v>
      </c>
      <c r="F118" s="232" t="s">
        <v>160</v>
      </c>
      <c r="G118" s="230"/>
      <c r="H118" s="233">
        <v>1.321</v>
      </c>
      <c r="I118" s="234"/>
      <c r="J118" s="230"/>
      <c r="K118" s="230"/>
      <c r="L118" s="235"/>
      <c r="M118" s="236"/>
      <c r="N118" s="237"/>
      <c r="O118" s="237"/>
      <c r="P118" s="237"/>
      <c r="Q118" s="237"/>
      <c r="R118" s="237"/>
      <c r="S118" s="237"/>
      <c r="T118" s="238"/>
      <c r="AT118" s="239" t="s">
        <v>152</v>
      </c>
      <c r="AU118" s="239" t="s">
        <v>80</v>
      </c>
      <c r="AV118" s="15" t="s">
        <v>150</v>
      </c>
      <c r="AW118" s="15" t="s">
        <v>33</v>
      </c>
      <c r="AX118" s="15" t="s">
        <v>76</v>
      </c>
      <c r="AY118" s="239" t="s">
        <v>144</v>
      </c>
    </row>
    <row r="119" spans="1:65" s="12" customFormat="1" ht="22.9" customHeight="1">
      <c r="B119" s="178"/>
      <c r="C119" s="179"/>
      <c r="D119" s="180" t="s">
        <v>71</v>
      </c>
      <c r="E119" s="192" t="s">
        <v>161</v>
      </c>
      <c r="F119" s="192" t="s">
        <v>162</v>
      </c>
      <c r="G119" s="179"/>
      <c r="H119" s="179"/>
      <c r="I119" s="182"/>
      <c r="J119" s="193">
        <f>BK119</f>
        <v>0</v>
      </c>
      <c r="K119" s="179"/>
      <c r="L119" s="184"/>
      <c r="M119" s="185"/>
      <c r="N119" s="186"/>
      <c r="O119" s="186"/>
      <c r="P119" s="187">
        <f>SUM(P120:P126)</f>
        <v>0</v>
      </c>
      <c r="Q119" s="186"/>
      <c r="R119" s="187">
        <f>SUM(R120:R126)</f>
        <v>0.22650659999999997</v>
      </c>
      <c r="S119" s="186"/>
      <c r="T119" s="188">
        <f>SUM(T120:T126)</f>
        <v>0</v>
      </c>
      <c r="AR119" s="189" t="s">
        <v>76</v>
      </c>
      <c r="AT119" s="190" t="s">
        <v>71</v>
      </c>
      <c r="AU119" s="190" t="s">
        <v>76</v>
      </c>
      <c r="AY119" s="189" t="s">
        <v>144</v>
      </c>
      <c r="BK119" s="191">
        <f>SUM(BK120:BK126)</f>
        <v>0</v>
      </c>
    </row>
    <row r="120" spans="1:65" s="2" customFormat="1" ht="43.15" customHeight="1">
      <c r="A120" s="36"/>
      <c r="B120" s="37"/>
      <c r="C120" s="194" t="s">
        <v>80</v>
      </c>
      <c r="D120" s="194" t="s">
        <v>146</v>
      </c>
      <c r="E120" s="195" t="s">
        <v>163</v>
      </c>
      <c r="F120" s="196" t="s">
        <v>164</v>
      </c>
      <c r="G120" s="197" t="s">
        <v>165</v>
      </c>
      <c r="H120" s="198">
        <v>3.2679999999999998</v>
      </c>
      <c r="I120" s="199"/>
      <c r="J120" s="200">
        <f>ROUND(I120*H120,2)</f>
        <v>0</v>
      </c>
      <c r="K120" s="196" t="s">
        <v>166</v>
      </c>
      <c r="L120" s="41"/>
      <c r="M120" s="201" t="s">
        <v>19</v>
      </c>
      <c r="N120" s="202" t="s">
        <v>43</v>
      </c>
      <c r="O120" s="66"/>
      <c r="P120" s="203">
        <f>O120*H120</f>
        <v>0</v>
      </c>
      <c r="Q120" s="203">
        <v>6.9169999999999995E-2</v>
      </c>
      <c r="R120" s="203">
        <f>Q120*H120</f>
        <v>0.22604755999999998</v>
      </c>
      <c r="S120" s="203">
        <v>0</v>
      </c>
      <c r="T120" s="204">
        <f>S120*H120</f>
        <v>0</v>
      </c>
      <c r="U120" s="36"/>
      <c r="V120" s="36"/>
      <c r="W120" s="36"/>
      <c r="X120" s="36"/>
      <c r="Y120" s="36"/>
      <c r="Z120" s="36"/>
      <c r="AA120" s="36"/>
      <c r="AB120" s="36"/>
      <c r="AC120" s="36"/>
      <c r="AD120" s="36"/>
      <c r="AE120" s="36"/>
      <c r="AR120" s="205" t="s">
        <v>150</v>
      </c>
      <c r="AT120" s="205" t="s">
        <v>146</v>
      </c>
      <c r="AU120" s="205" t="s">
        <v>80</v>
      </c>
      <c r="AY120" s="19" t="s">
        <v>144</v>
      </c>
      <c r="BE120" s="206">
        <f>IF(N120="základní",J120,0)</f>
        <v>0</v>
      </c>
      <c r="BF120" s="206">
        <f>IF(N120="snížená",J120,0)</f>
        <v>0</v>
      </c>
      <c r="BG120" s="206">
        <f>IF(N120="zákl. přenesená",J120,0)</f>
        <v>0</v>
      </c>
      <c r="BH120" s="206">
        <f>IF(N120="sníž. přenesená",J120,0)</f>
        <v>0</v>
      </c>
      <c r="BI120" s="206">
        <f>IF(N120="nulová",J120,0)</f>
        <v>0</v>
      </c>
      <c r="BJ120" s="19" t="s">
        <v>76</v>
      </c>
      <c r="BK120" s="206">
        <f>ROUND(I120*H120,2)</f>
        <v>0</v>
      </c>
      <c r="BL120" s="19" t="s">
        <v>150</v>
      </c>
      <c r="BM120" s="205" t="s">
        <v>167</v>
      </c>
    </row>
    <row r="121" spans="1:65" s="13" customFormat="1">
      <c r="B121" s="207"/>
      <c r="C121" s="208"/>
      <c r="D121" s="209" t="s">
        <v>152</v>
      </c>
      <c r="E121" s="210" t="s">
        <v>19</v>
      </c>
      <c r="F121" s="211" t="s">
        <v>153</v>
      </c>
      <c r="G121" s="208"/>
      <c r="H121" s="210" t="s">
        <v>19</v>
      </c>
      <c r="I121" s="212"/>
      <c r="J121" s="208"/>
      <c r="K121" s="208"/>
      <c r="L121" s="213"/>
      <c r="M121" s="214"/>
      <c r="N121" s="215"/>
      <c r="O121" s="215"/>
      <c r="P121" s="215"/>
      <c r="Q121" s="215"/>
      <c r="R121" s="215"/>
      <c r="S121" s="215"/>
      <c r="T121" s="216"/>
      <c r="AT121" s="217" t="s">
        <v>152</v>
      </c>
      <c r="AU121" s="217" t="s">
        <v>80</v>
      </c>
      <c r="AV121" s="13" t="s">
        <v>76</v>
      </c>
      <c r="AW121" s="13" t="s">
        <v>33</v>
      </c>
      <c r="AX121" s="13" t="s">
        <v>72</v>
      </c>
      <c r="AY121" s="217" t="s">
        <v>144</v>
      </c>
    </row>
    <row r="122" spans="1:65" s="14" customFormat="1">
      <c r="B122" s="218"/>
      <c r="C122" s="219"/>
      <c r="D122" s="209" t="s">
        <v>152</v>
      </c>
      <c r="E122" s="220" t="s">
        <v>19</v>
      </c>
      <c r="F122" s="221" t="s">
        <v>168</v>
      </c>
      <c r="G122" s="219"/>
      <c r="H122" s="222">
        <v>3.2679999999999998</v>
      </c>
      <c r="I122" s="223"/>
      <c r="J122" s="219"/>
      <c r="K122" s="219"/>
      <c r="L122" s="224"/>
      <c r="M122" s="225"/>
      <c r="N122" s="226"/>
      <c r="O122" s="226"/>
      <c r="P122" s="226"/>
      <c r="Q122" s="226"/>
      <c r="R122" s="226"/>
      <c r="S122" s="226"/>
      <c r="T122" s="227"/>
      <c r="AT122" s="228" t="s">
        <v>152</v>
      </c>
      <c r="AU122" s="228" t="s">
        <v>80</v>
      </c>
      <c r="AV122" s="14" t="s">
        <v>80</v>
      </c>
      <c r="AW122" s="14" t="s">
        <v>33</v>
      </c>
      <c r="AX122" s="14" t="s">
        <v>76</v>
      </c>
      <c r="AY122" s="228" t="s">
        <v>144</v>
      </c>
    </row>
    <row r="123" spans="1:65" s="2" customFormat="1" ht="33" customHeight="1">
      <c r="A123" s="36"/>
      <c r="B123" s="37"/>
      <c r="C123" s="194" t="s">
        <v>161</v>
      </c>
      <c r="D123" s="194" t="s">
        <v>146</v>
      </c>
      <c r="E123" s="195" t="s">
        <v>169</v>
      </c>
      <c r="F123" s="196" t="s">
        <v>170</v>
      </c>
      <c r="G123" s="197" t="s">
        <v>171</v>
      </c>
      <c r="H123" s="198">
        <v>3.8</v>
      </c>
      <c r="I123" s="199"/>
      <c r="J123" s="200">
        <f>ROUND(I123*H123,2)</f>
        <v>0</v>
      </c>
      <c r="K123" s="196" t="s">
        <v>166</v>
      </c>
      <c r="L123" s="41"/>
      <c r="M123" s="201" t="s">
        <v>19</v>
      </c>
      <c r="N123" s="202" t="s">
        <v>43</v>
      </c>
      <c r="O123" s="66"/>
      <c r="P123" s="203">
        <f>O123*H123</f>
        <v>0</v>
      </c>
      <c r="Q123" s="203">
        <v>1.208E-4</v>
      </c>
      <c r="R123" s="203">
        <f>Q123*H123</f>
        <v>4.5903999999999997E-4</v>
      </c>
      <c r="S123" s="203">
        <v>0</v>
      </c>
      <c r="T123" s="204">
        <f>S123*H123</f>
        <v>0</v>
      </c>
      <c r="U123" s="36"/>
      <c r="V123" s="36"/>
      <c r="W123" s="36"/>
      <c r="X123" s="36"/>
      <c r="Y123" s="36"/>
      <c r="Z123" s="36"/>
      <c r="AA123" s="36"/>
      <c r="AB123" s="36"/>
      <c r="AC123" s="36"/>
      <c r="AD123" s="36"/>
      <c r="AE123" s="36"/>
      <c r="AR123" s="205" t="s">
        <v>150</v>
      </c>
      <c r="AT123" s="205" t="s">
        <v>146</v>
      </c>
      <c r="AU123" s="205" t="s">
        <v>80</v>
      </c>
      <c r="AY123" s="19" t="s">
        <v>144</v>
      </c>
      <c r="BE123" s="206">
        <f>IF(N123="základní",J123,0)</f>
        <v>0</v>
      </c>
      <c r="BF123" s="206">
        <f>IF(N123="snížená",J123,0)</f>
        <v>0</v>
      </c>
      <c r="BG123" s="206">
        <f>IF(N123="zákl. přenesená",J123,0)</f>
        <v>0</v>
      </c>
      <c r="BH123" s="206">
        <f>IF(N123="sníž. přenesená",J123,0)</f>
        <v>0</v>
      </c>
      <c r="BI123" s="206">
        <f>IF(N123="nulová",J123,0)</f>
        <v>0</v>
      </c>
      <c r="BJ123" s="19" t="s">
        <v>76</v>
      </c>
      <c r="BK123" s="206">
        <f>ROUND(I123*H123,2)</f>
        <v>0</v>
      </c>
      <c r="BL123" s="19" t="s">
        <v>150</v>
      </c>
      <c r="BM123" s="205" t="s">
        <v>172</v>
      </c>
    </row>
    <row r="124" spans="1:65" s="2" customFormat="1" ht="87.75">
      <c r="A124" s="36"/>
      <c r="B124" s="37"/>
      <c r="C124" s="38"/>
      <c r="D124" s="209" t="s">
        <v>173</v>
      </c>
      <c r="E124" s="38"/>
      <c r="F124" s="240" t="s">
        <v>174</v>
      </c>
      <c r="G124" s="38"/>
      <c r="H124" s="38"/>
      <c r="I124" s="117"/>
      <c r="J124" s="38"/>
      <c r="K124" s="38"/>
      <c r="L124" s="41"/>
      <c r="M124" s="241"/>
      <c r="N124" s="242"/>
      <c r="O124" s="66"/>
      <c r="P124" s="66"/>
      <c r="Q124" s="66"/>
      <c r="R124" s="66"/>
      <c r="S124" s="66"/>
      <c r="T124" s="67"/>
      <c r="U124" s="36"/>
      <c r="V124" s="36"/>
      <c r="W124" s="36"/>
      <c r="X124" s="36"/>
      <c r="Y124" s="36"/>
      <c r="Z124" s="36"/>
      <c r="AA124" s="36"/>
      <c r="AB124" s="36"/>
      <c r="AC124" s="36"/>
      <c r="AD124" s="36"/>
      <c r="AE124" s="36"/>
      <c r="AT124" s="19" t="s">
        <v>173</v>
      </c>
      <c r="AU124" s="19" t="s">
        <v>80</v>
      </c>
    </row>
    <row r="125" spans="1:65" s="13" customFormat="1">
      <c r="B125" s="207"/>
      <c r="C125" s="208"/>
      <c r="D125" s="209" t="s">
        <v>152</v>
      </c>
      <c r="E125" s="210" t="s">
        <v>19</v>
      </c>
      <c r="F125" s="211" t="s">
        <v>153</v>
      </c>
      <c r="G125" s="208"/>
      <c r="H125" s="210" t="s">
        <v>19</v>
      </c>
      <c r="I125" s="212"/>
      <c r="J125" s="208"/>
      <c r="K125" s="208"/>
      <c r="L125" s="213"/>
      <c r="M125" s="214"/>
      <c r="N125" s="215"/>
      <c r="O125" s="215"/>
      <c r="P125" s="215"/>
      <c r="Q125" s="215"/>
      <c r="R125" s="215"/>
      <c r="S125" s="215"/>
      <c r="T125" s="216"/>
      <c r="AT125" s="217" t="s">
        <v>152</v>
      </c>
      <c r="AU125" s="217" t="s">
        <v>80</v>
      </c>
      <c r="AV125" s="13" t="s">
        <v>76</v>
      </c>
      <c r="AW125" s="13" t="s">
        <v>33</v>
      </c>
      <c r="AX125" s="13" t="s">
        <v>72</v>
      </c>
      <c r="AY125" s="217" t="s">
        <v>144</v>
      </c>
    </row>
    <row r="126" spans="1:65" s="14" customFormat="1">
      <c r="B126" s="218"/>
      <c r="C126" s="219"/>
      <c r="D126" s="209" t="s">
        <v>152</v>
      </c>
      <c r="E126" s="220" t="s">
        <v>19</v>
      </c>
      <c r="F126" s="221" t="s">
        <v>175</v>
      </c>
      <c r="G126" s="219"/>
      <c r="H126" s="222">
        <v>3.8</v>
      </c>
      <c r="I126" s="223"/>
      <c r="J126" s="219"/>
      <c r="K126" s="219"/>
      <c r="L126" s="224"/>
      <c r="M126" s="225"/>
      <c r="N126" s="226"/>
      <c r="O126" s="226"/>
      <c r="P126" s="226"/>
      <c r="Q126" s="226"/>
      <c r="R126" s="226"/>
      <c r="S126" s="226"/>
      <c r="T126" s="227"/>
      <c r="AT126" s="228" t="s">
        <v>152</v>
      </c>
      <c r="AU126" s="228" t="s">
        <v>80</v>
      </c>
      <c r="AV126" s="14" t="s">
        <v>80</v>
      </c>
      <c r="AW126" s="14" t="s">
        <v>33</v>
      </c>
      <c r="AX126" s="14" t="s">
        <v>76</v>
      </c>
      <c r="AY126" s="228" t="s">
        <v>144</v>
      </c>
    </row>
    <row r="127" spans="1:65" s="12" customFormat="1" ht="22.9" customHeight="1">
      <c r="B127" s="178"/>
      <c r="C127" s="179"/>
      <c r="D127" s="180" t="s">
        <v>71</v>
      </c>
      <c r="E127" s="192" t="s">
        <v>150</v>
      </c>
      <c r="F127" s="192" t="s">
        <v>176</v>
      </c>
      <c r="G127" s="179"/>
      <c r="H127" s="179"/>
      <c r="I127" s="182"/>
      <c r="J127" s="193">
        <f>BK127</f>
        <v>0</v>
      </c>
      <c r="K127" s="179"/>
      <c r="L127" s="184"/>
      <c r="M127" s="185"/>
      <c r="N127" s="186"/>
      <c r="O127" s="186"/>
      <c r="P127" s="187">
        <f>SUM(P128:P145)</f>
        <v>0</v>
      </c>
      <c r="Q127" s="186"/>
      <c r="R127" s="187">
        <f>SUM(R128:R145)</f>
        <v>5.2793066984083001</v>
      </c>
      <c r="S127" s="186"/>
      <c r="T127" s="188">
        <f>SUM(T128:T145)</f>
        <v>0</v>
      </c>
      <c r="AR127" s="189" t="s">
        <v>76</v>
      </c>
      <c r="AT127" s="190" t="s">
        <v>71</v>
      </c>
      <c r="AU127" s="190" t="s">
        <v>76</v>
      </c>
      <c r="AY127" s="189" t="s">
        <v>144</v>
      </c>
      <c r="BK127" s="191">
        <f>SUM(BK128:BK145)</f>
        <v>0</v>
      </c>
    </row>
    <row r="128" spans="1:65" s="2" customFormat="1" ht="68.45" customHeight="1">
      <c r="A128" s="36"/>
      <c r="B128" s="37"/>
      <c r="C128" s="194" t="s">
        <v>150</v>
      </c>
      <c r="D128" s="194" t="s">
        <v>146</v>
      </c>
      <c r="E128" s="195" t="s">
        <v>177</v>
      </c>
      <c r="F128" s="196" t="s">
        <v>178</v>
      </c>
      <c r="G128" s="197" t="s">
        <v>149</v>
      </c>
      <c r="H128" s="198">
        <v>1.96</v>
      </c>
      <c r="I128" s="199"/>
      <c r="J128" s="200">
        <f>ROUND(I128*H128,2)</f>
        <v>0</v>
      </c>
      <c r="K128" s="196" t="s">
        <v>166</v>
      </c>
      <c r="L128" s="41"/>
      <c r="M128" s="201" t="s">
        <v>19</v>
      </c>
      <c r="N128" s="202" t="s">
        <v>43</v>
      </c>
      <c r="O128" s="66"/>
      <c r="P128" s="203">
        <f>O128*H128</f>
        <v>0</v>
      </c>
      <c r="Q128" s="203">
        <v>2.45343</v>
      </c>
      <c r="R128" s="203">
        <f>Q128*H128</f>
        <v>4.8087228</v>
      </c>
      <c r="S128" s="203">
        <v>0</v>
      </c>
      <c r="T128" s="204">
        <f>S128*H128</f>
        <v>0</v>
      </c>
      <c r="U128" s="36"/>
      <c r="V128" s="36"/>
      <c r="W128" s="36"/>
      <c r="X128" s="36"/>
      <c r="Y128" s="36"/>
      <c r="Z128" s="36"/>
      <c r="AA128" s="36"/>
      <c r="AB128" s="36"/>
      <c r="AC128" s="36"/>
      <c r="AD128" s="36"/>
      <c r="AE128" s="36"/>
      <c r="AR128" s="205" t="s">
        <v>150</v>
      </c>
      <c r="AT128" s="205" t="s">
        <v>146</v>
      </c>
      <c r="AU128" s="205" t="s">
        <v>80</v>
      </c>
      <c r="AY128" s="19" t="s">
        <v>144</v>
      </c>
      <c r="BE128" s="206">
        <f>IF(N128="základní",J128,0)</f>
        <v>0</v>
      </c>
      <c r="BF128" s="206">
        <f>IF(N128="snížená",J128,0)</f>
        <v>0</v>
      </c>
      <c r="BG128" s="206">
        <f>IF(N128="zákl. přenesená",J128,0)</f>
        <v>0</v>
      </c>
      <c r="BH128" s="206">
        <f>IF(N128="sníž. přenesená",J128,0)</f>
        <v>0</v>
      </c>
      <c r="BI128" s="206">
        <f>IF(N128="nulová",J128,0)</f>
        <v>0</v>
      </c>
      <c r="BJ128" s="19" t="s">
        <v>76</v>
      </c>
      <c r="BK128" s="206">
        <f>ROUND(I128*H128,2)</f>
        <v>0</v>
      </c>
      <c r="BL128" s="19" t="s">
        <v>150</v>
      </c>
      <c r="BM128" s="205" t="s">
        <v>179</v>
      </c>
    </row>
    <row r="129" spans="1:65" s="2" customFormat="1" ht="58.5">
      <c r="A129" s="36"/>
      <c r="B129" s="37"/>
      <c r="C129" s="38"/>
      <c r="D129" s="209" t="s">
        <v>173</v>
      </c>
      <c r="E129" s="38"/>
      <c r="F129" s="240" t="s">
        <v>180</v>
      </c>
      <c r="G129" s="38"/>
      <c r="H129" s="38"/>
      <c r="I129" s="117"/>
      <c r="J129" s="38"/>
      <c r="K129" s="38"/>
      <c r="L129" s="41"/>
      <c r="M129" s="241"/>
      <c r="N129" s="242"/>
      <c r="O129" s="66"/>
      <c r="P129" s="66"/>
      <c r="Q129" s="66"/>
      <c r="R129" s="66"/>
      <c r="S129" s="66"/>
      <c r="T129" s="67"/>
      <c r="U129" s="36"/>
      <c r="V129" s="36"/>
      <c r="W129" s="36"/>
      <c r="X129" s="36"/>
      <c r="Y129" s="36"/>
      <c r="Z129" s="36"/>
      <c r="AA129" s="36"/>
      <c r="AB129" s="36"/>
      <c r="AC129" s="36"/>
      <c r="AD129" s="36"/>
      <c r="AE129" s="36"/>
      <c r="AT129" s="19" t="s">
        <v>173</v>
      </c>
      <c r="AU129" s="19" t="s">
        <v>80</v>
      </c>
    </row>
    <row r="130" spans="1:65" s="13" customFormat="1">
      <c r="B130" s="207"/>
      <c r="C130" s="208"/>
      <c r="D130" s="209" t="s">
        <v>152</v>
      </c>
      <c r="E130" s="210" t="s">
        <v>19</v>
      </c>
      <c r="F130" s="211" t="s">
        <v>181</v>
      </c>
      <c r="G130" s="208"/>
      <c r="H130" s="210" t="s">
        <v>19</v>
      </c>
      <c r="I130" s="212"/>
      <c r="J130" s="208"/>
      <c r="K130" s="208"/>
      <c r="L130" s="213"/>
      <c r="M130" s="214"/>
      <c r="N130" s="215"/>
      <c r="O130" s="215"/>
      <c r="P130" s="215"/>
      <c r="Q130" s="215"/>
      <c r="R130" s="215"/>
      <c r="S130" s="215"/>
      <c r="T130" s="216"/>
      <c r="AT130" s="217" t="s">
        <v>152</v>
      </c>
      <c r="AU130" s="217" t="s">
        <v>80</v>
      </c>
      <c r="AV130" s="13" t="s">
        <v>76</v>
      </c>
      <c r="AW130" s="13" t="s">
        <v>33</v>
      </c>
      <c r="AX130" s="13" t="s">
        <v>72</v>
      </c>
      <c r="AY130" s="217" t="s">
        <v>144</v>
      </c>
    </row>
    <row r="131" spans="1:65" s="14" customFormat="1">
      <c r="B131" s="218"/>
      <c r="C131" s="219"/>
      <c r="D131" s="209" t="s">
        <v>152</v>
      </c>
      <c r="E131" s="220" t="s">
        <v>19</v>
      </c>
      <c r="F131" s="221" t="s">
        <v>182</v>
      </c>
      <c r="G131" s="219"/>
      <c r="H131" s="222">
        <v>1.96</v>
      </c>
      <c r="I131" s="223"/>
      <c r="J131" s="219"/>
      <c r="K131" s="219"/>
      <c r="L131" s="224"/>
      <c r="M131" s="225"/>
      <c r="N131" s="226"/>
      <c r="O131" s="226"/>
      <c r="P131" s="226"/>
      <c r="Q131" s="226"/>
      <c r="R131" s="226"/>
      <c r="S131" s="226"/>
      <c r="T131" s="227"/>
      <c r="AT131" s="228" t="s">
        <v>152</v>
      </c>
      <c r="AU131" s="228" t="s">
        <v>80</v>
      </c>
      <c r="AV131" s="14" t="s">
        <v>80</v>
      </c>
      <c r="AW131" s="14" t="s">
        <v>33</v>
      </c>
      <c r="AX131" s="14" t="s">
        <v>76</v>
      </c>
      <c r="AY131" s="228" t="s">
        <v>144</v>
      </c>
    </row>
    <row r="132" spans="1:65" s="2" customFormat="1" ht="105" customHeight="1">
      <c r="A132" s="36"/>
      <c r="B132" s="37"/>
      <c r="C132" s="194" t="s">
        <v>183</v>
      </c>
      <c r="D132" s="194" t="s">
        <v>146</v>
      </c>
      <c r="E132" s="195" t="s">
        <v>184</v>
      </c>
      <c r="F132" s="196" t="s">
        <v>185</v>
      </c>
      <c r="G132" s="197" t="s">
        <v>165</v>
      </c>
      <c r="H132" s="198">
        <v>9.8000000000000007</v>
      </c>
      <c r="I132" s="199"/>
      <c r="J132" s="200">
        <f>ROUND(I132*H132,2)</f>
        <v>0</v>
      </c>
      <c r="K132" s="196" t="s">
        <v>19</v>
      </c>
      <c r="L132" s="41"/>
      <c r="M132" s="201" t="s">
        <v>19</v>
      </c>
      <c r="N132" s="202" t="s">
        <v>43</v>
      </c>
      <c r="O132" s="66"/>
      <c r="P132" s="203">
        <f>O132*H132</f>
        <v>0</v>
      </c>
      <c r="Q132" s="203">
        <v>1.103E-2</v>
      </c>
      <c r="R132" s="203">
        <f>Q132*H132</f>
        <v>0.10809400000000001</v>
      </c>
      <c r="S132" s="203">
        <v>0</v>
      </c>
      <c r="T132" s="204">
        <f>S132*H132</f>
        <v>0</v>
      </c>
      <c r="U132" s="36"/>
      <c r="V132" s="36"/>
      <c r="W132" s="36"/>
      <c r="X132" s="36"/>
      <c r="Y132" s="36"/>
      <c r="Z132" s="36"/>
      <c r="AA132" s="36"/>
      <c r="AB132" s="36"/>
      <c r="AC132" s="36"/>
      <c r="AD132" s="36"/>
      <c r="AE132" s="36"/>
      <c r="AR132" s="205" t="s">
        <v>150</v>
      </c>
      <c r="AT132" s="205" t="s">
        <v>146</v>
      </c>
      <c r="AU132" s="205" t="s">
        <v>80</v>
      </c>
      <c r="AY132" s="19" t="s">
        <v>144</v>
      </c>
      <c r="BE132" s="206">
        <f>IF(N132="základní",J132,0)</f>
        <v>0</v>
      </c>
      <c r="BF132" s="206">
        <f>IF(N132="snížená",J132,0)</f>
        <v>0</v>
      </c>
      <c r="BG132" s="206">
        <f>IF(N132="zákl. přenesená",J132,0)</f>
        <v>0</v>
      </c>
      <c r="BH132" s="206">
        <f>IF(N132="sníž. přenesená",J132,0)</f>
        <v>0</v>
      </c>
      <c r="BI132" s="206">
        <f>IF(N132="nulová",J132,0)</f>
        <v>0</v>
      </c>
      <c r="BJ132" s="19" t="s">
        <v>76</v>
      </c>
      <c r="BK132" s="206">
        <f>ROUND(I132*H132,2)</f>
        <v>0</v>
      </c>
      <c r="BL132" s="19" t="s">
        <v>150</v>
      </c>
      <c r="BM132" s="205" t="s">
        <v>186</v>
      </c>
    </row>
    <row r="133" spans="1:65" s="13" customFormat="1">
      <c r="B133" s="207"/>
      <c r="C133" s="208"/>
      <c r="D133" s="209" t="s">
        <v>152</v>
      </c>
      <c r="E133" s="210" t="s">
        <v>19</v>
      </c>
      <c r="F133" s="211" t="s">
        <v>181</v>
      </c>
      <c r="G133" s="208"/>
      <c r="H133" s="210" t="s">
        <v>19</v>
      </c>
      <c r="I133" s="212"/>
      <c r="J133" s="208"/>
      <c r="K133" s="208"/>
      <c r="L133" s="213"/>
      <c r="M133" s="214"/>
      <c r="N133" s="215"/>
      <c r="O133" s="215"/>
      <c r="P133" s="215"/>
      <c r="Q133" s="215"/>
      <c r="R133" s="215"/>
      <c r="S133" s="215"/>
      <c r="T133" s="216"/>
      <c r="AT133" s="217" t="s">
        <v>152</v>
      </c>
      <c r="AU133" s="217" t="s">
        <v>80</v>
      </c>
      <c r="AV133" s="13" t="s">
        <v>76</v>
      </c>
      <c r="AW133" s="13" t="s">
        <v>33</v>
      </c>
      <c r="AX133" s="13" t="s">
        <v>72</v>
      </c>
      <c r="AY133" s="217" t="s">
        <v>144</v>
      </c>
    </row>
    <row r="134" spans="1:65" s="14" customFormat="1">
      <c r="B134" s="218"/>
      <c r="C134" s="219"/>
      <c r="D134" s="209" t="s">
        <v>152</v>
      </c>
      <c r="E134" s="220" t="s">
        <v>19</v>
      </c>
      <c r="F134" s="221" t="s">
        <v>187</v>
      </c>
      <c r="G134" s="219"/>
      <c r="H134" s="222">
        <v>9.8000000000000007</v>
      </c>
      <c r="I134" s="223"/>
      <c r="J134" s="219"/>
      <c r="K134" s="219"/>
      <c r="L134" s="224"/>
      <c r="M134" s="225"/>
      <c r="N134" s="226"/>
      <c r="O134" s="226"/>
      <c r="P134" s="226"/>
      <c r="Q134" s="226"/>
      <c r="R134" s="226"/>
      <c r="S134" s="226"/>
      <c r="T134" s="227"/>
      <c r="AT134" s="228" t="s">
        <v>152</v>
      </c>
      <c r="AU134" s="228" t="s">
        <v>80</v>
      </c>
      <c r="AV134" s="14" t="s">
        <v>80</v>
      </c>
      <c r="AW134" s="14" t="s">
        <v>33</v>
      </c>
      <c r="AX134" s="14" t="s">
        <v>76</v>
      </c>
      <c r="AY134" s="228" t="s">
        <v>144</v>
      </c>
    </row>
    <row r="135" spans="1:65" s="2" customFormat="1" ht="91.9" customHeight="1">
      <c r="A135" s="36"/>
      <c r="B135" s="37"/>
      <c r="C135" s="194" t="s">
        <v>188</v>
      </c>
      <c r="D135" s="194" t="s">
        <v>146</v>
      </c>
      <c r="E135" s="195" t="s">
        <v>189</v>
      </c>
      <c r="F135" s="196" t="s">
        <v>190</v>
      </c>
      <c r="G135" s="197" t="s">
        <v>191</v>
      </c>
      <c r="H135" s="198">
        <v>3.9E-2</v>
      </c>
      <c r="I135" s="199"/>
      <c r="J135" s="200">
        <f>ROUND(I135*H135,2)</f>
        <v>0</v>
      </c>
      <c r="K135" s="196" t="s">
        <v>166</v>
      </c>
      <c r="L135" s="41"/>
      <c r="M135" s="201" t="s">
        <v>19</v>
      </c>
      <c r="N135" s="202" t="s">
        <v>43</v>
      </c>
      <c r="O135" s="66"/>
      <c r="P135" s="203">
        <f>O135*H135</f>
        <v>0</v>
      </c>
      <c r="Q135" s="203">
        <v>1.0627727796999999</v>
      </c>
      <c r="R135" s="203">
        <f>Q135*H135</f>
        <v>4.14481384083E-2</v>
      </c>
      <c r="S135" s="203">
        <v>0</v>
      </c>
      <c r="T135" s="204">
        <f>S135*H135</f>
        <v>0</v>
      </c>
      <c r="U135" s="36"/>
      <c r="V135" s="36"/>
      <c r="W135" s="36"/>
      <c r="X135" s="36"/>
      <c r="Y135" s="36"/>
      <c r="Z135" s="36"/>
      <c r="AA135" s="36"/>
      <c r="AB135" s="36"/>
      <c r="AC135" s="36"/>
      <c r="AD135" s="36"/>
      <c r="AE135" s="36"/>
      <c r="AR135" s="205" t="s">
        <v>150</v>
      </c>
      <c r="AT135" s="205" t="s">
        <v>146</v>
      </c>
      <c r="AU135" s="205" t="s">
        <v>80</v>
      </c>
      <c r="AY135" s="19" t="s">
        <v>144</v>
      </c>
      <c r="BE135" s="206">
        <f>IF(N135="základní",J135,0)</f>
        <v>0</v>
      </c>
      <c r="BF135" s="206">
        <f>IF(N135="snížená",J135,0)</f>
        <v>0</v>
      </c>
      <c r="BG135" s="206">
        <f>IF(N135="zákl. přenesená",J135,0)</f>
        <v>0</v>
      </c>
      <c r="BH135" s="206">
        <f>IF(N135="sníž. přenesená",J135,0)</f>
        <v>0</v>
      </c>
      <c r="BI135" s="206">
        <f>IF(N135="nulová",J135,0)</f>
        <v>0</v>
      </c>
      <c r="BJ135" s="19" t="s">
        <v>76</v>
      </c>
      <c r="BK135" s="206">
        <f>ROUND(I135*H135,2)</f>
        <v>0</v>
      </c>
      <c r="BL135" s="19" t="s">
        <v>150</v>
      </c>
      <c r="BM135" s="205" t="s">
        <v>192</v>
      </c>
    </row>
    <row r="136" spans="1:65" s="13" customFormat="1">
      <c r="B136" s="207"/>
      <c r="C136" s="208"/>
      <c r="D136" s="209" t="s">
        <v>152</v>
      </c>
      <c r="E136" s="210" t="s">
        <v>19</v>
      </c>
      <c r="F136" s="211" t="s">
        <v>181</v>
      </c>
      <c r="G136" s="208"/>
      <c r="H136" s="210" t="s">
        <v>19</v>
      </c>
      <c r="I136" s="212"/>
      <c r="J136" s="208"/>
      <c r="K136" s="208"/>
      <c r="L136" s="213"/>
      <c r="M136" s="214"/>
      <c r="N136" s="215"/>
      <c r="O136" s="215"/>
      <c r="P136" s="215"/>
      <c r="Q136" s="215"/>
      <c r="R136" s="215"/>
      <c r="S136" s="215"/>
      <c r="T136" s="216"/>
      <c r="AT136" s="217" t="s">
        <v>152</v>
      </c>
      <c r="AU136" s="217" t="s">
        <v>80</v>
      </c>
      <c r="AV136" s="13" t="s">
        <v>76</v>
      </c>
      <c r="AW136" s="13" t="s">
        <v>33</v>
      </c>
      <c r="AX136" s="13" t="s">
        <v>72</v>
      </c>
      <c r="AY136" s="217" t="s">
        <v>144</v>
      </c>
    </row>
    <row r="137" spans="1:65" s="14" customFormat="1">
      <c r="B137" s="218"/>
      <c r="C137" s="219"/>
      <c r="D137" s="209" t="s">
        <v>152</v>
      </c>
      <c r="E137" s="220" t="s">
        <v>19</v>
      </c>
      <c r="F137" s="221" t="s">
        <v>193</v>
      </c>
      <c r="G137" s="219"/>
      <c r="H137" s="222">
        <v>3.9E-2</v>
      </c>
      <c r="I137" s="223"/>
      <c r="J137" s="219"/>
      <c r="K137" s="219"/>
      <c r="L137" s="224"/>
      <c r="M137" s="225"/>
      <c r="N137" s="226"/>
      <c r="O137" s="226"/>
      <c r="P137" s="226"/>
      <c r="Q137" s="226"/>
      <c r="R137" s="226"/>
      <c r="S137" s="226"/>
      <c r="T137" s="227"/>
      <c r="AT137" s="228" t="s">
        <v>152</v>
      </c>
      <c r="AU137" s="228" t="s">
        <v>80</v>
      </c>
      <c r="AV137" s="14" t="s">
        <v>80</v>
      </c>
      <c r="AW137" s="14" t="s">
        <v>33</v>
      </c>
      <c r="AX137" s="14" t="s">
        <v>76</v>
      </c>
      <c r="AY137" s="228" t="s">
        <v>144</v>
      </c>
    </row>
    <row r="138" spans="1:65" s="2" customFormat="1" ht="71.45" customHeight="1">
      <c r="A138" s="36"/>
      <c r="B138" s="37"/>
      <c r="C138" s="194" t="s">
        <v>194</v>
      </c>
      <c r="D138" s="194" t="s">
        <v>146</v>
      </c>
      <c r="E138" s="195" t="s">
        <v>195</v>
      </c>
      <c r="F138" s="196" t="s">
        <v>196</v>
      </c>
      <c r="G138" s="197" t="s">
        <v>197</v>
      </c>
      <c r="H138" s="198">
        <v>6</v>
      </c>
      <c r="I138" s="199"/>
      <c r="J138" s="200">
        <f>ROUND(I138*H138,2)</f>
        <v>0</v>
      </c>
      <c r="K138" s="196" t="s">
        <v>166</v>
      </c>
      <c r="L138" s="41"/>
      <c r="M138" s="201" t="s">
        <v>19</v>
      </c>
      <c r="N138" s="202" t="s">
        <v>43</v>
      </c>
      <c r="O138" s="66"/>
      <c r="P138" s="203">
        <f>O138*H138</f>
        <v>0</v>
      </c>
      <c r="Q138" s="203">
        <v>5.3506959999999999E-2</v>
      </c>
      <c r="R138" s="203">
        <f>Q138*H138</f>
        <v>0.32104176000000001</v>
      </c>
      <c r="S138" s="203">
        <v>0</v>
      </c>
      <c r="T138" s="204">
        <f>S138*H138</f>
        <v>0</v>
      </c>
      <c r="U138" s="36"/>
      <c r="V138" s="36"/>
      <c r="W138" s="36"/>
      <c r="X138" s="36"/>
      <c r="Y138" s="36"/>
      <c r="Z138" s="36"/>
      <c r="AA138" s="36"/>
      <c r="AB138" s="36"/>
      <c r="AC138" s="36"/>
      <c r="AD138" s="36"/>
      <c r="AE138" s="36"/>
      <c r="AR138" s="205" t="s">
        <v>150</v>
      </c>
      <c r="AT138" s="205" t="s">
        <v>146</v>
      </c>
      <c r="AU138" s="205" t="s">
        <v>80</v>
      </c>
      <c r="AY138" s="19" t="s">
        <v>144</v>
      </c>
      <c r="BE138" s="206">
        <f>IF(N138="základní",J138,0)</f>
        <v>0</v>
      </c>
      <c r="BF138" s="206">
        <f>IF(N138="snížená",J138,0)</f>
        <v>0</v>
      </c>
      <c r="BG138" s="206">
        <f>IF(N138="zákl. přenesená",J138,0)</f>
        <v>0</v>
      </c>
      <c r="BH138" s="206">
        <f>IF(N138="sníž. přenesená",J138,0)</f>
        <v>0</v>
      </c>
      <c r="BI138" s="206">
        <f>IF(N138="nulová",J138,0)</f>
        <v>0</v>
      </c>
      <c r="BJ138" s="19" t="s">
        <v>76</v>
      </c>
      <c r="BK138" s="206">
        <f>ROUND(I138*H138,2)</f>
        <v>0</v>
      </c>
      <c r="BL138" s="19" t="s">
        <v>150</v>
      </c>
      <c r="BM138" s="205" t="s">
        <v>198</v>
      </c>
    </row>
    <row r="139" spans="1:65" s="13" customFormat="1">
      <c r="B139" s="207"/>
      <c r="C139" s="208"/>
      <c r="D139" s="209" t="s">
        <v>152</v>
      </c>
      <c r="E139" s="210" t="s">
        <v>19</v>
      </c>
      <c r="F139" s="211" t="s">
        <v>199</v>
      </c>
      <c r="G139" s="208"/>
      <c r="H139" s="210" t="s">
        <v>19</v>
      </c>
      <c r="I139" s="212"/>
      <c r="J139" s="208"/>
      <c r="K139" s="208"/>
      <c r="L139" s="213"/>
      <c r="M139" s="214"/>
      <c r="N139" s="215"/>
      <c r="O139" s="215"/>
      <c r="P139" s="215"/>
      <c r="Q139" s="215"/>
      <c r="R139" s="215"/>
      <c r="S139" s="215"/>
      <c r="T139" s="216"/>
      <c r="AT139" s="217" t="s">
        <v>152</v>
      </c>
      <c r="AU139" s="217" t="s">
        <v>80</v>
      </c>
      <c r="AV139" s="13" t="s">
        <v>76</v>
      </c>
      <c r="AW139" s="13" t="s">
        <v>33</v>
      </c>
      <c r="AX139" s="13" t="s">
        <v>72</v>
      </c>
      <c r="AY139" s="217" t="s">
        <v>144</v>
      </c>
    </row>
    <row r="140" spans="1:65" s="14" customFormat="1">
      <c r="B140" s="218"/>
      <c r="C140" s="219"/>
      <c r="D140" s="209" t="s">
        <v>152</v>
      </c>
      <c r="E140" s="220" t="s">
        <v>19</v>
      </c>
      <c r="F140" s="221" t="s">
        <v>80</v>
      </c>
      <c r="G140" s="219"/>
      <c r="H140" s="222">
        <v>2</v>
      </c>
      <c r="I140" s="223"/>
      <c r="J140" s="219"/>
      <c r="K140" s="219"/>
      <c r="L140" s="224"/>
      <c r="M140" s="225"/>
      <c r="N140" s="226"/>
      <c r="O140" s="226"/>
      <c r="P140" s="226"/>
      <c r="Q140" s="226"/>
      <c r="R140" s="226"/>
      <c r="S140" s="226"/>
      <c r="T140" s="227"/>
      <c r="AT140" s="228" t="s">
        <v>152</v>
      </c>
      <c r="AU140" s="228" t="s">
        <v>80</v>
      </c>
      <c r="AV140" s="14" t="s">
        <v>80</v>
      </c>
      <c r="AW140" s="14" t="s">
        <v>33</v>
      </c>
      <c r="AX140" s="14" t="s">
        <v>72</v>
      </c>
      <c r="AY140" s="228" t="s">
        <v>144</v>
      </c>
    </row>
    <row r="141" spans="1:65" s="13" customFormat="1">
      <c r="B141" s="207"/>
      <c r="C141" s="208"/>
      <c r="D141" s="209" t="s">
        <v>152</v>
      </c>
      <c r="E141" s="210" t="s">
        <v>19</v>
      </c>
      <c r="F141" s="211" t="s">
        <v>200</v>
      </c>
      <c r="G141" s="208"/>
      <c r="H141" s="210" t="s">
        <v>19</v>
      </c>
      <c r="I141" s="212"/>
      <c r="J141" s="208"/>
      <c r="K141" s="208"/>
      <c r="L141" s="213"/>
      <c r="M141" s="214"/>
      <c r="N141" s="215"/>
      <c r="O141" s="215"/>
      <c r="P141" s="215"/>
      <c r="Q141" s="215"/>
      <c r="R141" s="215"/>
      <c r="S141" s="215"/>
      <c r="T141" s="216"/>
      <c r="AT141" s="217" t="s">
        <v>152</v>
      </c>
      <c r="AU141" s="217" t="s">
        <v>80</v>
      </c>
      <c r="AV141" s="13" t="s">
        <v>76</v>
      </c>
      <c r="AW141" s="13" t="s">
        <v>33</v>
      </c>
      <c r="AX141" s="13" t="s">
        <v>72</v>
      </c>
      <c r="AY141" s="217" t="s">
        <v>144</v>
      </c>
    </row>
    <row r="142" spans="1:65" s="14" customFormat="1">
      <c r="B142" s="218"/>
      <c r="C142" s="219"/>
      <c r="D142" s="209" t="s">
        <v>152</v>
      </c>
      <c r="E142" s="220" t="s">
        <v>19</v>
      </c>
      <c r="F142" s="221" t="s">
        <v>80</v>
      </c>
      <c r="G142" s="219"/>
      <c r="H142" s="222">
        <v>2</v>
      </c>
      <c r="I142" s="223"/>
      <c r="J142" s="219"/>
      <c r="K142" s="219"/>
      <c r="L142" s="224"/>
      <c r="M142" s="225"/>
      <c r="N142" s="226"/>
      <c r="O142" s="226"/>
      <c r="P142" s="226"/>
      <c r="Q142" s="226"/>
      <c r="R142" s="226"/>
      <c r="S142" s="226"/>
      <c r="T142" s="227"/>
      <c r="AT142" s="228" t="s">
        <v>152</v>
      </c>
      <c r="AU142" s="228" t="s">
        <v>80</v>
      </c>
      <c r="AV142" s="14" t="s">
        <v>80</v>
      </c>
      <c r="AW142" s="14" t="s">
        <v>33</v>
      </c>
      <c r="AX142" s="14" t="s">
        <v>72</v>
      </c>
      <c r="AY142" s="228" t="s">
        <v>144</v>
      </c>
    </row>
    <row r="143" spans="1:65" s="13" customFormat="1">
      <c r="B143" s="207"/>
      <c r="C143" s="208"/>
      <c r="D143" s="209" t="s">
        <v>152</v>
      </c>
      <c r="E143" s="210" t="s">
        <v>19</v>
      </c>
      <c r="F143" s="211" t="s">
        <v>153</v>
      </c>
      <c r="G143" s="208"/>
      <c r="H143" s="210" t="s">
        <v>19</v>
      </c>
      <c r="I143" s="212"/>
      <c r="J143" s="208"/>
      <c r="K143" s="208"/>
      <c r="L143" s="213"/>
      <c r="M143" s="214"/>
      <c r="N143" s="215"/>
      <c r="O143" s="215"/>
      <c r="P143" s="215"/>
      <c r="Q143" s="215"/>
      <c r="R143" s="215"/>
      <c r="S143" s="215"/>
      <c r="T143" s="216"/>
      <c r="AT143" s="217" t="s">
        <v>152</v>
      </c>
      <c r="AU143" s="217" t="s">
        <v>80</v>
      </c>
      <c r="AV143" s="13" t="s">
        <v>76</v>
      </c>
      <c r="AW143" s="13" t="s">
        <v>33</v>
      </c>
      <c r="AX143" s="13" t="s">
        <v>72</v>
      </c>
      <c r="AY143" s="217" t="s">
        <v>144</v>
      </c>
    </row>
    <row r="144" spans="1:65" s="14" customFormat="1">
      <c r="B144" s="218"/>
      <c r="C144" s="219"/>
      <c r="D144" s="209" t="s">
        <v>152</v>
      </c>
      <c r="E144" s="220" t="s">
        <v>19</v>
      </c>
      <c r="F144" s="221" t="s">
        <v>80</v>
      </c>
      <c r="G144" s="219"/>
      <c r="H144" s="222">
        <v>2</v>
      </c>
      <c r="I144" s="223"/>
      <c r="J144" s="219"/>
      <c r="K144" s="219"/>
      <c r="L144" s="224"/>
      <c r="M144" s="225"/>
      <c r="N144" s="226"/>
      <c r="O144" s="226"/>
      <c r="P144" s="226"/>
      <c r="Q144" s="226"/>
      <c r="R144" s="226"/>
      <c r="S144" s="226"/>
      <c r="T144" s="227"/>
      <c r="AT144" s="228" t="s">
        <v>152</v>
      </c>
      <c r="AU144" s="228" t="s">
        <v>80</v>
      </c>
      <c r="AV144" s="14" t="s">
        <v>80</v>
      </c>
      <c r="AW144" s="14" t="s">
        <v>33</v>
      </c>
      <c r="AX144" s="14" t="s">
        <v>72</v>
      </c>
      <c r="AY144" s="228" t="s">
        <v>144</v>
      </c>
    </row>
    <row r="145" spans="1:65" s="15" customFormat="1">
      <c r="B145" s="229"/>
      <c r="C145" s="230"/>
      <c r="D145" s="209" t="s">
        <v>152</v>
      </c>
      <c r="E145" s="231" t="s">
        <v>19</v>
      </c>
      <c r="F145" s="232" t="s">
        <v>160</v>
      </c>
      <c r="G145" s="230"/>
      <c r="H145" s="233">
        <v>6</v>
      </c>
      <c r="I145" s="234"/>
      <c r="J145" s="230"/>
      <c r="K145" s="230"/>
      <c r="L145" s="235"/>
      <c r="M145" s="236"/>
      <c r="N145" s="237"/>
      <c r="O145" s="237"/>
      <c r="P145" s="237"/>
      <c r="Q145" s="237"/>
      <c r="R145" s="237"/>
      <c r="S145" s="237"/>
      <c r="T145" s="238"/>
      <c r="AT145" s="239" t="s">
        <v>152</v>
      </c>
      <c r="AU145" s="239" t="s">
        <v>80</v>
      </c>
      <c r="AV145" s="15" t="s">
        <v>150</v>
      </c>
      <c r="AW145" s="15" t="s">
        <v>33</v>
      </c>
      <c r="AX145" s="15" t="s">
        <v>76</v>
      </c>
      <c r="AY145" s="239" t="s">
        <v>144</v>
      </c>
    </row>
    <row r="146" spans="1:65" s="12" customFormat="1" ht="22.9" customHeight="1">
      <c r="B146" s="178"/>
      <c r="C146" s="179"/>
      <c r="D146" s="180" t="s">
        <v>71</v>
      </c>
      <c r="E146" s="192" t="s">
        <v>188</v>
      </c>
      <c r="F146" s="192" t="s">
        <v>201</v>
      </c>
      <c r="G146" s="179"/>
      <c r="H146" s="179"/>
      <c r="I146" s="182"/>
      <c r="J146" s="193">
        <f>BK146</f>
        <v>0</v>
      </c>
      <c r="K146" s="179"/>
      <c r="L146" s="184"/>
      <c r="M146" s="185"/>
      <c r="N146" s="186"/>
      <c r="O146" s="186"/>
      <c r="P146" s="187">
        <f>SUM(P147:P172)</f>
        <v>0</v>
      </c>
      <c r="Q146" s="186"/>
      <c r="R146" s="187">
        <f>SUM(R147:R172)</f>
        <v>2.4670750429999999</v>
      </c>
      <c r="S146" s="186"/>
      <c r="T146" s="188">
        <f>SUM(T147:T172)</f>
        <v>0</v>
      </c>
      <c r="AR146" s="189" t="s">
        <v>76</v>
      </c>
      <c r="AT146" s="190" t="s">
        <v>71</v>
      </c>
      <c r="AU146" s="190" t="s">
        <v>76</v>
      </c>
      <c r="AY146" s="189" t="s">
        <v>144</v>
      </c>
      <c r="BK146" s="191">
        <f>SUM(BK147:BK172)</f>
        <v>0</v>
      </c>
    </row>
    <row r="147" spans="1:65" s="2" customFormat="1" ht="30.6" customHeight="1">
      <c r="A147" s="36"/>
      <c r="B147" s="37"/>
      <c r="C147" s="194" t="s">
        <v>202</v>
      </c>
      <c r="D147" s="194" t="s">
        <v>146</v>
      </c>
      <c r="E147" s="195" t="s">
        <v>203</v>
      </c>
      <c r="F147" s="196" t="s">
        <v>204</v>
      </c>
      <c r="G147" s="197" t="s">
        <v>165</v>
      </c>
      <c r="H147" s="198">
        <v>1.1639999999999999</v>
      </c>
      <c r="I147" s="199"/>
      <c r="J147" s="200">
        <f>ROUND(I147*H147,2)</f>
        <v>0</v>
      </c>
      <c r="K147" s="196" t="s">
        <v>166</v>
      </c>
      <c r="L147" s="41"/>
      <c r="M147" s="201" t="s">
        <v>19</v>
      </c>
      <c r="N147" s="202" t="s">
        <v>43</v>
      </c>
      <c r="O147" s="66"/>
      <c r="P147" s="203">
        <f>O147*H147</f>
        <v>0</v>
      </c>
      <c r="Q147" s="203">
        <v>0.04</v>
      </c>
      <c r="R147" s="203">
        <f>Q147*H147</f>
        <v>4.6559999999999997E-2</v>
      </c>
      <c r="S147" s="203">
        <v>0</v>
      </c>
      <c r="T147" s="204">
        <f>S147*H147</f>
        <v>0</v>
      </c>
      <c r="U147" s="36"/>
      <c r="V147" s="36"/>
      <c r="W147" s="36"/>
      <c r="X147" s="36"/>
      <c r="Y147" s="36"/>
      <c r="Z147" s="36"/>
      <c r="AA147" s="36"/>
      <c r="AB147" s="36"/>
      <c r="AC147" s="36"/>
      <c r="AD147" s="36"/>
      <c r="AE147" s="36"/>
      <c r="AR147" s="205" t="s">
        <v>150</v>
      </c>
      <c r="AT147" s="205" t="s">
        <v>146</v>
      </c>
      <c r="AU147" s="205" t="s">
        <v>80</v>
      </c>
      <c r="AY147" s="19" t="s">
        <v>144</v>
      </c>
      <c r="BE147" s="206">
        <f>IF(N147="základní",J147,0)</f>
        <v>0</v>
      </c>
      <c r="BF147" s="206">
        <f>IF(N147="snížená",J147,0)</f>
        <v>0</v>
      </c>
      <c r="BG147" s="206">
        <f>IF(N147="zákl. přenesená",J147,0)</f>
        <v>0</v>
      </c>
      <c r="BH147" s="206">
        <f>IF(N147="sníž. přenesená",J147,0)</f>
        <v>0</v>
      </c>
      <c r="BI147" s="206">
        <f>IF(N147="nulová",J147,0)</f>
        <v>0</v>
      </c>
      <c r="BJ147" s="19" t="s">
        <v>76</v>
      </c>
      <c r="BK147" s="206">
        <f>ROUND(I147*H147,2)</f>
        <v>0</v>
      </c>
      <c r="BL147" s="19" t="s">
        <v>150</v>
      </c>
      <c r="BM147" s="205" t="s">
        <v>205</v>
      </c>
    </row>
    <row r="148" spans="1:65" s="2" customFormat="1" ht="39">
      <c r="A148" s="36"/>
      <c r="B148" s="37"/>
      <c r="C148" s="38"/>
      <c r="D148" s="209" t="s">
        <v>173</v>
      </c>
      <c r="E148" s="38"/>
      <c r="F148" s="240" t="s">
        <v>206</v>
      </c>
      <c r="G148" s="38"/>
      <c r="H148" s="38"/>
      <c r="I148" s="117"/>
      <c r="J148" s="38"/>
      <c r="K148" s="38"/>
      <c r="L148" s="41"/>
      <c r="M148" s="241"/>
      <c r="N148" s="242"/>
      <c r="O148" s="66"/>
      <c r="P148" s="66"/>
      <c r="Q148" s="66"/>
      <c r="R148" s="66"/>
      <c r="S148" s="66"/>
      <c r="T148" s="67"/>
      <c r="U148" s="36"/>
      <c r="V148" s="36"/>
      <c r="W148" s="36"/>
      <c r="X148" s="36"/>
      <c r="Y148" s="36"/>
      <c r="Z148" s="36"/>
      <c r="AA148" s="36"/>
      <c r="AB148" s="36"/>
      <c r="AC148" s="36"/>
      <c r="AD148" s="36"/>
      <c r="AE148" s="36"/>
      <c r="AT148" s="19" t="s">
        <v>173</v>
      </c>
      <c r="AU148" s="19" t="s">
        <v>80</v>
      </c>
    </row>
    <row r="149" spans="1:65" s="13" customFormat="1">
      <c r="B149" s="207"/>
      <c r="C149" s="208"/>
      <c r="D149" s="209" t="s">
        <v>152</v>
      </c>
      <c r="E149" s="210" t="s">
        <v>19</v>
      </c>
      <c r="F149" s="211" t="s">
        <v>200</v>
      </c>
      <c r="G149" s="208"/>
      <c r="H149" s="210" t="s">
        <v>19</v>
      </c>
      <c r="I149" s="212"/>
      <c r="J149" s="208"/>
      <c r="K149" s="208"/>
      <c r="L149" s="213"/>
      <c r="M149" s="214"/>
      <c r="N149" s="215"/>
      <c r="O149" s="215"/>
      <c r="P149" s="215"/>
      <c r="Q149" s="215"/>
      <c r="R149" s="215"/>
      <c r="S149" s="215"/>
      <c r="T149" s="216"/>
      <c r="AT149" s="217" t="s">
        <v>152</v>
      </c>
      <c r="AU149" s="217" t="s">
        <v>80</v>
      </c>
      <c r="AV149" s="13" t="s">
        <v>76</v>
      </c>
      <c r="AW149" s="13" t="s">
        <v>33</v>
      </c>
      <c r="AX149" s="13" t="s">
        <v>72</v>
      </c>
      <c r="AY149" s="217" t="s">
        <v>144</v>
      </c>
    </row>
    <row r="150" spans="1:65" s="14" customFormat="1">
      <c r="B150" s="218"/>
      <c r="C150" s="219"/>
      <c r="D150" s="209" t="s">
        <v>152</v>
      </c>
      <c r="E150" s="220" t="s">
        <v>19</v>
      </c>
      <c r="F150" s="221" t="s">
        <v>207</v>
      </c>
      <c r="G150" s="219"/>
      <c r="H150" s="222">
        <v>1.1639999999999999</v>
      </c>
      <c r="I150" s="223"/>
      <c r="J150" s="219"/>
      <c r="K150" s="219"/>
      <c r="L150" s="224"/>
      <c r="M150" s="225"/>
      <c r="N150" s="226"/>
      <c r="O150" s="226"/>
      <c r="P150" s="226"/>
      <c r="Q150" s="226"/>
      <c r="R150" s="226"/>
      <c r="S150" s="226"/>
      <c r="T150" s="227"/>
      <c r="AT150" s="228" t="s">
        <v>152</v>
      </c>
      <c r="AU150" s="228" t="s">
        <v>80</v>
      </c>
      <c r="AV150" s="14" t="s">
        <v>80</v>
      </c>
      <c r="AW150" s="14" t="s">
        <v>33</v>
      </c>
      <c r="AX150" s="14" t="s">
        <v>76</v>
      </c>
      <c r="AY150" s="228" t="s">
        <v>144</v>
      </c>
    </row>
    <row r="151" spans="1:65" s="2" customFormat="1" ht="40.9" customHeight="1">
      <c r="A151" s="36"/>
      <c r="B151" s="37"/>
      <c r="C151" s="194" t="s">
        <v>208</v>
      </c>
      <c r="D151" s="194" t="s">
        <v>146</v>
      </c>
      <c r="E151" s="195" t="s">
        <v>209</v>
      </c>
      <c r="F151" s="196" t="s">
        <v>210</v>
      </c>
      <c r="G151" s="197" t="s">
        <v>165</v>
      </c>
      <c r="H151" s="198">
        <v>4.9020000000000001</v>
      </c>
      <c r="I151" s="199"/>
      <c r="J151" s="200">
        <f>ROUND(I151*H151,2)</f>
        <v>0</v>
      </c>
      <c r="K151" s="196" t="s">
        <v>166</v>
      </c>
      <c r="L151" s="41"/>
      <c r="M151" s="201" t="s">
        <v>19</v>
      </c>
      <c r="N151" s="202" t="s">
        <v>43</v>
      </c>
      <c r="O151" s="66"/>
      <c r="P151" s="203">
        <f>O151*H151</f>
        <v>0</v>
      </c>
      <c r="Q151" s="203">
        <v>4.3839999999999999E-3</v>
      </c>
      <c r="R151" s="203">
        <f>Q151*H151</f>
        <v>2.1490367999999999E-2</v>
      </c>
      <c r="S151" s="203">
        <v>0</v>
      </c>
      <c r="T151" s="204">
        <f>S151*H151</f>
        <v>0</v>
      </c>
      <c r="U151" s="36"/>
      <c r="V151" s="36"/>
      <c r="W151" s="36"/>
      <c r="X151" s="36"/>
      <c r="Y151" s="36"/>
      <c r="Z151" s="36"/>
      <c r="AA151" s="36"/>
      <c r="AB151" s="36"/>
      <c r="AC151" s="36"/>
      <c r="AD151" s="36"/>
      <c r="AE151" s="36"/>
      <c r="AR151" s="205" t="s">
        <v>150</v>
      </c>
      <c r="AT151" s="205" t="s">
        <v>146</v>
      </c>
      <c r="AU151" s="205" t="s">
        <v>80</v>
      </c>
      <c r="AY151" s="19" t="s">
        <v>144</v>
      </c>
      <c r="BE151" s="206">
        <f>IF(N151="základní",J151,0)</f>
        <v>0</v>
      </c>
      <c r="BF151" s="206">
        <f>IF(N151="snížená",J151,0)</f>
        <v>0</v>
      </c>
      <c r="BG151" s="206">
        <f>IF(N151="zákl. přenesená",J151,0)</f>
        <v>0</v>
      </c>
      <c r="BH151" s="206">
        <f>IF(N151="sníž. přenesená",J151,0)</f>
        <v>0</v>
      </c>
      <c r="BI151" s="206">
        <f>IF(N151="nulová",J151,0)</f>
        <v>0</v>
      </c>
      <c r="BJ151" s="19" t="s">
        <v>76</v>
      </c>
      <c r="BK151" s="206">
        <f>ROUND(I151*H151,2)</f>
        <v>0</v>
      </c>
      <c r="BL151" s="19" t="s">
        <v>150</v>
      </c>
      <c r="BM151" s="205" t="s">
        <v>211</v>
      </c>
    </row>
    <row r="152" spans="1:65" s="2" customFormat="1" ht="29.25">
      <c r="A152" s="36"/>
      <c r="B152" s="37"/>
      <c r="C152" s="38"/>
      <c r="D152" s="209" t="s">
        <v>173</v>
      </c>
      <c r="E152" s="38"/>
      <c r="F152" s="240" t="s">
        <v>212</v>
      </c>
      <c r="G152" s="38"/>
      <c r="H152" s="38"/>
      <c r="I152" s="117"/>
      <c r="J152" s="38"/>
      <c r="K152" s="38"/>
      <c r="L152" s="41"/>
      <c r="M152" s="241"/>
      <c r="N152" s="242"/>
      <c r="O152" s="66"/>
      <c r="P152" s="66"/>
      <c r="Q152" s="66"/>
      <c r="R152" s="66"/>
      <c r="S152" s="66"/>
      <c r="T152" s="67"/>
      <c r="U152" s="36"/>
      <c r="V152" s="36"/>
      <c r="W152" s="36"/>
      <c r="X152" s="36"/>
      <c r="Y152" s="36"/>
      <c r="Z152" s="36"/>
      <c r="AA152" s="36"/>
      <c r="AB152" s="36"/>
      <c r="AC152" s="36"/>
      <c r="AD152" s="36"/>
      <c r="AE152" s="36"/>
      <c r="AT152" s="19" t="s">
        <v>173</v>
      </c>
      <c r="AU152" s="19" t="s">
        <v>80</v>
      </c>
    </row>
    <row r="153" spans="1:65" s="13" customFormat="1">
      <c r="B153" s="207"/>
      <c r="C153" s="208"/>
      <c r="D153" s="209" t="s">
        <v>152</v>
      </c>
      <c r="E153" s="210" t="s">
        <v>19</v>
      </c>
      <c r="F153" s="211" t="s">
        <v>153</v>
      </c>
      <c r="G153" s="208"/>
      <c r="H153" s="210" t="s">
        <v>19</v>
      </c>
      <c r="I153" s="212"/>
      <c r="J153" s="208"/>
      <c r="K153" s="208"/>
      <c r="L153" s="213"/>
      <c r="M153" s="214"/>
      <c r="N153" s="215"/>
      <c r="O153" s="215"/>
      <c r="P153" s="215"/>
      <c r="Q153" s="215"/>
      <c r="R153" s="215"/>
      <c r="S153" s="215"/>
      <c r="T153" s="216"/>
      <c r="AT153" s="217" t="s">
        <v>152</v>
      </c>
      <c r="AU153" s="217" t="s">
        <v>80</v>
      </c>
      <c r="AV153" s="13" t="s">
        <v>76</v>
      </c>
      <c r="AW153" s="13" t="s">
        <v>33</v>
      </c>
      <c r="AX153" s="13" t="s">
        <v>72</v>
      </c>
      <c r="AY153" s="217" t="s">
        <v>144</v>
      </c>
    </row>
    <row r="154" spans="1:65" s="14" customFormat="1">
      <c r="B154" s="218"/>
      <c r="C154" s="219"/>
      <c r="D154" s="209" t="s">
        <v>152</v>
      </c>
      <c r="E154" s="220" t="s">
        <v>19</v>
      </c>
      <c r="F154" s="221" t="s">
        <v>213</v>
      </c>
      <c r="G154" s="219"/>
      <c r="H154" s="222">
        <v>4.9020000000000001</v>
      </c>
      <c r="I154" s="223"/>
      <c r="J154" s="219"/>
      <c r="K154" s="219"/>
      <c r="L154" s="224"/>
      <c r="M154" s="225"/>
      <c r="N154" s="226"/>
      <c r="O154" s="226"/>
      <c r="P154" s="226"/>
      <c r="Q154" s="226"/>
      <c r="R154" s="226"/>
      <c r="S154" s="226"/>
      <c r="T154" s="227"/>
      <c r="AT154" s="228" t="s">
        <v>152</v>
      </c>
      <c r="AU154" s="228" t="s">
        <v>80</v>
      </c>
      <c r="AV154" s="14" t="s">
        <v>80</v>
      </c>
      <c r="AW154" s="14" t="s">
        <v>33</v>
      </c>
      <c r="AX154" s="14" t="s">
        <v>76</v>
      </c>
      <c r="AY154" s="228" t="s">
        <v>144</v>
      </c>
    </row>
    <row r="155" spans="1:65" s="2" customFormat="1" ht="31.9" customHeight="1">
      <c r="A155" s="36"/>
      <c r="B155" s="37"/>
      <c r="C155" s="194" t="s">
        <v>214</v>
      </c>
      <c r="D155" s="194" t="s">
        <v>146</v>
      </c>
      <c r="E155" s="195" t="s">
        <v>215</v>
      </c>
      <c r="F155" s="196" t="s">
        <v>216</v>
      </c>
      <c r="G155" s="197" t="s">
        <v>165</v>
      </c>
      <c r="H155" s="198">
        <v>1.1639999999999999</v>
      </c>
      <c r="I155" s="199"/>
      <c r="J155" s="200">
        <f>ROUND(I155*H155,2)</f>
        <v>0</v>
      </c>
      <c r="K155" s="196" t="s">
        <v>166</v>
      </c>
      <c r="L155" s="41"/>
      <c r="M155" s="201" t="s">
        <v>19</v>
      </c>
      <c r="N155" s="202" t="s">
        <v>43</v>
      </c>
      <c r="O155" s="66"/>
      <c r="P155" s="203">
        <f>O155*H155</f>
        <v>0</v>
      </c>
      <c r="Q155" s="203">
        <v>4.1529999999999997E-2</v>
      </c>
      <c r="R155" s="203">
        <f>Q155*H155</f>
        <v>4.8340919999999996E-2</v>
      </c>
      <c r="S155" s="203">
        <v>0</v>
      </c>
      <c r="T155" s="204">
        <f>S155*H155</f>
        <v>0</v>
      </c>
      <c r="U155" s="36"/>
      <c r="V155" s="36"/>
      <c r="W155" s="36"/>
      <c r="X155" s="36"/>
      <c r="Y155" s="36"/>
      <c r="Z155" s="36"/>
      <c r="AA155" s="36"/>
      <c r="AB155" s="36"/>
      <c r="AC155" s="36"/>
      <c r="AD155" s="36"/>
      <c r="AE155" s="36"/>
      <c r="AR155" s="205" t="s">
        <v>150</v>
      </c>
      <c r="AT155" s="205" t="s">
        <v>146</v>
      </c>
      <c r="AU155" s="205" t="s">
        <v>80</v>
      </c>
      <c r="AY155" s="19" t="s">
        <v>144</v>
      </c>
      <c r="BE155" s="206">
        <f>IF(N155="základní",J155,0)</f>
        <v>0</v>
      </c>
      <c r="BF155" s="206">
        <f>IF(N155="snížená",J155,0)</f>
        <v>0</v>
      </c>
      <c r="BG155" s="206">
        <f>IF(N155="zákl. přenesená",J155,0)</f>
        <v>0</v>
      </c>
      <c r="BH155" s="206">
        <f>IF(N155="sníž. přenesená",J155,0)</f>
        <v>0</v>
      </c>
      <c r="BI155" s="206">
        <f>IF(N155="nulová",J155,0)</f>
        <v>0</v>
      </c>
      <c r="BJ155" s="19" t="s">
        <v>76</v>
      </c>
      <c r="BK155" s="206">
        <f>ROUND(I155*H155,2)</f>
        <v>0</v>
      </c>
      <c r="BL155" s="19" t="s">
        <v>150</v>
      </c>
      <c r="BM155" s="205" t="s">
        <v>217</v>
      </c>
    </row>
    <row r="156" spans="1:65" s="13" customFormat="1">
      <c r="B156" s="207"/>
      <c r="C156" s="208"/>
      <c r="D156" s="209" t="s">
        <v>152</v>
      </c>
      <c r="E156" s="210" t="s">
        <v>19</v>
      </c>
      <c r="F156" s="211" t="s">
        <v>200</v>
      </c>
      <c r="G156" s="208"/>
      <c r="H156" s="210" t="s">
        <v>19</v>
      </c>
      <c r="I156" s="212"/>
      <c r="J156" s="208"/>
      <c r="K156" s="208"/>
      <c r="L156" s="213"/>
      <c r="M156" s="214"/>
      <c r="N156" s="215"/>
      <c r="O156" s="215"/>
      <c r="P156" s="215"/>
      <c r="Q156" s="215"/>
      <c r="R156" s="215"/>
      <c r="S156" s="215"/>
      <c r="T156" s="216"/>
      <c r="AT156" s="217" t="s">
        <v>152</v>
      </c>
      <c r="AU156" s="217" t="s">
        <v>80</v>
      </c>
      <c r="AV156" s="13" t="s">
        <v>76</v>
      </c>
      <c r="AW156" s="13" t="s">
        <v>33</v>
      </c>
      <c r="AX156" s="13" t="s">
        <v>72</v>
      </c>
      <c r="AY156" s="217" t="s">
        <v>144</v>
      </c>
    </row>
    <row r="157" spans="1:65" s="14" customFormat="1">
      <c r="B157" s="218"/>
      <c r="C157" s="219"/>
      <c r="D157" s="209" t="s">
        <v>152</v>
      </c>
      <c r="E157" s="220" t="s">
        <v>19</v>
      </c>
      <c r="F157" s="221" t="s">
        <v>207</v>
      </c>
      <c r="G157" s="219"/>
      <c r="H157" s="222">
        <v>1.1639999999999999</v>
      </c>
      <c r="I157" s="223"/>
      <c r="J157" s="219"/>
      <c r="K157" s="219"/>
      <c r="L157" s="224"/>
      <c r="M157" s="225"/>
      <c r="N157" s="226"/>
      <c r="O157" s="226"/>
      <c r="P157" s="226"/>
      <c r="Q157" s="226"/>
      <c r="R157" s="226"/>
      <c r="S157" s="226"/>
      <c r="T157" s="227"/>
      <c r="AT157" s="228" t="s">
        <v>152</v>
      </c>
      <c r="AU157" s="228" t="s">
        <v>80</v>
      </c>
      <c r="AV157" s="14" t="s">
        <v>80</v>
      </c>
      <c r="AW157" s="14" t="s">
        <v>33</v>
      </c>
      <c r="AX157" s="14" t="s">
        <v>76</v>
      </c>
      <c r="AY157" s="228" t="s">
        <v>144</v>
      </c>
    </row>
    <row r="158" spans="1:65" s="2" customFormat="1" ht="40.9" customHeight="1">
      <c r="A158" s="36"/>
      <c r="B158" s="37"/>
      <c r="C158" s="194" t="s">
        <v>218</v>
      </c>
      <c r="D158" s="194" t="s">
        <v>146</v>
      </c>
      <c r="E158" s="195" t="s">
        <v>219</v>
      </c>
      <c r="F158" s="196" t="s">
        <v>220</v>
      </c>
      <c r="G158" s="197" t="s">
        <v>197</v>
      </c>
      <c r="H158" s="198">
        <v>21</v>
      </c>
      <c r="I158" s="199"/>
      <c r="J158" s="200">
        <f>ROUND(I158*H158,2)</f>
        <v>0</v>
      </c>
      <c r="K158" s="196" t="s">
        <v>166</v>
      </c>
      <c r="L158" s="41"/>
      <c r="M158" s="201" t="s">
        <v>19</v>
      </c>
      <c r="N158" s="202" t="s">
        <v>43</v>
      </c>
      <c r="O158" s="66"/>
      <c r="P158" s="203">
        <f>O158*H158</f>
        <v>0</v>
      </c>
      <c r="Q158" s="203">
        <v>1.0200000000000001E-2</v>
      </c>
      <c r="R158" s="203">
        <f>Q158*H158</f>
        <v>0.2142</v>
      </c>
      <c r="S158" s="203">
        <v>0</v>
      </c>
      <c r="T158" s="204">
        <f>S158*H158</f>
        <v>0</v>
      </c>
      <c r="U158" s="36"/>
      <c r="V158" s="36"/>
      <c r="W158" s="36"/>
      <c r="X158" s="36"/>
      <c r="Y158" s="36"/>
      <c r="Z158" s="36"/>
      <c r="AA158" s="36"/>
      <c r="AB158" s="36"/>
      <c r="AC158" s="36"/>
      <c r="AD158" s="36"/>
      <c r="AE158" s="36"/>
      <c r="AR158" s="205" t="s">
        <v>150</v>
      </c>
      <c r="AT158" s="205" t="s">
        <v>146</v>
      </c>
      <c r="AU158" s="205" t="s">
        <v>80</v>
      </c>
      <c r="AY158" s="19" t="s">
        <v>144</v>
      </c>
      <c r="BE158" s="206">
        <f>IF(N158="základní",J158,0)</f>
        <v>0</v>
      </c>
      <c r="BF158" s="206">
        <f>IF(N158="snížená",J158,0)</f>
        <v>0</v>
      </c>
      <c r="BG158" s="206">
        <f>IF(N158="zákl. přenesená",J158,0)</f>
        <v>0</v>
      </c>
      <c r="BH158" s="206">
        <f>IF(N158="sníž. přenesená",J158,0)</f>
        <v>0</v>
      </c>
      <c r="BI158" s="206">
        <f>IF(N158="nulová",J158,0)</f>
        <v>0</v>
      </c>
      <c r="BJ158" s="19" t="s">
        <v>76</v>
      </c>
      <c r="BK158" s="206">
        <f>ROUND(I158*H158,2)</f>
        <v>0</v>
      </c>
      <c r="BL158" s="19" t="s">
        <v>150</v>
      </c>
      <c r="BM158" s="205" t="s">
        <v>221</v>
      </c>
    </row>
    <row r="159" spans="1:65" s="2" customFormat="1" ht="52.15" customHeight="1">
      <c r="A159" s="36"/>
      <c r="B159" s="37"/>
      <c r="C159" s="194" t="s">
        <v>222</v>
      </c>
      <c r="D159" s="194" t="s">
        <v>146</v>
      </c>
      <c r="E159" s="195" t="s">
        <v>223</v>
      </c>
      <c r="F159" s="196" t="s">
        <v>224</v>
      </c>
      <c r="G159" s="197" t="s">
        <v>197</v>
      </c>
      <c r="H159" s="198">
        <v>2</v>
      </c>
      <c r="I159" s="199"/>
      <c r="J159" s="200">
        <f>ROUND(I159*H159,2)</f>
        <v>0</v>
      </c>
      <c r="K159" s="196" t="s">
        <v>166</v>
      </c>
      <c r="L159" s="41"/>
      <c r="M159" s="201" t="s">
        <v>19</v>
      </c>
      <c r="N159" s="202" t="s">
        <v>43</v>
      </c>
      <c r="O159" s="66"/>
      <c r="P159" s="203">
        <f>O159*H159</f>
        <v>0</v>
      </c>
      <c r="Q159" s="203">
        <v>3.8899199999999998E-3</v>
      </c>
      <c r="R159" s="203">
        <f>Q159*H159</f>
        <v>7.7798399999999997E-3</v>
      </c>
      <c r="S159" s="203">
        <v>0</v>
      </c>
      <c r="T159" s="204">
        <f>S159*H159</f>
        <v>0</v>
      </c>
      <c r="U159" s="36"/>
      <c r="V159" s="36"/>
      <c r="W159" s="36"/>
      <c r="X159" s="36"/>
      <c r="Y159" s="36"/>
      <c r="Z159" s="36"/>
      <c r="AA159" s="36"/>
      <c r="AB159" s="36"/>
      <c r="AC159" s="36"/>
      <c r="AD159" s="36"/>
      <c r="AE159" s="36"/>
      <c r="AR159" s="205" t="s">
        <v>150</v>
      </c>
      <c r="AT159" s="205" t="s">
        <v>146</v>
      </c>
      <c r="AU159" s="205" t="s">
        <v>80</v>
      </c>
      <c r="AY159" s="19" t="s">
        <v>144</v>
      </c>
      <c r="BE159" s="206">
        <f>IF(N159="základní",J159,0)</f>
        <v>0</v>
      </c>
      <c r="BF159" s="206">
        <f>IF(N159="snížená",J159,0)</f>
        <v>0</v>
      </c>
      <c r="BG159" s="206">
        <f>IF(N159="zákl. přenesená",J159,0)</f>
        <v>0</v>
      </c>
      <c r="BH159" s="206">
        <f>IF(N159="sníž. přenesená",J159,0)</f>
        <v>0</v>
      </c>
      <c r="BI159" s="206">
        <f>IF(N159="nulová",J159,0)</f>
        <v>0</v>
      </c>
      <c r="BJ159" s="19" t="s">
        <v>76</v>
      </c>
      <c r="BK159" s="206">
        <f>ROUND(I159*H159,2)</f>
        <v>0</v>
      </c>
      <c r="BL159" s="19" t="s">
        <v>150</v>
      </c>
      <c r="BM159" s="205" t="s">
        <v>225</v>
      </c>
    </row>
    <row r="160" spans="1:65" s="2" customFormat="1" ht="107.25">
      <c r="A160" s="36"/>
      <c r="B160" s="37"/>
      <c r="C160" s="38"/>
      <c r="D160" s="209" t="s">
        <v>173</v>
      </c>
      <c r="E160" s="38"/>
      <c r="F160" s="240" t="s">
        <v>226</v>
      </c>
      <c r="G160" s="38"/>
      <c r="H160" s="38"/>
      <c r="I160" s="117"/>
      <c r="J160" s="38"/>
      <c r="K160" s="38"/>
      <c r="L160" s="41"/>
      <c r="M160" s="241"/>
      <c r="N160" s="242"/>
      <c r="O160" s="66"/>
      <c r="P160" s="66"/>
      <c r="Q160" s="66"/>
      <c r="R160" s="66"/>
      <c r="S160" s="66"/>
      <c r="T160" s="67"/>
      <c r="U160" s="36"/>
      <c r="V160" s="36"/>
      <c r="W160" s="36"/>
      <c r="X160" s="36"/>
      <c r="Y160" s="36"/>
      <c r="Z160" s="36"/>
      <c r="AA160" s="36"/>
      <c r="AB160" s="36"/>
      <c r="AC160" s="36"/>
      <c r="AD160" s="36"/>
      <c r="AE160" s="36"/>
      <c r="AT160" s="19" t="s">
        <v>173</v>
      </c>
      <c r="AU160" s="19" t="s">
        <v>80</v>
      </c>
    </row>
    <row r="161" spans="1:65" s="13" customFormat="1">
      <c r="B161" s="207"/>
      <c r="C161" s="208"/>
      <c r="D161" s="209" t="s">
        <v>152</v>
      </c>
      <c r="E161" s="210" t="s">
        <v>19</v>
      </c>
      <c r="F161" s="211" t="s">
        <v>199</v>
      </c>
      <c r="G161" s="208"/>
      <c r="H161" s="210" t="s">
        <v>19</v>
      </c>
      <c r="I161" s="212"/>
      <c r="J161" s="208"/>
      <c r="K161" s="208"/>
      <c r="L161" s="213"/>
      <c r="M161" s="214"/>
      <c r="N161" s="215"/>
      <c r="O161" s="215"/>
      <c r="P161" s="215"/>
      <c r="Q161" s="215"/>
      <c r="R161" s="215"/>
      <c r="S161" s="215"/>
      <c r="T161" s="216"/>
      <c r="AT161" s="217" t="s">
        <v>152</v>
      </c>
      <c r="AU161" s="217" t="s">
        <v>80</v>
      </c>
      <c r="AV161" s="13" t="s">
        <v>76</v>
      </c>
      <c r="AW161" s="13" t="s">
        <v>33</v>
      </c>
      <c r="AX161" s="13" t="s">
        <v>72</v>
      </c>
      <c r="AY161" s="217" t="s">
        <v>144</v>
      </c>
    </row>
    <row r="162" spans="1:65" s="14" customFormat="1">
      <c r="B162" s="218"/>
      <c r="C162" s="219"/>
      <c r="D162" s="209" t="s">
        <v>152</v>
      </c>
      <c r="E162" s="220" t="s">
        <v>19</v>
      </c>
      <c r="F162" s="221" t="s">
        <v>80</v>
      </c>
      <c r="G162" s="219"/>
      <c r="H162" s="222">
        <v>2</v>
      </c>
      <c r="I162" s="223"/>
      <c r="J162" s="219"/>
      <c r="K162" s="219"/>
      <c r="L162" s="224"/>
      <c r="M162" s="225"/>
      <c r="N162" s="226"/>
      <c r="O162" s="226"/>
      <c r="P162" s="226"/>
      <c r="Q162" s="226"/>
      <c r="R162" s="226"/>
      <c r="S162" s="226"/>
      <c r="T162" s="227"/>
      <c r="AT162" s="228" t="s">
        <v>152</v>
      </c>
      <c r="AU162" s="228" t="s">
        <v>80</v>
      </c>
      <c r="AV162" s="14" t="s">
        <v>80</v>
      </c>
      <c r="AW162" s="14" t="s">
        <v>33</v>
      </c>
      <c r="AX162" s="14" t="s">
        <v>76</v>
      </c>
      <c r="AY162" s="228" t="s">
        <v>144</v>
      </c>
    </row>
    <row r="163" spans="1:65" s="2" customFormat="1" ht="37.9" customHeight="1">
      <c r="A163" s="36"/>
      <c r="B163" s="37"/>
      <c r="C163" s="194" t="s">
        <v>227</v>
      </c>
      <c r="D163" s="194" t="s">
        <v>146</v>
      </c>
      <c r="E163" s="195" t="s">
        <v>228</v>
      </c>
      <c r="F163" s="196" t="s">
        <v>229</v>
      </c>
      <c r="G163" s="197" t="s">
        <v>149</v>
      </c>
      <c r="H163" s="198">
        <v>6.8000000000000005E-2</v>
      </c>
      <c r="I163" s="199"/>
      <c r="J163" s="200">
        <f>ROUND(I163*H163,2)</f>
        <v>0</v>
      </c>
      <c r="K163" s="196" t="s">
        <v>166</v>
      </c>
      <c r="L163" s="41"/>
      <c r="M163" s="201" t="s">
        <v>19</v>
      </c>
      <c r="N163" s="202" t="s">
        <v>43</v>
      </c>
      <c r="O163" s="66"/>
      <c r="P163" s="203">
        <f>O163*H163</f>
        <v>0</v>
      </c>
      <c r="Q163" s="203">
        <v>2.2563399999999998</v>
      </c>
      <c r="R163" s="203">
        <f>Q163*H163</f>
        <v>0.15343112</v>
      </c>
      <c r="S163" s="203">
        <v>0</v>
      </c>
      <c r="T163" s="204">
        <f>S163*H163</f>
        <v>0</v>
      </c>
      <c r="U163" s="36"/>
      <c r="V163" s="36"/>
      <c r="W163" s="36"/>
      <c r="X163" s="36"/>
      <c r="Y163" s="36"/>
      <c r="Z163" s="36"/>
      <c r="AA163" s="36"/>
      <c r="AB163" s="36"/>
      <c r="AC163" s="36"/>
      <c r="AD163" s="36"/>
      <c r="AE163" s="36"/>
      <c r="AR163" s="205" t="s">
        <v>150</v>
      </c>
      <c r="AT163" s="205" t="s">
        <v>146</v>
      </c>
      <c r="AU163" s="205" t="s">
        <v>80</v>
      </c>
      <c r="AY163" s="19" t="s">
        <v>144</v>
      </c>
      <c r="BE163" s="206">
        <f>IF(N163="základní",J163,0)</f>
        <v>0</v>
      </c>
      <c r="BF163" s="206">
        <f>IF(N163="snížená",J163,0)</f>
        <v>0</v>
      </c>
      <c r="BG163" s="206">
        <f>IF(N163="zákl. přenesená",J163,0)</f>
        <v>0</v>
      </c>
      <c r="BH163" s="206">
        <f>IF(N163="sníž. přenesená",J163,0)</f>
        <v>0</v>
      </c>
      <c r="BI163" s="206">
        <f>IF(N163="nulová",J163,0)</f>
        <v>0</v>
      </c>
      <c r="BJ163" s="19" t="s">
        <v>76</v>
      </c>
      <c r="BK163" s="206">
        <f>ROUND(I163*H163,2)</f>
        <v>0</v>
      </c>
      <c r="BL163" s="19" t="s">
        <v>150</v>
      </c>
      <c r="BM163" s="205" t="s">
        <v>230</v>
      </c>
    </row>
    <row r="164" spans="1:65" s="13" customFormat="1">
      <c r="B164" s="207"/>
      <c r="C164" s="208"/>
      <c r="D164" s="209" t="s">
        <v>152</v>
      </c>
      <c r="E164" s="210" t="s">
        <v>19</v>
      </c>
      <c r="F164" s="211" t="s">
        <v>200</v>
      </c>
      <c r="G164" s="208"/>
      <c r="H164" s="210" t="s">
        <v>19</v>
      </c>
      <c r="I164" s="212"/>
      <c r="J164" s="208"/>
      <c r="K164" s="208"/>
      <c r="L164" s="213"/>
      <c r="M164" s="214"/>
      <c r="N164" s="215"/>
      <c r="O164" s="215"/>
      <c r="P164" s="215"/>
      <c r="Q164" s="215"/>
      <c r="R164" s="215"/>
      <c r="S164" s="215"/>
      <c r="T164" s="216"/>
      <c r="AT164" s="217" t="s">
        <v>152</v>
      </c>
      <c r="AU164" s="217" t="s">
        <v>80</v>
      </c>
      <c r="AV164" s="13" t="s">
        <v>76</v>
      </c>
      <c r="AW164" s="13" t="s">
        <v>33</v>
      </c>
      <c r="AX164" s="13" t="s">
        <v>72</v>
      </c>
      <c r="AY164" s="217" t="s">
        <v>144</v>
      </c>
    </row>
    <row r="165" spans="1:65" s="14" customFormat="1">
      <c r="B165" s="218"/>
      <c r="C165" s="219"/>
      <c r="D165" s="209" t="s">
        <v>152</v>
      </c>
      <c r="E165" s="220" t="s">
        <v>19</v>
      </c>
      <c r="F165" s="221" t="s">
        <v>231</v>
      </c>
      <c r="G165" s="219"/>
      <c r="H165" s="222">
        <v>6.8000000000000005E-2</v>
      </c>
      <c r="I165" s="223"/>
      <c r="J165" s="219"/>
      <c r="K165" s="219"/>
      <c r="L165" s="224"/>
      <c r="M165" s="225"/>
      <c r="N165" s="226"/>
      <c r="O165" s="226"/>
      <c r="P165" s="226"/>
      <c r="Q165" s="226"/>
      <c r="R165" s="226"/>
      <c r="S165" s="226"/>
      <c r="T165" s="227"/>
      <c r="AT165" s="228" t="s">
        <v>152</v>
      </c>
      <c r="AU165" s="228" t="s">
        <v>80</v>
      </c>
      <c r="AV165" s="14" t="s">
        <v>80</v>
      </c>
      <c r="AW165" s="14" t="s">
        <v>33</v>
      </c>
      <c r="AX165" s="14" t="s">
        <v>76</v>
      </c>
      <c r="AY165" s="228" t="s">
        <v>144</v>
      </c>
    </row>
    <row r="166" spans="1:65" s="2" customFormat="1" ht="41.45" customHeight="1">
      <c r="A166" s="36"/>
      <c r="B166" s="37"/>
      <c r="C166" s="194" t="s">
        <v>232</v>
      </c>
      <c r="D166" s="194" t="s">
        <v>146</v>
      </c>
      <c r="E166" s="195" t="s">
        <v>233</v>
      </c>
      <c r="F166" s="196" t="s">
        <v>234</v>
      </c>
      <c r="G166" s="197" t="s">
        <v>149</v>
      </c>
      <c r="H166" s="198">
        <v>0.85499999999999998</v>
      </c>
      <c r="I166" s="199"/>
      <c r="J166" s="200">
        <f>ROUND(I166*H166,2)</f>
        <v>0</v>
      </c>
      <c r="K166" s="196" t="s">
        <v>166</v>
      </c>
      <c r="L166" s="41"/>
      <c r="M166" s="201" t="s">
        <v>19</v>
      </c>
      <c r="N166" s="202" t="s">
        <v>43</v>
      </c>
      <c r="O166" s="66"/>
      <c r="P166" s="203">
        <f>O166*H166</f>
        <v>0</v>
      </c>
      <c r="Q166" s="203">
        <v>9.0899999999999998E-4</v>
      </c>
      <c r="R166" s="203">
        <f>Q166*H166</f>
        <v>7.7719499999999995E-4</v>
      </c>
      <c r="S166" s="203">
        <v>0</v>
      </c>
      <c r="T166" s="204">
        <f>S166*H166</f>
        <v>0</v>
      </c>
      <c r="U166" s="36"/>
      <c r="V166" s="36"/>
      <c r="W166" s="36"/>
      <c r="X166" s="36"/>
      <c r="Y166" s="36"/>
      <c r="Z166" s="36"/>
      <c r="AA166" s="36"/>
      <c r="AB166" s="36"/>
      <c r="AC166" s="36"/>
      <c r="AD166" s="36"/>
      <c r="AE166" s="36"/>
      <c r="AR166" s="205" t="s">
        <v>150</v>
      </c>
      <c r="AT166" s="205" t="s">
        <v>146</v>
      </c>
      <c r="AU166" s="205" t="s">
        <v>80</v>
      </c>
      <c r="AY166" s="19" t="s">
        <v>144</v>
      </c>
      <c r="BE166" s="206">
        <f>IF(N166="základní",J166,0)</f>
        <v>0</v>
      </c>
      <c r="BF166" s="206">
        <f>IF(N166="snížená",J166,0)</f>
        <v>0</v>
      </c>
      <c r="BG166" s="206">
        <f>IF(N166="zákl. přenesená",J166,0)</f>
        <v>0</v>
      </c>
      <c r="BH166" s="206">
        <f>IF(N166="sníž. přenesená",J166,0)</f>
        <v>0</v>
      </c>
      <c r="BI166" s="206">
        <f>IF(N166="nulová",J166,0)</f>
        <v>0</v>
      </c>
      <c r="BJ166" s="19" t="s">
        <v>76</v>
      </c>
      <c r="BK166" s="206">
        <f>ROUND(I166*H166,2)</f>
        <v>0</v>
      </c>
      <c r="BL166" s="19" t="s">
        <v>150</v>
      </c>
      <c r="BM166" s="205" t="s">
        <v>235</v>
      </c>
    </row>
    <row r="167" spans="1:65" s="13" customFormat="1">
      <c r="B167" s="207"/>
      <c r="C167" s="208"/>
      <c r="D167" s="209" t="s">
        <v>152</v>
      </c>
      <c r="E167" s="210" t="s">
        <v>19</v>
      </c>
      <c r="F167" s="211" t="s">
        <v>199</v>
      </c>
      <c r="G167" s="208"/>
      <c r="H167" s="210" t="s">
        <v>19</v>
      </c>
      <c r="I167" s="212"/>
      <c r="J167" s="208"/>
      <c r="K167" s="208"/>
      <c r="L167" s="213"/>
      <c r="M167" s="214"/>
      <c r="N167" s="215"/>
      <c r="O167" s="215"/>
      <c r="P167" s="215"/>
      <c r="Q167" s="215"/>
      <c r="R167" s="215"/>
      <c r="S167" s="215"/>
      <c r="T167" s="216"/>
      <c r="AT167" s="217" t="s">
        <v>152</v>
      </c>
      <c r="AU167" s="217" t="s">
        <v>80</v>
      </c>
      <c r="AV167" s="13" t="s">
        <v>76</v>
      </c>
      <c r="AW167" s="13" t="s">
        <v>33</v>
      </c>
      <c r="AX167" s="13" t="s">
        <v>72</v>
      </c>
      <c r="AY167" s="217" t="s">
        <v>144</v>
      </c>
    </row>
    <row r="168" spans="1:65" s="14" customFormat="1">
      <c r="B168" s="218"/>
      <c r="C168" s="219"/>
      <c r="D168" s="209" t="s">
        <v>152</v>
      </c>
      <c r="E168" s="220" t="s">
        <v>19</v>
      </c>
      <c r="F168" s="221" t="s">
        <v>236</v>
      </c>
      <c r="G168" s="219"/>
      <c r="H168" s="222">
        <v>0.85499999999999998</v>
      </c>
      <c r="I168" s="223"/>
      <c r="J168" s="219"/>
      <c r="K168" s="219"/>
      <c r="L168" s="224"/>
      <c r="M168" s="225"/>
      <c r="N168" s="226"/>
      <c r="O168" s="226"/>
      <c r="P168" s="226"/>
      <c r="Q168" s="226"/>
      <c r="R168" s="226"/>
      <c r="S168" s="226"/>
      <c r="T168" s="227"/>
      <c r="AT168" s="228" t="s">
        <v>152</v>
      </c>
      <c r="AU168" s="228" t="s">
        <v>80</v>
      </c>
      <c r="AV168" s="14" t="s">
        <v>80</v>
      </c>
      <c r="AW168" s="14" t="s">
        <v>33</v>
      </c>
      <c r="AX168" s="14" t="s">
        <v>76</v>
      </c>
      <c r="AY168" s="228" t="s">
        <v>144</v>
      </c>
    </row>
    <row r="169" spans="1:65" s="2" customFormat="1" ht="27" customHeight="1">
      <c r="A169" s="36"/>
      <c r="B169" s="37"/>
      <c r="C169" s="194" t="s">
        <v>8</v>
      </c>
      <c r="D169" s="194" t="s">
        <v>146</v>
      </c>
      <c r="E169" s="195" t="s">
        <v>237</v>
      </c>
      <c r="F169" s="196" t="s">
        <v>238</v>
      </c>
      <c r="G169" s="197" t="s">
        <v>165</v>
      </c>
      <c r="H169" s="198">
        <v>14.246</v>
      </c>
      <c r="I169" s="199"/>
      <c r="J169" s="200">
        <f>ROUND(I169*H169,2)</f>
        <v>0</v>
      </c>
      <c r="K169" s="196" t="s">
        <v>239</v>
      </c>
      <c r="L169" s="41"/>
      <c r="M169" s="201" t="s">
        <v>19</v>
      </c>
      <c r="N169" s="202" t="s">
        <v>43</v>
      </c>
      <c r="O169" s="66"/>
      <c r="P169" s="203">
        <f>O169*H169</f>
        <v>0</v>
      </c>
      <c r="Q169" s="203">
        <v>0.1386</v>
      </c>
      <c r="R169" s="203">
        <f>Q169*H169</f>
        <v>1.9744956</v>
      </c>
      <c r="S169" s="203">
        <v>0</v>
      </c>
      <c r="T169" s="204">
        <f>S169*H169</f>
        <v>0</v>
      </c>
      <c r="U169" s="36"/>
      <c r="V169" s="36"/>
      <c r="W169" s="36"/>
      <c r="X169" s="36"/>
      <c r="Y169" s="36"/>
      <c r="Z169" s="36"/>
      <c r="AA169" s="36"/>
      <c r="AB169" s="36"/>
      <c r="AC169" s="36"/>
      <c r="AD169" s="36"/>
      <c r="AE169" s="36"/>
      <c r="AR169" s="205" t="s">
        <v>150</v>
      </c>
      <c r="AT169" s="205" t="s">
        <v>146</v>
      </c>
      <c r="AU169" s="205" t="s">
        <v>80</v>
      </c>
      <c r="AY169" s="19" t="s">
        <v>144</v>
      </c>
      <c r="BE169" s="206">
        <f>IF(N169="základní",J169,0)</f>
        <v>0</v>
      </c>
      <c r="BF169" s="206">
        <f>IF(N169="snížená",J169,0)</f>
        <v>0</v>
      </c>
      <c r="BG169" s="206">
        <f>IF(N169="zákl. přenesená",J169,0)</f>
        <v>0</v>
      </c>
      <c r="BH169" s="206">
        <f>IF(N169="sníž. přenesená",J169,0)</f>
        <v>0</v>
      </c>
      <c r="BI169" s="206">
        <f>IF(N169="nulová",J169,0)</f>
        <v>0</v>
      </c>
      <c r="BJ169" s="19" t="s">
        <v>76</v>
      </c>
      <c r="BK169" s="206">
        <f>ROUND(I169*H169,2)</f>
        <v>0</v>
      </c>
      <c r="BL169" s="19" t="s">
        <v>150</v>
      </c>
      <c r="BM169" s="205" t="s">
        <v>240</v>
      </c>
    </row>
    <row r="170" spans="1:65" s="2" customFormat="1" ht="39">
      <c r="A170" s="36"/>
      <c r="B170" s="37"/>
      <c r="C170" s="38"/>
      <c r="D170" s="209" t="s">
        <v>173</v>
      </c>
      <c r="E170" s="38"/>
      <c r="F170" s="240" t="s">
        <v>241</v>
      </c>
      <c r="G170" s="38"/>
      <c r="H170" s="38"/>
      <c r="I170" s="117"/>
      <c r="J170" s="38"/>
      <c r="K170" s="38"/>
      <c r="L170" s="41"/>
      <c r="M170" s="241"/>
      <c r="N170" s="242"/>
      <c r="O170" s="66"/>
      <c r="P170" s="66"/>
      <c r="Q170" s="66"/>
      <c r="R170" s="66"/>
      <c r="S170" s="66"/>
      <c r="T170" s="67"/>
      <c r="U170" s="36"/>
      <c r="V170" s="36"/>
      <c r="W170" s="36"/>
      <c r="X170" s="36"/>
      <c r="Y170" s="36"/>
      <c r="Z170" s="36"/>
      <c r="AA170" s="36"/>
      <c r="AB170" s="36"/>
      <c r="AC170" s="36"/>
      <c r="AD170" s="36"/>
      <c r="AE170" s="36"/>
      <c r="AT170" s="19" t="s">
        <v>173</v>
      </c>
      <c r="AU170" s="19" t="s">
        <v>80</v>
      </c>
    </row>
    <row r="171" spans="1:65" s="13" customFormat="1">
      <c r="B171" s="207"/>
      <c r="C171" s="208"/>
      <c r="D171" s="209" t="s">
        <v>152</v>
      </c>
      <c r="E171" s="210" t="s">
        <v>19</v>
      </c>
      <c r="F171" s="211" t="s">
        <v>199</v>
      </c>
      <c r="G171" s="208"/>
      <c r="H171" s="210" t="s">
        <v>19</v>
      </c>
      <c r="I171" s="212"/>
      <c r="J171" s="208"/>
      <c r="K171" s="208"/>
      <c r="L171" s="213"/>
      <c r="M171" s="214"/>
      <c r="N171" s="215"/>
      <c r="O171" s="215"/>
      <c r="P171" s="215"/>
      <c r="Q171" s="215"/>
      <c r="R171" s="215"/>
      <c r="S171" s="215"/>
      <c r="T171" s="216"/>
      <c r="AT171" s="217" t="s">
        <v>152</v>
      </c>
      <c r="AU171" s="217" t="s">
        <v>80</v>
      </c>
      <c r="AV171" s="13" t="s">
        <v>76</v>
      </c>
      <c r="AW171" s="13" t="s">
        <v>33</v>
      </c>
      <c r="AX171" s="13" t="s">
        <v>72</v>
      </c>
      <c r="AY171" s="217" t="s">
        <v>144</v>
      </c>
    </row>
    <row r="172" spans="1:65" s="14" customFormat="1">
      <c r="B172" s="218"/>
      <c r="C172" s="219"/>
      <c r="D172" s="209" t="s">
        <v>152</v>
      </c>
      <c r="E172" s="220" t="s">
        <v>19</v>
      </c>
      <c r="F172" s="221" t="s">
        <v>242</v>
      </c>
      <c r="G172" s="219"/>
      <c r="H172" s="222">
        <v>14.246</v>
      </c>
      <c r="I172" s="223"/>
      <c r="J172" s="219"/>
      <c r="K172" s="219"/>
      <c r="L172" s="224"/>
      <c r="M172" s="225"/>
      <c r="N172" s="226"/>
      <c r="O172" s="226"/>
      <c r="P172" s="226"/>
      <c r="Q172" s="226"/>
      <c r="R172" s="226"/>
      <c r="S172" s="226"/>
      <c r="T172" s="227"/>
      <c r="AT172" s="228" t="s">
        <v>152</v>
      </c>
      <c r="AU172" s="228" t="s">
        <v>80</v>
      </c>
      <c r="AV172" s="14" t="s">
        <v>80</v>
      </c>
      <c r="AW172" s="14" t="s">
        <v>33</v>
      </c>
      <c r="AX172" s="14" t="s">
        <v>76</v>
      </c>
      <c r="AY172" s="228" t="s">
        <v>144</v>
      </c>
    </row>
    <row r="173" spans="1:65" s="12" customFormat="1" ht="22.9" customHeight="1">
      <c r="B173" s="178"/>
      <c r="C173" s="179"/>
      <c r="D173" s="180" t="s">
        <v>71</v>
      </c>
      <c r="E173" s="192" t="s">
        <v>208</v>
      </c>
      <c r="F173" s="192" t="s">
        <v>243</v>
      </c>
      <c r="G173" s="179"/>
      <c r="H173" s="179"/>
      <c r="I173" s="182"/>
      <c r="J173" s="193">
        <f>BK173</f>
        <v>0</v>
      </c>
      <c r="K173" s="179"/>
      <c r="L173" s="184"/>
      <c r="M173" s="185"/>
      <c r="N173" s="186"/>
      <c r="O173" s="186"/>
      <c r="P173" s="187">
        <f>SUM(P174:P236)</f>
        <v>0</v>
      </c>
      <c r="Q173" s="186"/>
      <c r="R173" s="187">
        <f>SUM(R174:R236)</f>
        <v>2.7991802499999996E-2</v>
      </c>
      <c r="S173" s="186"/>
      <c r="T173" s="188">
        <f>SUM(T174:T236)</f>
        <v>7.4737000000000018</v>
      </c>
      <c r="AR173" s="189" t="s">
        <v>76</v>
      </c>
      <c r="AT173" s="190" t="s">
        <v>71</v>
      </c>
      <c r="AU173" s="190" t="s">
        <v>76</v>
      </c>
      <c r="AY173" s="189" t="s">
        <v>144</v>
      </c>
      <c r="BK173" s="191">
        <f>SUM(BK174:BK236)</f>
        <v>0</v>
      </c>
    </row>
    <row r="174" spans="1:65" s="2" customFormat="1" ht="39.75" customHeight="1">
      <c r="A174" s="36"/>
      <c r="B174" s="37"/>
      <c r="C174" s="194" t="s">
        <v>244</v>
      </c>
      <c r="D174" s="194" t="s">
        <v>146</v>
      </c>
      <c r="E174" s="195" t="s">
        <v>245</v>
      </c>
      <c r="F174" s="196" t="s">
        <v>246</v>
      </c>
      <c r="G174" s="197" t="s">
        <v>165</v>
      </c>
      <c r="H174" s="198">
        <v>80</v>
      </c>
      <c r="I174" s="199"/>
      <c r="J174" s="200">
        <f>ROUND(I174*H174,2)</f>
        <v>0</v>
      </c>
      <c r="K174" s="196" t="s">
        <v>166</v>
      </c>
      <c r="L174" s="41"/>
      <c r="M174" s="201" t="s">
        <v>19</v>
      </c>
      <c r="N174" s="202" t="s">
        <v>43</v>
      </c>
      <c r="O174" s="66"/>
      <c r="P174" s="203">
        <f>O174*H174</f>
        <v>0</v>
      </c>
      <c r="Q174" s="203">
        <v>1.2999999999999999E-4</v>
      </c>
      <c r="R174" s="203">
        <f>Q174*H174</f>
        <v>1.04E-2</v>
      </c>
      <c r="S174" s="203">
        <v>0</v>
      </c>
      <c r="T174" s="204">
        <f>S174*H174</f>
        <v>0</v>
      </c>
      <c r="U174" s="36"/>
      <c r="V174" s="36"/>
      <c r="W174" s="36"/>
      <c r="X174" s="36"/>
      <c r="Y174" s="36"/>
      <c r="Z174" s="36"/>
      <c r="AA174" s="36"/>
      <c r="AB174" s="36"/>
      <c r="AC174" s="36"/>
      <c r="AD174" s="36"/>
      <c r="AE174" s="36"/>
      <c r="AR174" s="205" t="s">
        <v>150</v>
      </c>
      <c r="AT174" s="205" t="s">
        <v>146</v>
      </c>
      <c r="AU174" s="205" t="s">
        <v>80</v>
      </c>
      <c r="AY174" s="19" t="s">
        <v>144</v>
      </c>
      <c r="BE174" s="206">
        <f>IF(N174="základní",J174,0)</f>
        <v>0</v>
      </c>
      <c r="BF174" s="206">
        <f>IF(N174="snížená",J174,0)</f>
        <v>0</v>
      </c>
      <c r="BG174" s="206">
        <f>IF(N174="zákl. přenesená",J174,0)</f>
        <v>0</v>
      </c>
      <c r="BH174" s="206">
        <f>IF(N174="sníž. přenesená",J174,0)</f>
        <v>0</v>
      </c>
      <c r="BI174" s="206">
        <f>IF(N174="nulová",J174,0)</f>
        <v>0</v>
      </c>
      <c r="BJ174" s="19" t="s">
        <v>76</v>
      </c>
      <c r="BK174" s="206">
        <f>ROUND(I174*H174,2)</f>
        <v>0</v>
      </c>
      <c r="BL174" s="19" t="s">
        <v>150</v>
      </c>
      <c r="BM174" s="205" t="s">
        <v>247</v>
      </c>
    </row>
    <row r="175" spans="1:65" s="2" customFormat="1" ht="87.75">
      <c r="A175" s="36"/>
      <c r="B175" s="37"/>
      <c r="C175" s="38"/>
      <c r="D175" s="209" t="s">
        <v>173</v>
      </c>
      <c r="E175" s="38"/>
      <c r="F175" s="240" t="s">
        <v>248</v>
      </c>
      <c r="G175" s="38"/>
      <c r="H175" s="38"/>
      <c r="I175" s="117"/>
      <c r="J175" s="38"/>
      <c r="K175" s="38"/>
      <c r="L175" s="41"/>
      <c r="M175" s="241"/>
      <c r="N175" s="242"/>
      <c r="O175" s="66"/>
      <c r="P175" s="66"/>
      <c r="Q175" s="66"/>
      <c r="R175" s="66"/>
      <c r="S175" s="66"/>
      <c r="T175" s="67"/>
      <c r="U175" s="36"/>
      <c r="V175" s="36"/>
      <c r="W175" s="36"/>
      <c r="X175" s="36"/>
      <c r="Y175" s="36"/>
      <c r="Z175" s="36"/>
      <c r="AA175" s="36"/>
      <c r="AB175" s="36"/>
      <c r="AC175" s="36"/>
      <c r="AD175" s="36"/>
      <c r="AE175" s="36"/>
      <c r="AT175" s="19" t="s">
        <v>173</v>
      </c>
      <c r="AU175" s="19" t="s">
        <v>80</v>
      </c>
    </row>
    <row r="176" spans="1:65" s="2" customFormat="1" ht="42" customHeight="1">
      <c r="A176" s="36"/>
      <c r="B176" s="37"/>
      <c r="C176" s="194" t="s">
        <v>249</v>
      </c>
      <c r="D176" s="194" t="s">
        <v>146</v>
      </c>
      <c r="E176" s="195" t="s">
        <v>250</v>
      </c>
      <c r="F176" s="196" t="s">
        <v>251</v>
      </c>
      <c r="G176" s="197" t="s">
        <v>165</v>
      </c>
      <c r="H176" s="198">
        <v>100</v>
      </c>
      <c r="I176" s="199"/>
      <c r="J176" s="200">
        <f>ROUND(I176*H176,2)</f>
        <v>0</v>
      </c>
      <c r="K176" s="196" t="s">
        <v>166</v>
      </c>
      <c r="L176" s="41"/>
      <c r="M176" s="201" t="s">
        <v>19</v>
      </c>
      <c r="N176" s="202" t="s">
        <v>43</v>
      </c>
      <c r="O176" s="66"/>
      <c r="P176" s="203">
        <f>O176*H176</f>
        <v>0</v>
      </c>
      <c r="Q176" s="203">
        <v>3.9499999999999998E-5</v>
      </c>
      <c r="R176" s="203">
        <f>Q176*H176</f>
        <v>3.9499999999999995E-3</v>
      </c>
      <c r="S176" s="203">
        <v>0</v>
      </c>
      <c r="T176" s="204">
        <f>S176*H176</f>
        <v>0</v>
      </c>
      <c r="U176" s="36"/>
      <c r="V176" s="36"/>
      <c r="W176" s="36"/>
      <c r="X176" s="36"/>
      <c r="Y176" s="36"/>
      <c r="Z176" s="36"/>
      <c r="AA176" s="36"/>
      <c r="AB176" s="36"/>
      <c r="AC176" s="36"/>
      <c r="AD176" s="36"/>
      <c r="AE176" s="36"/>
      <c r="AR176" s="205" t="s">
        <v>150</v>
      </c>
      <c r="AT176" s="205" t="s">
        <v>146</v>
      </c>
      <c r="AU176" s="205" t="s">
        <v>80</v>
      </c>
      <c r="AY176" s="19" t="s">
        <v>144</v>
      </c>
      <c r="BE176" s="206">
        <f>IF(N176="základní",J176,0)</f>
        <v>0</v>
      </c>
      <c r="BF176" s="206">
        <f>IF(N176="snížená",J176,0)</f>
        <v>0</v>
      </c>
      <c r="BG176" s="206">
        <f>IF(N176="zákl. přenesená",J176,0)</f>
        <v>0</v>
      </c>
      <c r="BH176" s="206">
        <f>IF(N176="sníž. přenesená",J176,0)</f>
        <v>0</v>
      </c>
      <c r="BI176" s="206">
        <f>IF(N176="nulová",J176,0)</f>
        <v>0</v>
      </c>
      <c r="BJ176" s="19" t="s">
        <v>76</v>
      </c>
      <c r="BK176" s="206">
        <f>ROUND(I176*H176,2)</f>
        <v>0</v>
      </c>
      <c r="BL176" s="19" t="s">
        <v>150</v>
      </c>
      <c r="BM176" s="205" t="s">
        <v>252</v>
      </c>
    </row>
    <row r="177" spans="1:65" s="2" customFormat="1" ht="292.5">
      <c r="A177" s="36"/>
      <c r="B177" s="37"/>
      <c r="C177" s="38"/>
      <c r="D177" s="209" t="s">
        <v>173</v>
      </c>
      <c r="E177" s="38"/>
      <c r="F177" s="240" t="s">
        <v>253</v>
      </c>
      <c r="G177" s="38"/>
      <c r="H177" s="38"/>
      <c r="I177" s="117"/>
      <c r="J177" s="38"/>
      <c r="K177" s="38"/>
      <c r="L177" s="41"/>
      <c r="M177" s="241"/>
      <c r="N177" s="242"/>
      <c r="O177" s="66"/>
      <c r="P177" s="66"/>
      <c r="Q177" s="66"/>
      <c r="R177" s="66"/>
      <c r="S177" s="66"/>
      <c r="T177" s="67"/>
      <c r="U177" s="36"/>
      <c r="V177" s="36"/>
      <c r="W177" s="36"/>
      <c r="X177" s="36"/>
      <c r="Y177" s="36"/>
      <c r="Z177" s="36"/>
      <c r="AA177" s="36"/>
      <c r="AB177" s="36"/>
      <c r="AC177" s="36"/>
      <c r="AD177" s="36"/>
      <c r="AE177" s="36"/>
      <c r="AT177" s="19" t="s">
        <v>173</v>
      </c>
      <c r="AU177" s="19" t="s">
        <v>80</v>
      </c>
    </row>
    <row r="178" spans="1:65" s="2" customFormat="1" ht="52.15" customHeight="1">
      <c r="A178" s="36"/>
      <c r="B178" s="37"/>
      <c r="C178" s="194" t="s">
        <v>254</v>
      </c>
      <c r="D178" s="194" t="s">
        <v>146</v>
      </c>
      <c r="E178" s="195" t="s">
        <v>255</v>
      </c>
      <c r="F178" s="196" t="s">
        <v>256</v>
      </c>
      <c r="G178" s="197" t="s">
        <v>165</v>
      </c>
      <c r="H178" s="198">
        <v>17.46</v>
      </c>
      <c r="I178" s="199"/>
      <c r="J178" s="200">
        <f>ROUND(I178*H178,2)</f>
        <v>0</v>
      </c>
      <c r="K178" s="196" t="s">
        <v>166</v>
      </c>
      <c r="L178" s="41"/>
      <c r="M178" s="201" t="s">
        <v>19</v>
      </c>
      <c r="N178" s="202" t="s">
        <v>43</v>
      </c>
      <c r="O178" s="66"/>
      <c r="P178" s="203">
        <f>O178*H178</f>
        <v>0</v>
      </c>
      <c r="Q178" s="203">
        <v>0</v>
      </c>
      <c r="R178" s="203">
        <f>Q178*H178</f>
        <v>0</v>
      </c>
      <c r="S178" s="203">
        <v>0.26100000000000001</v>
      </c>
      <c r="T178" s="204">
        <f>S178*H178</f>
        <v>4.5570600000000008</v>
      </c>
      <c r="U178" s="36"/>
      <c r="V178" s="36"/>
      <c r="W178" s="36"/>
      <c r="X178" s="36"/>
      <c r="Y178" s="36"/>
      <c r="Z178" s="36"/>
      <c r="AA178" s="36"/>
      <c r="AB178" s="36"/>
      <c r="AC178" s="36"/>
      <c r="AD178" s="36"/>
      <c r="AE178" s="36"/>
      <c r="AR178" s="205" t="s">
        <v>150</v>
      </c>
      <c r="AT178" s="205" t="s">
        <v>146</v>
      </c>
      <c r="AU178" s="205" t="s">
        <v>80</v>
      </c>
      <c r="AY178" s="19" t="s">
        <v>144</v>
      </c>
      <c r="BE178" s="206">
        <f>IF(N178="základní",J178,0)</f>
        <v>0</v>
      </c>
      <c r="BF178" s="206">
        <f>IF(N178="snížená",J178,0)</f>
        <v>0</v>
      </c>
      <c r="BG178" s="206">
        <f>IF(N178="zákl. přenesená",J178,0)</f>
        <v>0</v>
      </c>
      <c r="BH178" s="206">
        <f>IF(N178="sníž. přenesená",J178,0)</f>
        <v>0</v>
      </c>
      <c r="BI178" s="206">
        <f>IF(N178="nulová",J178,0)</f>
        <v>0</v>
      </c>
      <c r="BJ178" s="19" t="s">
        <v>76</v>
      </c>
      <c r="BK178" s="206">
        <f>ROUND(I178*H178,2)</f>
        <v>0</v>
      </c>
      <c r="BL178" s="19" t="s">
        <v>150</v>
      </c>
      <c r="BM178" s="205" t="s">
        <v>257</v>
      </c>
    </row>
    <row r="179" spans="1:65" s="13" customFormat="1">
      <c r="B179" s="207"/>
      <c r="C179" s="208"/>
      <c r="D179" s="209" t="s">
        <v>152</v>
      </c>
      <c r="E179" s="210" t="s">
        <v>19</v>
      </c>
      <c r="F179" s="211" t="s">
        <v>200</v>
      </c>
      <c r="G179" s="208"/>
      <c r="H179" s="210" t="s">
        <v>19</v>
      </c>
      <c r="I179" s="212"/>
      <c r="J179" s="208"/>
      <c r="K179" s="208"/>
      <c r="L179" s="213"/>
      <c r="M179" s="214"/>
      <c r="N179" s="215"/>
      <c r="O179" s="215"/>
      <c r="P179" s="215"/>
      <c r="Q179" s="215"/>
      <c r="R179" s="215"/>
      <c r="S179" s="215"/>
      <c r="T179" s="216"/>
      <c r="AT179" s="217" t="s">
        <v>152</v>
      </c>
      <c r="AU179" s="217" t="s">
        <v>80</v>
      </c>
      <c r="AV179" s="13" t="s">
        <v>76</v>
      </c>
      <c r="AW179" s="13" t="s">
        <v>33</v>
      </c>
      <c r="AX179" s="13" t="s">
        <v>72</v>
      </c>
      <c r="AY179" s="217" t="s">
        <v>144</v>
      </c>
    </row>
    <row r="180" spans="1:65" s="14" customFormat="1">
      <c r="B180" s="218"/>
      <c r="C180" s="219"/>
      <c r="D180" s="209" t="s">
        <v>152</v>
      </c>
      <c r="E180" s="220" t="s">
        <v>19</v>
      </c>
      <c r="F180" s="221" t="s">
        <v>258</v>
      </c>
      <c r="G180" s="219"/>
      <c r="H180" s="222">
        <v>17.46</v>
      </c>
      <c r="I180" s="223"/>
      <c r="J180" s="219"/>
      <c r="K180" s="219"/>
      <c r="L180" s="224"/>
      <c r="M180" s="225"/>
      <c r="N180" s="226"/>
      <c r="O180" s="226"/>
      <c r="P180" s="226"/>
      <c r="Q180" s="226"/>
      <c r="R180" s="226"/>
      <c r="S180" s="226"/>
      <c r="T180" s="227"/>
      <c r="AT180" s="228" t="s">
        <v>152</v>
      </c>
      <c r="AU180" s="228" t="s">
        <v>80</v>
      </c>
      <c r="AV180" s="14" t="s">
        <v>80</v>
      </c>
      <c r="AW180" s="14" t="s">
        <v>33</v>
      </c>
      <c r="AX180" s="14" t="s">
        <v>76</v>
      </c>
      <c r="AY180" s="228" t="s">
        <v>144</v>
      </c>
    </row>
    <row r="181" spans="1:65" s="2" customFormat="1" ht="30.6" customHeight="1">
      <c r="A181" s="36"/>
      <c r="B181" s="37"/>
      <c r="C181" s="194" t="s">
        <v>259</v>
      </c>
      <c r="D181" s="194" t="s">
        <v>146</v>
      </c>
      <c r="E181" s="195" t="s">
        <v>260</v>
      </c>
      <c r="F181" s="196" t="s">
        <v>261</v>
      </c>
      <c r="G181" s="197" t="s">
        <v>149</v>
      </c>
      <c r="H181" s="198">
        <v>0.182</v>
      </c>
      <c r="I181" s="199"/>
      <c r="J181" s="200">
        <f>ROUND(I181*H181,2)</f>
        <v>0</v>
      </c>
      <c r="K181" s="196" t="s">
        <v>166</v>
      </c>
      <c r="L181" s="41"/>
      <c r="M181" s="201" t="s">
        <v>19</v>
      </c>
      <c r="N181" s="202" t="s">
        <v>43</v>
      </c>
      <c r="O181" s="66"/>
      <c r="P181" s="203">
        <f>O181*H181</f>
        <v>0</v>
      </c>
      <c r="Q181" s="203">
        <v>0</v>
      </c>
      <c r="R181" s="203">
        <f>Q181*H181</f>
        <v>0</v>
      </c>
      <c r="S181" s="203">
        <v>2.2000000000000002</v>
      </c>
      <c r="T181" s="204">
        <f>S181*H181</f>
        <v>0.40040000000000003</v>
      </c>
      <c r="U181" s="36"/>
      <c r="V181" s="36"/>
      <c r="W181" s="36"/>
      <c r="X181" s="36"/>
      <c r="Y181" s="36"/>
      <c r="Z181" s="36"/>
      <c r="AA181" s="36"/>
      <c r="AB181" s="36"/>
      <c r="AC181" s="36"/>
      <c r="AD181" s="36"/>
      <c r="AE181" s="36"/>
      <c r="AR181" s="205" t="s">
        <v>150</v>
      </c>
      <c r="AT181" s="205" t="s">
        <v>146</v>
      </c>
      <c r="AU181" s="205" t="s">
        <v>80</v>
      </c>
      <c r="AY181" s="19" t="s">
        <v>144</v>
      </c>
      <c r="BE181" s="206">
        <f>IF(N181="základní",J181,0)</f>
        <v>0</v>
      </c>
      <c r="BF181" s="206">
        <f>IF(N181="snížená",J181,0)</f>
        <v>0</v>
      </c>
      <c r="BG181" s="206">
        <f>IF(N181="zákl. přenesená",J181,0)</f>
        <v>0</v>
      </c>
      <c r="BH181" s="206">
        <f>IF(N181="sníž. přenesená",J181,0)</f>
        <v>0</v>
      </c>
      <c r="BI181" s="206">
        <f>IF(N181="nulová",J181,0)</f>
        <v>0</v>
      </c>
      <c r="BJ181" s="19" t="s">
        <v>76</v>
      </c>
      <c r="BK181" s="206">
        <f>ROUND(I181*H181,2)</f>
        <v>0</v>
      </c>
      <c r="BL181" s="19" t="s">
        <v>150</v>
      </c>
      <c r="BM181" s="205" t="s">
        <v>262</v>
      </c>
    </row>
    <row r="182" spans="1:65" s="2" customFormat="1" ht="48.75">
      <c r="A182" s="36"/>
      <c r="B182" s="37"/>
      <c r="C182" s="38"/>
      <c r="D182" s="209" t="s">
        <v>173</v>
      </c>
      <c r="E182" s="38"/>
      <c r="F182" s="240" t="s">
        <v>263</v>
      </c>
      <c r="G182" s="38"/>
      <c r="H182" s="38"/>
      <c r="I182" s="117"/>
      <c r="J182" s="38"/>
      <c r="K182" s="38"/>
      <c r="L182" s="41"/>
      <c r="M182" s="241"/>
      <c r="N182" s="242"/>
      <c r="O182" s="66"/>
      <c r="P182" s="66"/>
      <c r="Q182" s="66"/>
      <c r="R182" s="66"/>
      <c r="S182" s="66"/>
      <c r="T182" s="67"/>
      <c r="U182" s="36"/>
      <c r="V182" s="36"/>
      <c r="W182" s="36"/>
      <c r="X182" s="36"/>
      <c r="Y182" s="36"/>
      <c r="Z182" s="36"/>
      <c r="AA182" s="36"/>
      <c r="AB182" s="36"/>
      <c r="AC182" s="36"/>
      <c r="AD182" s="36"/>
      <c r="AE182" s="36"/>
      <c r="AT182" s="19" t="s">
        <v>173</v>
      </c>
      <c r="AU182" s="19" t="s">
        <v>80</v>
      </c>
    </row>
    <row r="183" spans="1:65" s="13" customFormat="1">
      <c r="B183" s="207"/>
      <c r="C183" s="208"/>
      <c r="D183" s="209" t="s">
        <v>152</v>
      </c>
      <c r="E183" s="210" t="s">
        <v>19</v>
      </c>
      <c r="F183" s="211" t="s">
        <v>264</v>
      </c>
      <c r="G183" s="208"/>
      <c r="H183" s="210" t="s">
        <v>19</v>
      </c>
      <c r="I183" s="212"/>
      <c r="J183" s="208"/>
      <c r="K183" s="208"/>
      <c r="L183" s="213"/>
      <c r="M183" s="214"/>
      <c r="N183" s="215"/>
      <c r="O183" s="215"/>
      <c r="P183" s="215"/>
      <c r="Q183" s="215"/>
      <c r="R183" s="215"/>
      <c r="S183" s="215"/>
      <c r="T183" s="216"/>
      <c r="AT183" s="217" t="s">
        <v>152</v>
      </c>
      <c r="AU183" s="217" t="s">
        <v>80</v>
      </c>
      <c r="AV183" s="13" t="s">
        <v>76</v>
      </c>
      <c r="AW183" s="13" t="s">
        <v>33</v>
      </c>
      <c r="AX183" s="13" t="s">
        <v>72</v>
      </c>
      <c r="AY183" s="217" t="s">
        <v>144</v>
      </c>
    </row>
    <row r="184" spans="1:65" s="14" customFormat="1">
      <c r="B184" s="218"/>
      <c r="C184" s="219"/>
      <c r="D184" s="209" t="s">
        <v>152</v>
      </c>
      <c r="E184" s="220" t="s">
        <v>19</v>
      </c>
      <c r="F184" s="221" t="s">
        <v>265</v>
      </c>
      <c r="G184" s="219"/>
      <c r="H184" s="222">
        <v>0.182</v>
      </c>
      <c r="I184" s="223"/>
      <c r="J184" s="219"/>
      <c r="K184" s="219"/>
      <c r="L184" s="224"/>
      <c r="M184" s="225"/>
      <c r="N184" s="226"/>
      <c r="O184" s="226"/>
      <c r="P184" s="226"/>
      <c r="Q184" s="226"/>
      <c r="R184" s="226"/>
      <c r="S184" s="226"/>
      <c r="T184" s="227"/>
      <c r="AT184" s="228" t="s">
        <v>152</v>
      </c>
      <c r="AU184" s="228" t="s">
        <v>80</v>
      </c>
      <c r="AV184" s="14" t="s">
        <v>80</v>
      </c>
      <c r="AW184" s="14" t="s">
        <v>33</v>
      </c>
      <c r="AX184" s="14" t="s">
        <v>76</v>
      </c>
      <c r="AY184" s="228" t="s">
        <v>144</v>
      </c>
    </row>
    <row r="185" spans="1:65" s="2" customFormat="1" ht="30.6" customHeight="1">
      <c r="A185" s="36"/>
      <c r="B185" s="37"/>
      <c r="C185" s="194" t="s">
        <v>266</v>
      </c>
      <c r="D185" s="194" t="s">
        <v>146</v>
      </c>
      <c r="E185" s="195" t="s">
        <v>267</v>
      </c>
      <c r="F185" s="196" t="s">
        <v>268</v>
      </c>
      <c r="G185" s="197" t="s">
        <v>149</v>
      </c>
      <c r="H185" s="198">
        <v>5.3999999999999999E-2</v>
      </c>
      <c r="I185" s="199"/>
      <c r="J185" s="200">
        <f>ROUND(I185*H185,2)</f>
        <v>0</v>
      </c>
      <c r="K185" s="196" t="s">
        <v>166</v>
      </c>
      <c r="L185" s="41"/>
      <c r="M185" s="201" t="s">
        <v>19</v>
      </c>
      <c r="N185" s="202" t="s">
        <v>43</v>
      </c>
      <c r="O185" s="66"/>
      <c r="P185" s="203">
        <f>O185*H185</f>
        <v>0</v>
      </c>
      <c r="Q185" s="203">
        <v>0</v>
      </c>
      <c r="R185" s="203">
        <f>Q185*H185</f>
        <v>0</v>
      </c>
      <c r="S185" s="203">
        <v>2.2000000000000002</v>
      </c>
      <c r="T185" s="204">
        <f>S185*H185</f>
        <v>0.1188</v>
      </c>
      <c r="U185" s="36"/>
      <c r="V185" s="36"/>
      <c r="W185" s="36"/>
      <c r="X185" s="36"/>
      <c r="Y185" s="36"/>
      <c r="Z185" s="36"/>
      <c r="AA185" s="36"/>
      <c r="AB185" s="36"/>
      <c r="AC185" s="36"/>
      <c r="AD185" s="36"/>
      <c r="AE185" s="36"/>
      <c r="AR185" s="205" t="s">
        <v>150</v>
      </c>
      <c r="AT185" s="205" t="s">
        <v>146</v>
      </c>
      <c r="AU185" s="205" t="s">
        <v>80</v>
      </c>
      <c r="AY185" s="19" t="s">
        <v>144</v>
      </c>
      <c r="BE185" s="206">
        <f>IF(N185="základní",J185,0)</f>
        <v>0</v>
      </c>
      <c r="BF185" s="206">
        <f>IF(N185="snížená",J185,0)</f>
        <v>0</v>
      </c>
      <c r="BG185" s="206">
        <f>IF(N185="zákl. přenesená",J185,0)</f>
        <v>0</v>
      </c>
      <c r="BH185" s="206">
        <f>IF(N185="sníž. přenesená",J185,0)</f>
        <v>0</v>
      </c>
      <c r="BI185" s="206">
        <f>IF(N185="nulová",J185,0)</f>
        <v>0</v>
      </c>
      <c r="BJ185" s="19" t="s">
        <v>76</v>
      </c>
      <c r="BK185" s="206">
        <f>ROUND(I185*H185,2)</f>
        <v>0</v>
      </c>
      <c r="BL185" s="19" t="s">
        <v>150</v>
      </c>
      <c r="BM185" s="205" t="s">
        <v>269</v>
      </c>
    </row>
    <row r="186" spans="1:65" s="13" customFormat="1">
      <c r="B186" s="207"/>
      <c r="C186" s="208"/>
      <c r="D186" s="209" t="s">
        <v>152</v>
      </c>
      <c r="E186" s="210" t="s">
        <v>19</v>
      </c>
      <c r="F186" s="211" t="s">
        <v>200</v>
      </c>
      <c r="G186" s="208"/>
      <c r="H186" s="210" t="s">
        <v>19</v>
      </c>
      <c r="I186" s="212"/>
      <c r="J186" s="208"/>
      <c r="K186" s="208"/>
      <c r="L186" s="213"/>
      <c r="M186" s="214"/>
      <c r="N186" s="215"/>
      <c r="O186" s="215"/>
      <c r="P186" s="215"/>
      <c r="Q186" s="215"/>
      <c r="R186" s="215"/>
      <c r="S186" s="215"/>
      <c r="T186" s="216"/>
      <c r="AT186" s="217" t="s">
        <v>152</v>
      </c>
      <c r="AU186" s="217" t="s">
        <v>80</v>
      </c>
      <c r="AV186" s="13" t="s">
        <v>76</v>
      </c>
      <c r="AW186" s="13" t="s">
        <v>33</v>
      </c>
      <c r="AX186" s="13" t="s">
        <v>72</v>
      </c>
      <c r="AY186" s="217" t="s">
        <v>144</v>
      </c>
    </row>
    <row r="187" spans="1:65" s="14" customFormat="1">
      <c r="B187" s="218"/>
      <c r="C187" s="219"/>
      <c r="D187" s="209" t="s">
        <v>152</v>
      </c>
      <c r="E187" s="220" t="s">
        <v>19</v>
      </c>
      <c r="F187" s="221" t="s">
        <v>270</v>
      </c>
      <c r="G187" s="219"/>
      <c r="H187" s="222">
        <v>5.3999999999999999E-2</v>
      </c>
      <c r="I187" s="223"/>
      <c r="J187" s="219"/>
      <c r="K187" s="219"/>
      <c r="L187" s="224"/>
      <c r="M187" s="225"/>
      <c r="N187" s="226"/>
      <c r="O187" s="226"/>
      <c r="P187" s="226"/>
      <c r="Q187" s="226"/>
      <c r="R187" s="226"/>
      <c r="S187" s="226"/>
      <c r="T187" s="227"/>
      <c r="AT187" s="228" t="s">
        <v>152</v>
      </c>
      <c r="AU187" s="228" t="s">
        <v>80</v>
      </c>
      <c r="AV187" s="14" t="s">
        <v>80</v>
      </c>
      <c r="AW187" s="14" t="s">
        <v>33</v>
      </c>
      <c r="AX187" s="14" t="s">
        <v>76</v>
      </c>
      <c r="AY187" s="228" t="s">
        <v>144</v>
      </c>
    </row>
    <row r="188" spans="1:65" s="2" customFormat="1" ht="39" customHeight="1">
      <c r="A188" s="36"/>
      <c r="B188" s="37"/>
      <c r="C188" s="194" t="s">
        <v>7</v>
      </c>
      <c r="D188" s="194" t="s">
        <v>146</v>
      </c>
      <c r="E188" s="195" t="s">
        <v>271</v>
      </c>
      <c r="F188" s="196" t="s">
        <v>272</v>
      </c>
      <c r="G188" s="197" t="s">
        <v>197</v>
      </c>
      <c r="H188" s="198">
        <v>1</v>
      </c>
      <c r="I188" s="199"/>
      <c r="J188" s="200">
        <f>ROUND(I188*H188,2)</f>
        <v>0</v>
      </c>
      <c r="K188" s="196" t="s">
        <v>166</v>
      </c>
      <c r="L188" s="41"/>
      <c r="M188" s="201" t="s">
        <v>19</v>
      </c>
      <c r="N188" s="202" t="s">
        <v>43</v>
      </c>
      <c r="O188" s="66"/>
      <c r="P188" s="203">
        <f>O188*H188</f>
        <v>0</v>
      </c>
      <c r="Q188" s="203">
        <v>0</v>
      </c>
      <c r="R188" s="203">
        <f>Q188*H188</f>
        <v>0</v>
      </c>
      <c r="S188" s="203">
        <v>8.2000000000000003E-2</v>
      </c>
      <c r="T188" s="204">
        <f>S188*H188</f>
        <v>8.2000000000000003E-2</v>
      </c>
      <c r="U188" s="36"/>
      <c r="V188" s="36"/>
      <c r="W188" s="36"/>
      <c r="X188" s="36"/>
      <c r="Y188" s="36"/>
      <c r="Z188" s="36"/>
      <c r="AA188" s="36"/>
      <c r="AB188" s="36"/>
      <c r="AC188" s="36"/>
      <c r="AD188" s="36"/>
      <c r="AE188" s="36"/>
      <c r="AR188" s="205" t="s">
        <v>150</v>
      </c>
      <c r="AT188" s="205" t="s">
        <v>146</v>
      </c>
      <c r="AU188" s="205" t="s">
        <v>80</v>
      </c>
      <c r="AY188" s="19" t="s">
        <v>144</v>
      </c>
      <c r="BE188" s="206">
        <f>IF(N188="základní",J188,0)</f>
        <v>0</v>
      </c>
      <c r="BF188" s="206">
        <f>IF(N188="snížená",J188,0)</f>
        <v>0</v>
      </c>
      <c r="BG188" s="206">
        <f>IF(N188="zákl. přenesená",J188,0)</f>
        <v>0</v>
      </c>
      <c r="BH188" s="206">
        <f>IF(N188="sníž. přenesená",J188,0)</f>
        <v>0</v>
      </c>
      <c r="BI188" s="206">
        <f>IF(N188="nulová",J188,0)</f>
        <v>0</v>
      </c>
      <c r="BJ188" s="19" t="s">
        <v>76</v>
      </c>
      <c r="BK188" s="206">
        <f>ROUND(I188*H188,2)</f>
        <v>0</v>
      </c>
      <c r="BL188" s="19" t="s">
        <v>150</v>
      </c>
      <c r="BM188" s="205" t="s">
        <v>273</v>
      </c>
    </row>
    <row r="189" spans="1:65" s="13" customFormat="1">
      <c r="B189" s="207"/>
      <c r="C189" s="208"/>
      <c r="D189" s="209" t="s">
        <v>152</v>
      </c>
      <c r="E189" s="210" t="s">
        <v>19</v>
      </c>
      <c r="F189" s="211" t="s">
        <v>199</v>
      </c>
      <c r="G189" s="208"/>
      <c r="H189" s="210" t="s">
        <v>19</v>
      </c>
      <c r="I189" s="212"/>
      <c r="J189" s="208"/>
      <c r="K189" s="208"/>
      <c r="L189" s="213"/>
      <c r="M189" s="214"/>
      <c r="N189" s="215"/>
      <c r="O189" s="215"/>
      <c r="P189" s="215"/>
      <c r="Q189" s="215"/>
      <c r="R189" s="215"/>
      <c r="S189" s="215"/>
      <c r="T189" s="216"/>
      <c r="AT189" s="217" t="s">
        <v>152</v>
      </c>
      <c r="AU189" s="217" t="s">
        <v>80</v>
      </c>
      <c r="AV189" s="13" t="s">
        <v>76</v>
      </c>
      <c r="AW189" s="13" t="s">
        <v>33</v>
      </c>
      <c r="AX189" s="13" t="s">
        <v>72</v>
      </c>
      <c r="AY189" s="217" t="s">
        <v>144</v>
      </c>
    </row>
    <row r="190" spans="1:65" s="14" customFormat="1">
      <c r="B190" s="218"/>
      <c r="C190" s="219"/>
      <c r="D190" s="209" t="s">
        <v>152</v>
      </c>
      <c r="E190" s="220" t="s">
        <v>19</v>
      </c>
      <c r="F190" s="221" t="s">
        <v>76</v>
      </c>
      <c r="G190" s="219"/>
      <c r="H190" s="222">
        <v>1</v>
      </c>
      <c r="I190" s="223"/>
      <c r="J190" s="219"/>
      <c r="K190" s="219"/>
      <c r="L190" s="224"/>
      <c r="M190" s="225"/>
      <c r="N190" s="226"/>
      <c r="O190" s="226"/>
      <c r="P190" s="226"/>
      <c r="Q190" s="226"/>
      <c r="R190" s="226"/>
      <c r="S190" s="226"/>
      <c r="T190" s="227"/>
      <c r="AT190" s="228" t="s">
        <v>152</v>
      </c>
      <c r="AU190" s="228" t="s">
        <v>80</v>
      </c>
      <c r="AV190" s="14" t="s">
        <v>80</v>
      </c>
      <c r="AW190" s="14" t="s">
        <v>33</v>
      </c>
      <c r="AX190" s="14" t="s">
        <v>76</v>
      </c>
      <c r="AY190" s="228" t="s">
        <v>144</v>
      </c>
    </row>
    <row r="191" spans="1:65" s="2" customFormat="1" ht="42.6" customHeight="1">
      <c r="A191" s="36"/>
      <c r="B191" s="37"/>
      <c r="C191" s="194" t="s">
        <v>274</v>
      </c>
      <c r="D191" s="194" t="s">
        <v>146</v>
      </c>
      <c r="E191" s="195" t="s">
        <v>275</v>
      </c>
      <c r="F191" s="196" t="s">
        <v>276</v>
      </c>
      <c r="G191" s="197" t="s">
        <v>149</v>
      </c>
      <c r="H191" s="198">
        <v>8.4000000000000005E-2</v>
      </c>
      <c r="I191" s="199"/>
      <c r="J191" s="200">
        <f>ROUND(I191*H191,2)</f>
        <v>0</v>
      </c>
      <c r="K191" s="196" t="s">
        <v>166</v>
      </c>
      <c r="L191" s="41"/>
      <c r="M191" s="201" t="s">
        <v>19</v>
      </c>
      <c r="N191" s="202" t="s">
        <v>43</v>
      </c>
      <c r="O191" s="66"/>
      <c r="P191" s="203">
        <f>O191*H191</f>
        <v>0</v>
      </c>
      <c r="Q191" s="203">
        <v>0</v>
      </c>
      <c r="R191" s="203">
        <f>Q191*H191</f>
        <v>0</v>
      </c>
      <c r="S191" s="203">
        <v>2.2000000000000002</v>
      </c>
      <c r="T191" s="204">
        <f>S191*H191</f>
        <v>0.18480000000000002</v>
      </c>
      <c r="U191" s="36"/>
      <c r="V191" s="36"/>
      <c r="W191" s="36"/>
      <c r="X191" s="36"/>
      <c r="Y191" s="36"/>
      <c r="Z191" s="36"/>
      <c r="AA191" s="36"/>
      <c r="AB191" s="36"/>
      <c r="AC191" s="36"/>
      <c r="AD191" s="36"/>
      <c r="AE191" s="36"/>
      <c r="AR191" s="205" t="s">
        <v>150</v>
      </c>
      <c r="AT191" s="205" t="s">
        <v>146</v>
      </c>
      <c r="AU191" s="205" t="s">
        <v>80</v>
      </c>
      <c r="AY191" s="19" t="s">
        <v>144</v>
      </c>
      <c r="BE191" s="206">
        <f>IF(N191="základní",J191,0)</f>
        <v>0</v>
      </c>
      <c r="BF191" s="206">
        <f>IF(N191="snížená",J191,0)</f>
        <v>0</v>
      </c>
      <c r="BG191" s="206">
        <f>IF(N191="zákl. přenesená",J191,0)</f>
        <v>0</v>
      </c>
      <c r="BH191" s="206">
        <f>IF(N191="sníž. přenesená",J191,0)</f>
        <v>0</v>
      </c>
      <c r="BI191" s="206">
        <f>IF(N191="nulová",J191,0)</f>
        <v>0</v>
      </c>
      <c r="BJ191" s="19" t="s">
        <v>76</v>
      </c>
      <c r="BK191" s="206">
        <f>ROUND(I191*H191,2)</f>
        <v>0</v>
      </c>
      <c r="BL191" s="19" t="s">
        <v>150</v>
      </c>
      <c r="BM191" s="205" t="s">
        <v>277</v>
      </c>
    </row>
    <row r="192" spans="1:65" s="13" customFormat="1">
      <c r="B192" s="207"/>
      <c r="C192" s="208"/>
      <c r="D192" s="209" t="s">
        <v>152</v>
      </c>
      <c r="E192" s="210" t="s">
        <v>19</v>
      </c>
      <c r="F192" s="211" t="s">
        <v>199</v>
      </c>
      <c r="G192" s="208"/>
      <c r="H192" s="210" t="s">
        <v>19</v>
      </c>
      <c r="I192" s="212"/>
      <c r="J192" s="208"/>
      <c r="K192" s="208"/>
      <c r="L192" s="213"/>
      <c r="M192" s="214"/>
      <c r="N192" s="215"/>
      <c r="O192" s="215"/>
      <c r="P192" s="215"/>
      <c r="Q192" s="215"/>
      <c r="R192" s="215"/>
      <c r="S192" s="215"/>
      <c r="T192" s="216"/>
      <c r="AT192" s="217" t="s">
        <v>152</v>
      </c>
      <c r="AU192" s="217" t="s">
        <v>80</v>
      </c>
      <c r="AV192" s="13" t="s">
        <v>76</v>
      </c>
      <c r="AW192" s="13" t="s">
        <v>33</v>
      </c>
      <c r="AX192" s="13" t="s">
        <v>72</v>
      </c>
      <c r="AY192" s="217" t="s">
        <v>144</v>
      </c>
    </row>
    <row r="193" spans="1:65" s="14" customFormat="1">
      <c r="B193" s="218"/>
      <c r="C193" s="219"/>
      <c r="D193" s="209" t="s">
        <v>152</v>
      </c>
      <c r="E193" s="220" t="s">
        <v>19</v>
      </c>
      <c r="F193" s="221" t="s">
        <v>278</v>
      </c>
      <c r="G193" s="219"/>
      <c r="H193" s="222">
        <v>8.4000000000000005E-2</v>
      </c>
      <c r="I193" s="223"/>
      <c r="J193" s="219"/>
      <c r="K193" s="219"/>
      <c r="L193" s="224"/>
      <c r="M193" s="225"/>
      <c r="N193" s="226"/>
      <c r="O193" s="226"/>
      <c r="P193" s="226"/>
      <c r="Q193" s="226"/>
      <c r="R193" s="226"/>
      <c r="S193" s="226"/>
      <c r="T193" s="227"/>
      <c r="AT193" s="228" t="s">
        <v>152</v>
      </c>
      <c r="AU193" s="228" t="s">
        <v>80</v>
      </c>
      <c r="AV193" s="14" t="s">
        <v>80</v>
      </c>
      <c r="AW193" s="14" t="s">
        <v>33</v>
      </c>
      <c r="AX193" s="14" t="s">
        <v>76</v>
      </c>
      <c r="AY193" s="228" t="s">
        <v>144</v>
      </c>
    </row>
    <row r="194" spans="1:65" s="2" customFormat="1" ht="39.6" customHeight="1">
      <c r="A194" s="36"/>
      <c r="B194" s="37"/>
      <c r="C194" s="194" t="s">
        <v>279</v>
      </c>
      <c r="D194" s="194" t="s">
        <v>146</v>
      </c>
      <c r="E194" s="195" t="s">
        <v>280</v>
      </c>
      <c r="F194" s="196" t="s">
        <v>281</v>
      </c>
      <c r="G194" s="197" t="s">
        <v>149</v>
      </c>
      <c r="H194" s="198">
        <v>0.38900000000000001</v>
      </c>
      <c r="I194" s="199"/>
      <c r="J194" s="200">
        <f>ROUND(I194*H194,2)</f>
        <v>0</v>
      </c>
      <c r="K194" s="196" t="s">
        <v>166</v>
      </c>
      <c r="L194" s="41"/>
      <c r="M194" s="201" t="s">
        <v>19</v>
      </c>
      <c r="N194" s="202" t="s">
        <v>43</v>
      </c>
      <c r="O194" s="66"/>
      <c r="P194" s="203">
        <f>O194*H194</f>
        <v>0</v>
      </c>
      <c r="Q194" s="203">
        <v>0</v>
      </c>
      <c r="R194" s="203">
        <f>Q194*H194</f>
        <v>0</v>
      </c>
      <c r="S194" s="203">
        <v>2.4</v>
      </c>
      <c r="T194" s="204">
        <f>S194*H194</f>
        <v>0.93359999999999999</v>
      </c>
      <c r="U194" s="36"/>
      <c r="V194" s="36"/>
      <c r="W194" s="36"/>
      <c r="X194" s="36"/>
      <c r="Y194" s="36"/>
      <c r="Z194" s="36"/>
      <c r="AA194" s="36"/>
      <c r="AB194" s="36"/>
      <c r="AC194" s="36"/>
      <c r="AD194" s="36"/>
      <c r="AE194" s="36"/>
      <c r="AR194" s="205" t="s">
        <v>150</v>
      </c>
      <c r="AT194" s="205" t="s">
        <v>146</v>
      </c>
      <c r="AU194" s="205" t="s">
        <v>80</v>
      </c>
      <c r="AY194" s="19" t="s">
        <v>144</v>
      </c>
      <c r="BE194" s="206">
        <f>IF(N194="základní",J194,0)</f>
        <v>0</v>
      </c>
      <c r="BF194" s="206">
        <f>IF(N194="snížená",J194,0)</f>
        <v>0</v>
      </c>
      <c r="BG194" s="206">
        <f>IF(N194="zákl. přenesená",J194,0)</f>
        <v>0</v>
      </c>
      <c r="BH194" s="206">
        <f>IF(N194="sníž. přenesená",J194,0)</f>
        <v>0</v>
      </c>
      <c r="BI194" s="206">
        <f>IF(N194="nulová",J194,0)</f>
        <v>0</v>
      </c>
      <c r="BJ194" s="19" t="s">
        <v>76</v>
      </c>
      <c r="BK194" s="206">
        <f>ROUND(I194*H194,2)</f>
        <v>0</v>
      </c>
      <c r="BL194" s="19" t="s">
        <v>150</v>
      </c>
      <c r="BM194" s="205" t="s">
        <v>282</v>
      </c>
    </row>
    <row r="195" spans="1:65" s="13" customFormat="1">
      <c r="B195" s="207"/>
      <c r="C195" s="208"/>
      <c r="D195" s="209" t="s">
        <v>152</v>
      </c>
      <c r="E195" s="210" t="s">
        <v>19</v>
      </c>
      <c r="F195" s="211" t="s">
        <v>199</v>
      </c>
      <c r="G195" s="208"/>
      <c r="H195" s="210" t="s">
        <v>19</v>
      </c>
      <c r="I195" s="212"/>
      <c r="J195" s="208"/>
      <c r="K195" s="208"/>
      <c r="L195" s="213"/>
      <c r="M195" s="214"/>
      <c r="N195" s="215"/>
      <c r="O195" s="215"/>
      <c r="P195" s="215"/>
      <c r="Q195" s="215"/>
      <c r="R195" s="215"/>
      <c r="S195" s="215"/>
      <c r="T195" s="216"/>
      <c r="AT195" s="217" t="s">
        <v>152</v>
      </c>
      <c r="AU195" s="217" t="s">
        <v>80</v>
      </c>
      <c r="AV195" s="13" t="s">
        <v>76</v>
      </c>
      <c r="AW195" s="13" t="s">
        <v>33</v>
      </c>
      <c r="AX195" s="13" t="s">
        <v>72</v>
      </c>
      <c r="AY195" s="217" t="s">
        <v>144</v>
      </c>
    </row>
    <row r="196" spans="1:65" s="14" customFormat="1">
      <c r="B196" s="218"/>
      <c r="C196" s="219"/>
      <c r="D196" s="209" t="s">
        <v>152</v>
      </c>
      <c r="E196" s="220" t="s">
        <v>19</v>
      </c>
      <c r="F196" s="221" t="s">
        <v>283</v>
      </c>
      <c r="G196" s="219"/>
      <c r="H196" s="222">
        <v>0.14899999999999999</v>
      </c>
      <c r="I196" s="223"/>
      <c r="J196" s="219"/>
      <c r="K196" s="219"/>
      <c r="L196" s="224"/>
      <c r="M196" s="225"/>
      <c r="N196" s="226"/>
      <c r="O196" s="226"/>
      <c r="P196" s="226"/>
      <c r="Q196" s="226"/>
      <c r="R196" s="226"/>
      <c r="S196" s="226"/>
      <c r="T196" s="227"/>
      <c r="AT196" s="228" t="s">
        <v>152</v>
      </c>
      <c r="AU196" s="228" t="s">
        <v>80</v>
      </c>
      <c r="AV196" s="14" t="s">
        <v>80</v>
      </c>
      <c r="AW196" s="14" t="s">
        <v>33</v>
      </c>
      <c r="AX196" s="14" t="s">
        <v>72</v>
      </c>
      <c r="AY196" s="228" t="s">
        <v>144</v>
      </c>
    </row>
    <row r="197" spans="1:65" s="13" customFormat="1">
      <c r="B197" s="207"/>
      <c r="C197" s="208"/>
      <c r="D197" s="209" t="s">
        <v>152</v>
      </c>
      <c r="E197" s="210" t="s">
        <v>19</v>
      </c>
      <c r="F197" s="211" t="s">
        <v>200</v>
      </c>
      <c r="G197" s="208"/>
      <c r="H197" s="210" t="s">
        <v>19</v>
      </c>
      <c r="I197" s="212"/>
      <c r="J197" s="208"/>
      <c r="K197" s="208"/>
      <c r="L197" s="213"/>
      <c r="M197" s="214"/>
      <c r="N197" s="215"/>
      <c r="O197" s="215"/>
      <c r="P197" s="215"/>
      <c r="Q197" s="215"/>
      <c r="R197" s="215"/>
      <c r="S197" s="215"/>
      <c r="T197" s="216"/>
      <c r="AT197" s="217" t="s">
        <v>152</v>
      </c>
      <c r="AU197" s="217" t="s">
        <v>80</v>
      </c>
      <c r="AV197" s="13" t="s">
        <v>76</v>
      </c>
      <c r="AW197" s="13" t="s">
        <v>33</v>
      </c>
      <c r="AX197" s="13" t="s">
        <v>72</v>
      </c>
      <c r="AY197" s="217" t="s">
        <v>144</v>
      </c>
    </row>
    <row r="198" spans="1:65" s="14" customFormat="1">
      <c r="B198" s="218"/>
      <c r="C198" s="219"/>
      <c r="D198" s="209" t="s">
        <v>152</v>
      </c>
      <c r="E198" s="220" t="s">
        <v>19</v>
      </c>
      <c r="F198" s="221" t="s">
        <v>284</v>
      </c>
      <c r="G198" s="219"/>
      <c r="H198" s="222">
        <v>0.24</v>
      </c>
      <c r="I198" s="223"/>
      <c r="J198" s="219"/>
      <c r="K198" s="219"/>
      <c r="L198" s="224"/>
      <c r="M198" s="225"/>
      <c r="N198" s="226"/>
      <c r="O198" s="226"/>
      <c r="P198" s="226"/>
      <c r="Q198" s="226"/>
      <c r="R198" s="226"/>
      <c r="S198" s="226"/>
      <c r="T198" s="227"/>
      <c r="AT198" s="228" t="s">
        <v>152</v>
      </c>
      <c r="AU198" s="228" t="s">
        <v>80</v>
      </c>
      <c r="AV198" s="14" t="s">
        <v>80</v>
      </c>
      <c r="AW198" s="14" t="s">
        <v>33</v>
      </c>
      <c r="AX198" s="14" t="s">
        <v>72</v>
      </c>
      <c r="AY198" s="228" t="s">
        <v>144</v>
      </c>
    </row>
    <row r="199" spans="1:65" s="15" customFormat="1">
      <c r="B199" s="229"/>
      <c r="C199" s="230"/>
      <c r="D199" s="209" t="s">
        <v>152</v>
      </c>
      <c r="E199" s="231" t="s">
        <v>19</v>
      </c>
      <c r="F199" s="232" t="s">
        <v>160</v>
      </c>
      <c r="G199" s="230"/>
      <c r="H199" s="233">
        <v>0.38900000000000001</v>
      </c>
      <c r="I199" s="234"/>
      <c r="J199" s="230"/>
      <c r="K199" s="230"/>
      <c r="L199" s="235"/>
      <c r="M199" s="236"/>
      <c r="N199" s="237"/>
      <c r="O199" s="237"/>
      <c r="P199" s="237"/>
      <c r="Q199" s="237"/>
      <c r="R199" s="237"/>
      <c r="S199" s="237"/>
      <c r="T199" s="238"/>
      <c r="AT199" s="239" t="s">
        <v>152</v>
      </c>
      <c r="AU199" s="239" t="s">
        <v>80</v>
      </c>
      <c r="AV199" s="15" t="s">
        <v>150</v>
      </c>
      <c r="AW199" s="15" t="s">
        <v>33</v>
      </c>
      <c r="AX199" s="15" t="s">
        <v>76</v>
      </c>
      <c r="AY199" s="239" t="s">
        <v>144</v>
      </c>
    </row>
    <row r="200" spans="1:65" s="2" customFormat="1" ht="27" customHeight="1">
      <c r="A200" s="36"/>
      <c r="B200" s="37"/>
      <c r="C200" s="194" t="s">
        <v>285</v>
      </c>
      <c r="D200" s="194" t="s">
        <v>146</v>
      </c>
      <c r="E200" s="195" t="s">
        <v>286</v>
      </c>
      <c r="F200" s="196" t="s">
        <v>287</v>
      </c>
      <c r="G200" s="197" t="s">
        <v>171</v>
      </c>
      <c r="H200" s="198">
        <v>11.43</v>
      </c>
      <c r="I200" s="199"/>
      <c r="J200" s="200">
        <f>ROUND(I200*H200,2)</f>
        <v>0</v>
      </c>
      <c r="K200" s="196" t="s">
        <v>166</v>
      </c>
      <c r="L200" s="41"/>
      <c r="M200" s="201" t="s">
        <v>19</v>
      </c>
      <c r="N200" s="202" t="s">
        <v>43</v>
      </c>
      <c r="O200" s="66"/>
      <c r="P200" s="203">
        <f>O200*H200</f>
        <v>0</v>
      </c>
      <c r="Q200" s="203">
        <v>0</v>
      </c>
      <c r="R200" s="203">
        <f>Q200*H200</f>
        <v>0</v>
      </c>
      <c r="S200" s="203">
        <v>3.6999999999999998E-2</v>
      </c>
      <c r="T200" s="204">
        <f>S200*H200</f>
        <v>0.42290999999999995</v>
      </c>
      <c r="U200" s="36"/>
      <c r="V200" s="36"/>
      <c r="W200" s="36"/>
      <c r="X200" s="36"/>
      <c r="Y200" s="36"/>
      <c r="Z200" s="36"/>
      <c r="AA200" s="36"/>
      <c r="AB200" s="36"/>
      <c r="AC200" s="36"/>
      <c r="AD200" s="36"/>
      <c r="AE200" s="36"/>
      <c r="AR200" s="205" t="s">
        <v>150</v>
      </c>
      <c r="AT200" s="205" t="s">
        <v>146</v>
      </c>
      <c r="AU200" s="205" t="s">
        <v>80</v>
      </c>
      <c r="AY200" s="19" t="s">
        <v>144</v>
      </c>
      <c r="BE200" s="206">
        <f>IF(N200="základní",J200,0)</f>
        <v>0</v>
      </c>
      <c r="BF200" s="206">
        <f>IF(N200="snížená",J200,0)</f>
        <v>0</v>
      </c>
      <c r="BG200" s="206">
        <f>IF(N200="zákl. přenesená",J200,0)</f>
        <v>0</v>
      </c>
      <c r="BH200" s="206">
        <f>IF(N200="sníž. přenesená",J200,0)</f>
        <v>0</v>
      </c>
      <c r="BI200" s="206">
        <f>IF(N200="nulová",J200,0)</f>
        <v>0</v>
      </c>
      <c r="BJ200" s="19" t="s">
        <v>76</v>
      </c>
      <c r="BK200" s="206">
        <f>ROUND(I200*H200,2)</f>
        <v>0</v>
      </c>
      <c r="BL200" s="19" t="s">
        <v>150</v>
      </c>
      <c r="BM200" s="205" t="s">
        <v>288</v>
      </c>
    </row>
    <row r="201" spans="1:65" s="13" customFormat="1">
      <c r="B201" s="207"/>
      <c r="C201" s="208"/>
      <c r="D201" s="209" t="s">
        <v>152</v>
      </c>
      <c r="E201" s="210" t="s">
        <v>19</v>
      </c>
      <c r="F201" s="211" t="s">
        <v>199</v>
      </c>
      <c r="G201" s="208"/>
      <c r="H201" s="210" t="s">
        <v>19</v>
      </c>
      <c r="I201" s="212"/>
      <c r="J201" s="208"/>
      <c r="K201" s="208"/>
      <c r="L201" s="213"/>
      <c r="M201" s="214"/>
      <c r="N201" s="215"/>
      <c r="O201" s="215"/>
      <c r="P201" s="215"/>
      <c r="Q201" s="215"/>
      <c r="R201" s="215"/>
      <c r="S201" s="215"/>
      <c r="T201" s="216"/>
      <c r="AT201" s="217" t="s">
        <v>152</v>
      </c>
      <c r="AU201" s="217" t="s">
        <v>80</v>
      </c>
      <c r="AV201" s="13" t="s">
        <v>76</v>
      </c>
      <c r="AW201" s="13" t="s">
        <v>33</v>
      </c>
      <c r="AX201" s="13" t="s">
        <v>72</v>
      </c>
      <c r="AY201" s="217" t="s">
        <v>144</v>
      </c>
    </row>
    <row r="202" spans="1:65" s="14" customFormat="1">
      <c r="B202" s="218"/>
      <c r="C202" s="219"/>
      <c r="D202" s="209" t="s">
        <v>152</v>
      </c>
      <c r="E202" s="220" t="s">
        <v>19</v>
      </c>
      <c r="F202" s="221" t="s">
        <v>289</v>
      </c>
      <c r="G202" s="219"/>
      <c r="H202" s="222">
        <v>7.23</v>
      </c>
      <c r="I202" s="223"/>
      <c r="J202" s="219"/>
      <c r="K202" s="219"/>
      <c r="L202" s="224"/>
      <c r="M202" s="225"/>
      <c r="N202" s="226"/>
      <c r="O202" s="226"/>
      <c r="P202" s="226"/>
      <c r="Q202" s="226"/>
      <c r="R202" s="226"/>
      <c r="S202" s="226"/>
      <c r="T202" s="227"/>
      <c r="AT202" s="228" t="s">
        <v>152</v>
      </c>
      <c r="AU202" s="228" t="s">
        <v>80</v>
      </c>
      <c r="AV202" s="14" t="s">
        <v>80</v>
      </c>
      <c r="AW202" s="14" t="s">
        <v>33</v>
      </c>
      <c r="AX202" s="14" t="s">
        <v>72</v>
      </c>
      <c r="AY202" s="228" t="s">
        <v>144</v>
      </c>
    </row>
    <row r="203" spans="1:65" s="13" customFormat="1">
      <c r="B203" s="207"/>
      <c r="C203" s="208"/>
      <c r="D203" s="209" t="s">
        <v>152</v>
      </c>
      <c r="E203" s="210" t="s">
        <v>19</v>
      </c>
      <c r="F203" s="211" t="s">
        <v>200</v>
      </c>
      <c r="G203" s="208"/>
      <c r="H203" s="210" t="s">
        <v>19</v>
      </c>
      <c r="I203" s="212"/>
      <c r="J203" s="208"/>
      <c r="K203" s="208"/>
      <c r="L203" s="213"/>
      <c r="M203" s="214"/>
      <c r="N203" s="215"/>
      <c r="O203" s="215"/>
      <c r="P203" s="215"/>
      <c r="Q203" s="215"/>
      <c r="R203" s="215"/>
      <c r="S203" s="215"/>
      <c r="T203" s="216"/>
      <c r="AT203" s="217" t="s">
        <v>152</v>
      </c>
      <c r="AU203" s="217" t="s">
        <v>80</v>
      </c>
      <c r="AV203" s="13" t="s">
        <v>76</v>
      </c>
      <c r="AW203" s="13" t="s">
        <v>33</v>
      </c>
      <c r="AX203" s="13" t="s">
        <v>72</v>
      </c>
      <c r="AY203" s="217" t="s">
        <v>144</v>
      </c>
    </row>
    <row r="204" spans="1:65" s="14" customFormat="1">
      <c r="B204" s="218"/>
      <c r="C204" s="219"/>
      <c r="D204" s="209" t="s">
        <v>152</v>
      </c>
      <c r="E204" s="220" t="s">
        <v>19</v>
      </c>
      <c r="F204" s="221" t="s">
        <v>290</v>
      </c>
      <c r="G204" s="219"/>
      <c r="H204" s="222">
        <v>4.2</v>
      </c>
      <c r="I204" s="223"/>
      <c r="J204" s="219"/>
      <c r="K204" s="219"/>
      <c r="L204" s="224"/>
      <c r="M204" s="225"/>
      <c r="N204" s="226"/>
      <c r="O204" s="226"/>
      <c r="P204" s="226"/>
      <c r="Q204" s="226"/>
      <c r="R204" s="226"/>
      <c r="S204" s="226"/>
      <c r="T204" s="227"/>
      <c r="AT204" s="228" t="s">
        <v>152</v>
      </c>
      <c r="AU204" s="228" t="s">
        <v>80</v>
      </c>
      <c r="AV204" s="14" t="s">
        <v>80</v>
      </c>
      <c r="AW204" s="14" t="s">
        <v>33</v>
      </c>
      <c r="AX204" s="14" t="s">
        <v>72</v>
      </c>
      <c r="AY204" s="228" t="s">
        <v>144</v>
      </c>
    </row>
    <row r="205" spans="1:65" s="15" customFormat="1">
      <c r="B205" s="229"/>
      <c r="C205" s="230"/>
      <c r="D205" s="209" t="s">
        <v>152</v>
      </c>
      <c r="E205" s="231" t="s">
        <v>19</v>
      </c>
      <c r="F205" s="232" t="s">
        <v>160</v>
      </c>
      <c r="G205" s="230"/>
      <c r="H205" s="233">
        <v>11.43</v>
      </c>
      <c r="I205" s="234"/>
      <c r="J205" s="230"/>
      <c r="K205" s="230"/>
      <c r="L205" s="235"/>
      <c r="M205" s="236"/>
      <c r="N205" s="237"/>
      <c r="O205" s="237"/>
      <c r="P205" s="237"/>
      <c r="Q205" s="237"/>
      <c r="R205" s="237"/>
      <c r="S205" s="237"/>
      <c r="T205" s="238"/>
      <c r="AT205" s="239" t="s">
        <v>152</v>
      </c>
      <c r="AU205" s="239" t="s">
        <v>80</v>
      </c>
      <c r="AV205" s="15" t="s">
        <v>150</v>
      </c>
      <c r="AW205" s="15" t="s">
        <v>33</v>
      </c>
      <c r="AX205" s="15" t="s">
        <v>76</v>
      </c>
      <c r="AY205" s="239" t="s">
        <v>144</v>
      </c>
    </row>
    <row r="206" spans="1:65" s="2" customFormat="1" ht="59.45" customHeight="1">
      <c r="A206" s="36"/>
      <c r="B206" s="37"/>
      <c r="C206" s="194" t="s">
        <v>291</v>
      </c>
      <c r="D206" s="194" t="s">
        <v>146</v>
      </c>
      <c r="E206" s="195" t="s">
        <v>292</v>
      </c>
      <c r="F206" s="196" t="s">
        <v>293</v>
      </c>
      <c r="G206" s="197" t="s">
        <v>171</v>
      </c>
      <c r="H206" s="198">
        <v>0.78</v>
      </c>
      <c r="I206" s="199"/>
      <c r="J206" s="200">
        <f>ROUND(I206*H206,2)</f>
        <v>0</v>
      </c>
      <c r="K206" s="196" t="s">
        <v>166</v>
      </c>
      <c r="L206" s="41"/>
      <c r="M206" s="201" t="s">
        <v>19</v>
      </c>
      <c r="N206" s="202" t="s">
        <v>43</v>
      </c>
      <c r="O206" s="66"/>
      <c r="P206" s="203">
        <f>O206*H206</f>
        <v>0</v>
      </c>
      <c r="Q206" s="203">
        <v>9.5890000000000005E-4</v>
      </c>
      <c r="R206" s="203">
        <f>Q206*H206</f>
        <v>7.4794200000000003E-4</v>
      </c>
      <c r="S206" s="203">
        <v>3.1E-2</v>
      </c>
      <c r="T206" s="204">
        <f>S206*H206</f>
        <v>2.418E-2</v>
      </c>
      <c r="U206" s="36"/>
      <c r="V206" s="36"/>
      <c r="W206" s="36"/>
      <c r="X206" s="36"/>
      <c r="Y206" s="36"/>
      <c r="Z206" s="36"/>
      <c r="AA206" s="36"/>
      <c r="AB206" s="36"/>
      <c r="AC206" s="36"/>
      <c r="AD206" s="36"/>
      <c r="AE206" s="36"/>
      <c r="AR206" s="205" t="s">
        <v>150</v>
      </c>
      <c r="AT206" s="205" t="s">
        <v>146</v>
      </c>
      <c r="AU206" s="205" t="s">
        <v>80</v>
      </c>
      <c r="AY206" s="19" t="s">
        <v>144</v>
      </c>
      <c r="BE206" s="206">
        <f>IF(N206="základní",J206,0)</f>
        <v>0</v>
      </c>
      <c r="BF206" s="206">
        <f>IF(N206="snížená",J206,0)</f>
        <v>0</v>
      </c>
      <c r="BG206" s="206">
        <f>IF(N206="zákl. přenesená",J206,0)</f>
        <v>0</v>
      </c>
      <c r="BH206" s="206">
        <f>IF(N206="sníž. přenesená",J206,0)</f>
        <v>0</v>
      </c>
      <c r="BI206" s="206">
        <f>IF(N206="nulová",J206,0)</f>
        <v>0</v>
      </c>
      <c r="BJ206" s="19" t="s">
        <v>76</v>
      </c>
      <c r="BK206" s="206">
        <f>ROUND(I206*H206,2)</f>
        <v>0</v>
      </c>
      <c r="BL206" s="19" t="s">
        <v>150</v>
      </c>
      <c r="BM206" s="205" t="s">
        <v>294</v>
      </c>
    </row>
    <row r="207" spans="1:65" s="2" customFormat="1" ht="68.25">
      <c r="A207" s="36"/>
      <c r="B207" s="37"/>
      <c r="C207" s="38"/>
      <c r="D207" s="209" t="s">
        <v>173</v>
      </c>
      <c r="E207" s="38"/>
      <c r="F207" s="240" t="s">
        <v>295</v>
      </c>
      <c r="G207" s="38"/>
      <c r="H207" s="38"/>
      <c r="I207" s="117"/>
      <c r="J207" s="38"/>
      <c r="K207" s="38"/>
      <c r="L207" s="41"/>
      <c r="M207" s="241"/>
      <c r="N207" s="242"/>
      <c r="O207" s="66"/>
      <c r="P207" s="66"/>
      <c r="Q207" s="66"/>
      <c r="R207" s="66"/>
      <c r="S207" s="66"/>
      <c r="T207" s="67"/>
      <c r="U207" s="36"/>
      <c r="V207" s="36"/>
      <c r="W207" s="36"/>
      <c r="X207" s="36"/>
      <c r="Y207" s="36"/>
      <c r="Z207" s="36"/>
      <c r="AA207" s="36"/>
      <c r="AB207" s="36"/>
      <c r="AC207" s="36"/>
      <c r="AD207" s="36"/>
      <c r="AE207" s="36"/>
      <c r="AT207" s="19" t="s">
        <v>173</v>
      </c>
      <c r="AU207" s="19" t="s">
        <v>80</v>
      </c>
    </row>
    <row r="208" spans="1:65" s="13" customFormat="1">
      <c r="B208" s="207"/>
      <c r="C208" s="208"/>
      <c r="D208" s="209" t="s">
        <v>152</v>
      </c>
      <c r="E208" s="210" t="s">
        <v>19</v>
      </c>
      <c r="F208" s="211" t="s">
        <v>199</v>
      </c>
      <c r="G208" s="208"/>
      <c r="H208" s="210" t="s">
        <v>19</v>
      </c>
      <c r="I208" s="212"/>
      <c r="J208" s="208"/>
      <c r="K208" s="208"/>
      <c r="L208" s="213"/>
      <c r="M208" s="214"/>
      <c r="N208" s="215"/>
      <c r="O208" s="215"/>
      <c r="P208" s="215"/>
      <c r="Q208" s="215"/>
      <c r="R208" s="215"/>
      <c r="S208" s="215"/>
      <c r="T208" s="216"/>
      <c r="AT208" s="217" t="s">
        <v>152</v>
      </c>
      <c r="AU208" s="217" t="s">
        <v>80</v>
      </c>
      <c r="AV208" s="13" t="s">
        <v>76</v>
      </c>
      <c r="AW208" s="13" t="s">
        <v>33</v>
      </c>
      <c r="AX208" s="13" t="s">
        <v>72</v>
      </c>
      <c r="AY208" s="217" t="s">
        <v>144</v>
      </c>
    </row>
    <row r="209" spans="1:65" s="14" customFormat="1">
      <c r="B209" s="218"/>
      <c r="C209" s="219"/>
      <c r="D209" s="209" t="s">
        <v>152</v>
      </c>
      <c r="E209" s="220" t="s">
        <v>19</v>
      </c>
      <c r="F209" s="221" t="s">
        <v>296</v>
      </c>
      <c r="G209" s="219"/>
      <c r="H209" s="222">
        <v>0.28000000000000003</v>
      </c>
      <c r="I209" s="223"/>
      <c r="J209" s="219"/>
      <c r="K209" s="219"/>
      <c r="L209" s="224"/>
      <c r="M209" s="225"/>
      <c r="N209" s="226"/>
      <c r="O209" s="226"/>
      <c r="P209" s="226"/>
      <c r="Q209" s="226"/>
      <c r="R209" s="226"/>
      <c r="S209" s="226"/>
      <c r="T209" s="227"/>
      <c r="AT209" s="228" t="s">
        <v>152</v>
      </c>
      <c r="AU209" s="228" t="s">
        <v>80</v>
      </c>
      <c r="AV209" s="14" t="s">
        <v>80</v>
      </c>
      <c r="AW209" s="14" t="s">
        <v>33</v>
      </c>
      <c r="AX209" s="14" t="s">
        <v>72</v>
      </c>
      <c r="AY209" s="228" t="s">
        <v>144</v>
      </c>
    </row>
    <row r="210" spans="1:65" s="14" customFormat="1">
      <c r="B210" s="218"/>
      <c r="C210" s="219"/>
      <c r="D210" s="209" t="s">
        <v>152</v>
      </c>
      <c r="E210" s="220" t="s">
        <v>19</v>
      </c>
      <c r="F210" s="221" t="s">
        <v>297</v>
      </c>
      <c r="G210" s="219"/>
      <c r="H210" s="222">
        <v>0.25</v>
      </c>
      <c r="I210" s="223"/>
      <c r="J210" s="219"/>
      <c r="K210" s="219"/>
      <c r="L210" s="224"/>
      <c r="M210" s="225"/>
      <c r="N210" s="226"/>
      <c r="O210" s="226"/>
      <c r="P210" s="226"/>
      <c r="Q210" s="226"/>
      <c r="R210" s="226"/>
      <c r="S210" s="226"/>
      <c r="T210" s="227"/>
      <c r="AT210" s="228" t="s">
        <v>152</v>
      </c>
      <c r="AU210" s="228" t="s">
        <v>80</v>
      </c>
      <c r="AV210" s="14" t="s">
        <v>80</v>
      </c>
      <c r="AW210" s="14" t="s">
        <v>33</v>
      </c>
      <c r="AX210" s="14" t="s">
        <v>72</v>
      </c>
      <c r="AY210" s="228" t="s">
        <v>144</v>
      </c>
    </row>
    <row r="211" spans="1:65" s="13" customFormat="1">
      <c r="B211" s="207"/>
      <c r="C211" s="208"/>
      <c r="D211" s="209" t="s">
        <v>152</v>
      </c>
      <c r="E211" s="210" t="s">
        <v>19</v>
      </c>
      <c r="F211" s="211" t="s">
        <v>298</v>
      </c>
      <c r="G211" s="208"/>
      <c r="H211" s="210" t="s">
        <v>19</v>
      </c>
      <c r="I211" s="212"/>
      <c r="J211" s="208"/>
      <c r="K211" s="208"/>
      <c r="L211" s="213"/>
      <c r="M211" s="214"/>
      <c r="N211" s="215"/>
      <c r="O211" s="215"/>
      <c r="P211" s="215"/>
      <c r="Q211" s="215"/>
      <c r="R211" s="215"/>
      <c r="S211" s="215"/>
      <c r="T211" s="216"/>
      <c r="AT211" s="217" t="s">
        <v>152</v>
      </c>
      <c r="AU211" s="217" t="s">
        <v>80</v>
      </c>
      <c r="AV211" s="13" t="s">
        <v>76</v>
      </c>
      <c r="AW211" s="13" t="s">
        <v>33</v>
      </c>
      <c r="AX211" s="13" t="s">
        <v>72</v>
      </c>
      <c r="AY211" s="217" t="s">
        <v>144</v>
      </c>
    </row>
    <row r="212" spans="1:65" s="14" customFormat="1">
      <c r="B212" s="218"/>
      <c r="C212" s="219"/>
      <c r="D212" s="209" t="s">
        <v>152</v>
      </c>
      <c r="E212" s="220" t="s">
        <v>19</v>
      </c>
      <c r="F212" s="221" t="s">
        <v>297</v>
      </c>
      <c r="G212" s="219"/>
      <c r="H212" s="222">
        <v>0.25</v>
      </c>
      <c r="I212" s="223"/>
      <c r="J212" s="219"/>
      <c r="K212" s="219"/>
      <c r="L212" s="224"/>
      <c r="M212" s="225"/>
      <c r="N212" s="226"/>
      <c r="O212" s="226"/>
      <c r="P212" s="226"/>
      <c r="Q212" s="226"/>
      <c r="R212" s="226"/>
      <c r="S212" s="226"/>
      <c r="T212" s="227"/>
      <c r="AT212" s="228" t="s">
        <v>152</v>
      </c>
      <c r="AU212" s="228" t="s">
        <v>80</v>
      </c>
      <c r="AV212" s="14" t="s">
        <v>80</v>
      </c>
      <c r="AW212" s="14" t="s">
        <v>33</v>
      </c>
      <c r="AX212" s="14" t="s">
        <v>72</v>
      </c>
      <c r="AY212" s="228" t="s">
        <v>144</v>
      </c>
    </row>
    <row r="213" spans="1:65" s="15" customFormat="1">
      <c r="B213" s="229"/>
      <c r="C213" s="230"/>
      <c r="D213" s="209" t="s">
        <v>152</v>
      </c>
      <c r="E213" s="231" t="s">
        <v>19</v>
      </c>
      <c r="F213" s="232" t="s">
        <v>160</v>
      </c>
      <c r="G213" s="230"/>
      <c r="H213" s="233">
        <v>0.78</v>
      </c>
      <c r="I213" s="234"/>
      <c r="J213" s="230"/>
      <c r="K213" s="230"/>
      <c r="L213" s="235"/>
      <c r="M213" s="236"/>
      <c r="N213" s="237"/>
      <c r="O213" s="237"/>
      <c r="P213" s="237"/>
      <c r="Q213" s="237"/>
      <c r="R213" s="237"/>
      <c r="S213" s="237"/>
      <c r="T213" s="238"/>
      <c r="AT213" s="239" t="s">
        <v>152</v>
      </c>
      <c r="AU213" s="239" t="s">
        <v>80</v>
      </c>
      <c r="AV213" s="15" t="s">
        <v>150</v>
      </c>
      <c r="AW213" s="15" t="s">
        <v>33</v>
      </c>
      <c r="AX213" s="15" t="s">
        <v>76</v>
      </c>
      <c r="AY213" s="239" t="s">
        <v>144</v>
      </c>
    </row>
    <row r="214" spans="1:65" s="2" customFormat="1" ht="52.9" customHeight="1">
      <c r="A214" s="36"/>
      <c r="B214" s="37"/>
      <c r="C214" s="194" t="s">
        <v>299</v>
      </c>
      <c r="D214" s="194" t="s">
        <v>146</v>
      </c>
      <c r="E214" s="195" t="s">
        <v>300</v>
      </c>
      <c r="F214" s="196" t="s">
        <v>301</v>
      </c>
      <c r="G214" s="197" t="s">
        <v>171</v>
      </c>
      <c r="H214" s="198">
        <v>2.65</v>
      </c>
      <c r="I214" s="199"/>
      <c r="J214" s="200">
        <f>ROUND(I214*H214,2)</f>
        <v>0</v>
      </c>
      <c r="K214" s="196" t="s">
        <v>166</v>
      </c>
      <c r="L214" s="41"/>
      <c r="M214" s="201" t="s">
        <v>19</v>
      </c>
      <c r="N214" s="202" t="s">
        <v>43</v>
      </c>
      <c r="O214" s="66"/>
      <c r="P214" s="203">
        <f>O214*H214</f>
        <v>0</v>
      </c>
      <c r="Q214" s="203">
        <v>4.1694999999999996E-3</v>
      </c>
      <c r="R214" s="203">
        <f>Q214*H214</f>
        <v>1.1049174999999998E-2</v>
      </c>
      <c r="S214" s="203">
        <v>0.28299999999999997</v>
      </c>
      <c r="T214" s="204">
        <f>S214*H214</f>
        <v>0.74994999999999989</v>
      </c>
      <c r="U214" s="36"/>
      <c r="V214" s="36"/>
      <c r="W214" s="36"/>
      <c r="X214" s="36"/>
      <c r="Y214" s="36"/>
      <c r="Z214" s="36"/>
      <c r="AA214" s="36"/>
      <c r="AB214" s="36"/>
      <c r="AC214" s="36"/>
      <c r="AD214" s="36"/>
      <c r="AE214" s="36"/>
      <c r="AR214" s="205" t="s">
        <v>150</v>
      </c>
      <c r="AT214" s="205" t="s">
        <v>146</v>
      </c>
      <c r="AU214" s="205" t="s">
        <v>80</v>
      </c>
      <c r="AY214" s="19" t="s">
        <v>144</v>
      </c>
      <c r="BE214" s="206">
        <f>IF(N214="základní",J214,0)</f>
        <v>0</v>
      </c>
      <c r="BF214" s="206">
        <f>IF(N214="snížená",J214,0)</f>
        <v>0</v>
      </c>
      <c r="BG214" s="206">
        <f>IF(N214="zákl. přenesená",J214,0)</f>
        <v>0</v>
      </c>
      <c r="BH214" s="206">
        <f>IF(N214="sníž. přenesená",J214,0)</f>
        <v>0</v>
      </c>
      <c r="BI214" s="206">
        <f>IF(N214="nulová",J214,0)</f>
        <v>0</v>
      </c>
      <c r="BJ214" s="19" t="s">
        <v>76</v>
      </c>
      <c r="BK214" s="206">
        <f>ROUND(I214*H214,2)</f>
        <v>0</v>
      </c>
      <c r="BL214" s="19" t="s">
        <v>150</v>
      </c>
      <c r="BM214" s="205" t="s">
        <v>302</v>
      </c>
    </row>
    <row r="215" spans="1:65" s="2" customFormat="1" ht="68.25">
      <c r="A215" s="36"/>
      <c r="B215" s="37"/>
      <c r="C215" s="38"/>
      <c r="D215" s="209" t="s">
        <v>173</v>
      </c>
      <c r="E215" s="38"/>
      <c r="F215" s="240" t="s">
        <v>295</v>
      </c>
      <c r="G215" s="38"/>
      <c r="H215" s="38"/>
      <c r="I215" s="117"/>
      <c r="J215" s="38"/>
      <c r="K215" s="38"/>
      <c r="L215" s="41"/>
      <c r="M215" s="241"/>
      <c r="N215" s="242"/>
      <c r="O215" s="66"/>
      <c r="P215" s="66"/>
      <c r="Q215" s="66"/>
      <c r="R215" s="66"/>
      <c r="S215" s="66"/>
      <c r="T215" s="67"/>
      <c r="U215" s="36"/>
      <c r="V215" s="36"/>
      <c r="W215" s="36"/>
      <c r="X215" s="36"/>
      <c r="Y215" s="36"/>
      <c r="Z215" s="36"/>
      <c r="AA215" s="36"/>
      <c r="AB215" s="36"/>
      <c r="AC215" s="36"/>
      <c r="AD215" s="36"/>
      <c r="AE215" s="36"/>
      <c r="AT215" s="19" t="s">
        <v>173</v>
      </c>
      <c r="AU215" s="19" t="s">
        <v>80</v>
      </c>
    </row>
    <row r="216" spans="1:65" s="13" customFormat="1">
      <c r="B216" s="207"/>
      <c r="C216" s="208"/>
      <c r="D216" s="209" t="s">
        <v>152</v>
      </c>
      <c r="E216" s="210" t="s">
        <v>19</v>
      </c>
      <c r="F216" s="211" t="s">
        <v>199</v>
      </c>
      <c r="G216" s="208"/>
      <c r="H216" s="210" t="s">
        <v>19</v>
      </c>
      <c r="I216" s="212"/>
      <c r="J216" s="208"/>
      <c r="K216" s="208"/>
      <c r="L216" s="213"/>
      <c r="M216" s="214"/>
      <c r="N216" s="215"/>
      <c r="O216" s="215"/>
      <c r="P216" s="215"/>
      <c r="Q216" s="215"/>
      <c r="R216" s="215"/>
      <c r="S216" s="215"/>
      <c r="T216" s="216"/>
      <c r="AT216" s="217" t="s">
        <v>152</v>
      </c>
      <c r="AU216" s="217" t="s">
        <v>80</v>
      </c>
      <c r="AV216" s="13" t="s">
        <v>76</v>
      </c>
      <c r="AW216" s="13" t="s">
        <v>33</v>
      </c>
      <c r="AX216" s="13" t="s">
        <v>72</v>
      </c>
      <c r="AY216" s="217" t="s">
        <v>144</v>
      </c>
    </row>
    <row r="217" spans="1:65" s="14" customFormat="1">
      <c r="B217" s="218"/>
      <c r="C217" s="219"/>
      <c r="D217" s="209" t="s">
        <v>152</v>
      </c>
      <c r="E217" s="220" t="s">
        <v>19</v>
      </c>
      <c r="F217" s="221" t="s">
        <v>303</v>
      </c>
      <c r="G217" s="219"/>
      <c r="H217" s="222">
        <v>0.7</v>
      </c>
      <c r="I217" s="223"/>
      <c r="J217" s="219"/>
      <c r="K217" s="219"/>
      <c r="L217" s="224"/>
      <c r="M217" s="225"/>
      <c r="N217" s="226"/>
      <c r="O217" s="226"/>
      <c r="P217" s="226"/>
      <c r="Q217" s="226"/>
      <c r="R217" s="226"/>
      <c r="S217" s="226"/>
      <c r="T217" s="227"/>
      <c r="AT217" s="228" t="s">
        <v>152</v>
      </c>
      <c r="AU217" s="228" t="s">
        <v>80</v>
      </c>
      <c r="AV217" s="14" t="s">
        <v>80</v>
      </c>
      <c r="AW217" s="14" t="s">
        <v>33</v>
      </c>
      <c r="AX217" s="14" t="s">
        <v>72</v>
      </c>
      <c r="AY217" s="228" t="s">
        <v>144</v>
      </c>
    </row>
    <row r="218" spans="1:65" s="14" customFormat="1">
      <c r="B218" s="218"/>
      <c r="C218" s="219"/>
      <c r="D218" s="209" t="s">
        <v>152</v>
      </c>
      <c r="E218" s="220" t="s">
        <v>19</v>
      </c>
      <c r="F218" s="221" t="s">
        <v>304</v>
      </c>
      <c r="G218" s="219"/>
      <c r="H218" s="222">
        <v>1.25</v>
      </c>
      <c r="I218" s="223"/>
      <c r="J218" s="219"/>
      <c r="K218" s="219"/>
      <c r="L218" s="224"/>
      <c r="M218" s="225"/>
      <c r="N218" s="226"/>
      <c r="O218" s="226"/>
      <c r="P218" s="226"/>
      <c r="Q218" s="226"/>
      <c r="R218" s="226"/>
      <c r="S218" s="226"/>
      <c r="T218" s="227"/>
      <c r="AT218" s="228" t="s">
        <v>152</v>
      </c>
      <c r="AU218" s="228" t="s">
        <v>80</v>
      </c>
      <c r="AV218" s="14" t="s">
        <v>80</v>
      </c>
      <c r="AW218" s="14" t="s">
        <v>33</v>
      </c>
      <c r="AX218" s="14" t="s">
        <v>72</v>
      </c>
      <c r="AY218" s="228" t="s">
        <v>144</v>
      </c>
    </row>
    <row r="219" spans="1:65" s="14" customFormat="1">
      <c r="B219" s="218"/>
      <c r="C219" s="219"/>
      <c r="D219" s="209" t="s">
        <v>152</v>
      </c>
      <c r="E219" s="220" t="s">
        <v>19</v>
      </c>
      <c r="F219" s="221" t="s">
        <v>305</v>
      </c>
      <c r="G219" s="219"/>
      <c r="H219" s="222">
        <v>0.4</v>
      </c>
      <c r="I219" s="223"/>
      <c r="J219" s="219"/>
      <c r="K219" s="219"/>
      <c r="L219" s="224"/>
      <c r="M219" s="225"/>
      <c r="N219" s="226"/>
      <c r="O219" s="226"/>
      <c r="P219" s="226"/>
      <c r="Q219" s="226"/>
      <c r="R219" s="226"/>
      <c r="S219" s="226"/>
      <c r="T219" s="227"/>
      <c r="AT219" s="228" t="s">
        <v>152</v>
      </c>
      <c r="AU219" s="228" t="s">
        <v>80</v>
      </c>
      <c r="AV219" s="14" t="s">
        <v>80</v>
      </c>
      <c r="AW219" s="14" t="s">
        <v>33</v>
      </c>
      <c r="AX219" s="14" t="s">
        <v>72</v>
      </c>
      <c r="AY219" s="228" t="s">
        <v>144</v>
      </c>
    </row>
    <row r="220" spans="1:65" s="14" customFormat="1">
      <c r="B220" s="218"/>
      <c r="C220" s="219"/>
      <c r="D220" s="209" t="s">
        <v>152</v>
      </c>
      <c r="E220" s="220" t="s">
        <v>19</v>
      </c>
      <c r="F220" s="221" t="s">
        <v>306</v>
      </c>
      <c r="G220" s="219"/>
      <c r="H220" s="222">
        <v>0.3</v>
      </c>
      <c r="I220" s="223"/>
      <c r="J220" s="219"/>
      <c r="K220" s="219"/>
      <c r="L220" s="224"/>
      <c r="M220" s="225"/>
      <c r="N220" s="226"/>
      <c r="O220" s="226"/>
      <c r="P220" s="226"/>
      <c r="Q220" s="226"/>
      <c r="R220" s="226"/>
      <c r="S220" s="226"/>
      <c r="T220" s="227"/>
      <c r="AT220" s="228" t="s">
        <v>152</v>
      </c>
      <c r="AU220" s="228" t="s">
        <v>80</v>
      </c>
      <c r="AV220" s="14" t="s">
        <v>80</v>
      </c>
      <c r="AW220" s="14" t="s">
        <v>33</v>
      </c>
      <c r="AX220" s="14" t="s">
        <v>72</v>
      </c>
      <c r="AY220" s="228" t="s">
        <v>144</v>
      </c>
    </row>
    <row r="221" spans="1:65" s="15" customFormat="1">
      <c r="B221" s="229"/>
      <c r="C221" s="230"/>
      <c r="D221" s="209" t="s">
        <v>152</v>
      </c>
      <c r="E221" s="231" t="s">
        <v>19</v>
      </c>
      <c r="F221" s="232" t="s">
        <v>160</v>
      </c>
      <c r="G221" s="230"/>
      <c r="H221" s="233">
        <v>2.65</v>
      </c>
      <c r="I221" s="234"/>
      <c r="J221" s="230"/>
      <c r="K221" s="230"/>
      <c r="L221" s="235"/>
      <c r="M221" s="236"/>
      <c r="N221" s="237"/>
      <c r="O221" s="237"/>
      <c r="P221" s="237"/>
      <c r="Q221" s="237"/>
      <c r="R221" s="237"/>
      <c r="S221" s="237"/>
      <c r="T221" s="238"/>
      <c r="AT221" s="239" t="s">
        <v>152</v>
      </c>
      <c r="AU221" s="239" t="s">
        <v>80</v>
      </c>
      <c r="AV221" s="15" t="s">
        <v>150</v>
      </c>
      <c r="AW221" s="15" t="s">
        <v>33</v>
      </c>
      <c r="AX221" s="15" t="s">
        <v>76</v>
      </c>
      <c r="AY221" s="239" t="s">
        <v>144</v>
      </c>
    </row>
    <row r="222" spans="1:65" s="2" customFormat="1" ht="39" customHeight="1">
      <c r="A222" s="36"/>
      <c r="B222" s="37"/>
      <c r="C222" s="194" t="s">
        <v>307</v>
      </c>
      <c r="D222" s="194" t="s">
        <v>146</v>
      </c>
      <c r="E222" s="195" t="s">
        <v>308</v>
      </c>
      <c r="F222" s="196" t="s">
        <v>309</v>
      </c>
      <c r="G222" s="197" t="s">
        <v>171</v>
      </c>
      <c r="H222" s="198">
        <v>1.54</v>
      </c>
      <c r="I222" s="199"/>
      <c r="J222" s="200">
        <f>ROUND(I222*H222,2)</f>
        <v>0</v>
      </c>
      <c r="K222" s="196" t="s">
        <v>166</v>
      </c>
      <c r="L222" s="41"/>
      <c r="M222" s="201" t="s">
        <v>19</v>
      </c>
      <c r="N222" s="202" t="s">
        <v>43</v>
      </c>
      <c r="O222" s="66"/>
      <c r="P222" s="203">
        <f>O222*H222</f>
        <v>0</v>
      </c>
      <c r="Q222" s="203">
        <v>7.7399999999999998E-5</v>
      </c>
      <c r="R222" s="203">
        <f>Q222*H222</f>
        <v>1.19196E-4</v>
      </c>
      <c r="S222" s="203">
        <v>0</v>
      </c>
      <c r="T222" s="204">
        <f>S222*H222</f>
        <v>0</v>
      </c>
      <c r="U222" s="36"/>
      <c r="V222" s="36"/>
      <c r="W222" s="36"/>
      <c r="X222" s="36"/>
      <c r="Y222" s="36"/>
      <c r="Z222" s="36"/>
      <c r="AA222" s="36"/>
      <c r="AB222" s="36"/>
      <c r="AC222" s="36"/>
      <c r="AD222" s="36"/>
      <c r="AE222" s="36"/>
      <c r="AR222" s="205" t="s">
        <v>150</v>
      </c>
      <c r="AT222" s="205" t="s">
        <v>146</v>
      </c>
      <c r="AU222" s="205" t="s">
        <v>80</v>
      </c>
      <c r="AY222" s="19" t="s">
        <v>144</v>
      </c>
      <c r="BE222" s="206">
        <f>IF(N222="základní",J222,0)</f>
        <v>0</v>
      </c>
      <c r="BF222" s="206">
        <f>IF(N222="snížená",J222,0)</f>
        <v>0</v>
      </c>
      <c r="BG222" s="206">
        <f>IF(N222="zákl. přenesená",J222,0)</f>
        <v>0</v>
      </c>
      <c r="BH222" s="206">
        <f>IF(N222="sníž. přenesená",J222,0)</f>
        <v>0</v>
      </c>
      <c r="BI222" s="206">
        <f>IF(N222="nulová",J222,0)</f>
        <v>0</v>
      </c>
      <c r="BJ222" s="19" t="s">
        <v>76</v>
      </c>
      <c r="BK222" s="206">
        <f>ROUND(I222*H222,2)</f>
        <v>0</v>
      </c>
      <c r="BL222" s="19" t="s">
        <v>150</v>
      </c>
      <c r="BM222" s="205" t="s">
        <v>310</v>
      </c>
    </row>
    <row r="223" spans="1:65" s="2" customFormat="1" ht="97.5">
      <c r="A223" s="36"/>
      <c r="B223" s="37"/>
      <c r="C223" s="38"/>
      <c r="D223" s="209" t="s">
        <v>173</v>
      </c>
      <c r="E223" s="38"/>
      <c r="F223" s="240" t="s">
        <v>311</v>
      </c>
      <c r="G223" s="38"/>
      <c r="H223" s="38"/>
      <c r="I223" s="117"/>
      <c r="J223" s="38"/>
      <c r="K223" s="38"/>
      <c r="L223" s="41"/>
      <c r="M223" s="241"/>
      <c r="N223" s="242"/>
      <c r="O223" s="66"/>
      <c r="P223" s="66"/>
      <c r="Q223" s="66"/>
      <c r="R223" s="66"/>
      <c r="S223" s="66"/>
      <c r="T223" s="67"/>
      <c r="U223" s="36"/>
      <c r="V223" s="36"/>
      <c r="W223" s="36"/>
      <c r="X223" s="36"/>
      <c r="Y223" s="36"/>
      <c r="Z223" s="36"/>
      <c r="AA223" s="36"/>
      <c r="AB223" s="36"/>
      <c r="AC223" s="36"/>
      <c r="AD223" s="36"/>
      <c r="AE223" s="36"/>
      <c r="AT223" s="19" t="s">
        <v>173</v>
      </c>
      <c r="AU223" s="19" t="s">
        <v>80</v>
      </c>
    </row>
    <row r="224" spans="1:65" s="13" customFormat="1">
      <c r="B224" s="207"/>
      <c r="C224" s="208"/>
      <c r="D224" s="209" t="s">
        <v>152</v>
      </c>
      <c r="E224" s="210" t="s">
        <v>19</v>
      </c>
      <c r="F224" s="211" t="s">
        <v>199</v>
      </c>
      <c r="G224" s="208"/>
      <c r="H224" s="210" t="s">
        <v>19</v>
      </c>
      <c r="I224" s="212"/>
      <c r="J224" s="208"/>
      <c r="K224" s="208"/>
      <c r="L224" s="213"/>
      <c r="M224" s="214"/>
      <c r="N224" s="215"/>
      <c r="O224" s="215"/>
      <c r="P224" s="215"/>
      <c r="Q224" s="215"/>
      <c r="R224" s="215"/>
      <c r="S224" s="215"/>
      <c r="T224" s="216"/>
      <c r="AT224" s="217" t="s">
        <v>152</v>
      </c>
      <c r="AU224" s="217" t="s">
        <v>80</v>
      </c>
      <c r="AV224" s="13" t="s">
        <v>76</v>
      </c>
      <c r="AW224" s="13" t="s">
        <v>33</v>
      </c>
      <c r="AX224" s="13" t="s">
        <v>72</v>
      </c>
      <c r="AY224" s="217" t="s">
        <v>144</v>
      </c>
    </row>
    <row r="225" spans="1:65" s="14" customFormat="1">
      <c r="B225" s="218"/>
      <c r="C225" s="219"/>
      <c r="D225" s="209" t="s">
        <v>152</v>
      </c>
      <c r="E225" s="220" t="s">
        <v>19</v>
      </c>
      <c r="F225" s="221" t="s">
        <v>312</v>
      </c>
      <c r="G225" s="219"/>
      <c r="H225" s="222">
        <v>1.54</v>
      </c>
      <c r="I225" s="223"/>
      <c r="J225" s="219"/>
      <c r="K225" s="219"/>
      <c r="L225" s="224"/>
      <c r="M225" s="225"/>
      <c r="N225" s="226"/>
      <c r="O225" s="226"/>
      <c r="P225" s="226"/>
      <c r="Q225" s="226"/>
      <c r="R225" s="226"/>
      <c r="S225" s="226"/>
      <c r="T225" s="227"/>
      <c r="AT225" s="228" t="s">
        <v>152</v>
      </c>
      <c r="AU225" s="228" t="s">
        <v>80</v>
      </c>
      <c r="AV225" s="14" t="s">
        <v>80</v>
      </c>
      <c r="AW225" s="14" t="s">
        <v>33</v>
      </c>
      <c r="AX225" s="14" t="s">
        <v>72</v>
      </c>
      <c r="AY225" s="228" t="s">
        <v>144</v>
      </c>
    </row>
    <row r="226" spans="1:65" s="15" customFormat="1">
      <c r="B226" s="229"/>
      <c r="C226" s="230"/>
      <c r="D226" s="209" t="s">
        <v>152</v>
      </c>
      <c r="E226" s="231" t="s">
        <v>19</v>
      </c>
      <c r="F226" s="232" t="s">
        <v>160</v>
      </c>
      <c r="G226" s="230"/>
      <c r="H226" s="233">
        <v>1.54</v>
      </c>
      <c r="I226" s="234"/>
      <c r="J226" s="230"/>
      <c r="K226" s="230"/>
      <c r="L226" s="235"/>
      <c r="M226" s="236"/>
      <c r="N226" s="237"/>
      <c r="O226" s="237"/>
      <c r="P226" s="237"/>
      <c r="Q226" s="237"/>
      <c r="R226" s="237"/>
      <c r="S226" s="237"/>
      <c r="T226" s="238"/>
      <c r="AT226" s="239" t="s">
        <v>152</v>
      </c>
      <c r="AU226" s="239" t="s">
        <v>80</v>
      </c>
      <c r="AV226" s="15" t="s">
        <v>150</v>
      </c>
      <c r="AW226" s="15" t="s">
        <v>33</v>
      </c>
      <c r="AX226" s="15" t="s">
        <v>76</v>
      </c>
      <c r="AY226" s="239" t="s">
        <v>144</v>
      </c>
    </row>
    <row r="227" spans="1:65" s="2" customFormat="1" ht="44.45" customHeight="1">
      <c r="A227" s="36"/>
      <c r="B227" s="37"/>
      <c r="C227" s="194" t="s">
        <v>313</v>
      </c>
      <c r="D227" s="194" t="s">
        <v>146</v>
      </c>
      <c r="E227" s="195" t="s">
        <v>314</v>
      </c>
      <c r="F227" s="196" t="s">
        <v>315</v>
      </c>
      <c r="G227" s="197" t="s">
        <v>171</v>
      </c>
      <c r="H227" s="198">
        <v>8.5299999999999994</v>
      </c>
      <c r="I227" s="199"/>
      <c r="J227" s="200">
        <f>ROUND(I227*H227,2)</f>
        <v>0</v>
      </c>
      <c r="K227" s="196" t="s">
        <v>166</v>
      </c>
      <c r="L227" s="41"/>
      <c r="M227" s="201" t="s">
        <v>19</v>
      </c>
      <c r="N227" s="202" t="s">
        <v>43</v>
      </c>
      <c r="O227" s="66"/>
      <c r="P227" s="203">
        <f>O227*H227</f>
        <v>0</v>
      </c>
      <c r="Q227" s="203">
        <v>2.009E-4</v>
      </c>
      <c r="R227" s="203">
        <f>Q227*H227</f>
        <v>1.7136769999999998E-3</v>
      </c>
      <c r="S227" s="203">
        <v>0</v>
      </c>
      <c r="T227" s="204">
        <f>S227*H227</f>
        <v>0</v>
      </c>
      <c r="U227" s="36"/>
      <c r="V227" s="36"/>
      <c r="W227" s="36"/>
      <c r="X227" s="36"/>
      <c r="Y227" s="36"/>
      <c r="Z227" s="36"/>
      <c r="AA227" s="36"/>
      <c r="AB227" s="36"/>
      <c r="AC227" s="36"/>
      <c r="AD227" s="36"/>
      <c r="AE227" s="36"/>
      <c r="AR227" s="205" t="s">
        <v>150</v>
      </c>
      <c r="AT227" s="205" t="s">
        <v>146</v>
      </c>
      <c r="AU227" s="205" t="s">
        <v>80</v>
      </c>
      <c r="AY227" s="19" t="s">
        <v>144</v>
      </c>
      <c r="BE227" s="206">
        <f>IF(N227="základní",J227,0)</f>
        <v>0</v>
      </c>
      <c r="BF227" s="206">
        <f>IF(N227="snížená",J227,0)</f>
        <v>0</v>
      </c>
      <c r="BG227" s="206">
        <f>IF(N227="zákl. přenesená",J227,0)</f>
        <v>0</v>
      </c>
      <c r="BH227" s="206">
        <f>IF(N227="sníž. přenesená",J227,0)</f>
        <v>0</v>
      </c>
      <c r="BI227" s="206">
        <f>IF(N227="nulová",J227,0)</f>
        <v>0</v>
      </c>
      <c r="BJ227" s="19" t="s">
        <v>76</v>
      </c>
      <c r="BK227" s="206">
        <f>ROUND(I227*H227,2)</f>
        <v>0</v>
      </c>
      <c r="BL227" s="19" t="s">
        <v>150</v>
      </c>
      <c r="BM227" s="205" t="s">
        <v>316</v>
      </c>
    </row>
    <row r="228" spans="1:65" s="2" customFormat="1" ht="97.5">
      <c r="A228" s="36"/>
      <c r="B228" s="37"/>
      <c r="C228" s="38"/>
      <c r="D228" s="209" t="s">
        <v>173</v>
      </c>
      <c r="E228" s="38"/>
      <c r="F228" s="240" t="s">
        <v>311</v>
      </c>
      <c r="G228" s="38"/>
      <c r="H228" s="38"/>
      <c r="I228" s="117"/>
      <c r="J228" s="38"/>
      <c r="K228" s="38"/>
      <c r="L228" s="41"/>
      <c r="M228" s="241"/>
      <c r="N228" s="242"/>
      <c r="O228" s="66"/>
      <c r="P228" s="66"/>
      <c r="Q228" s="66"/>
      <c r="R228" s="66"/>
      <c r="S228" s="66"/>
      <c r="T228" s="67"/>
      <c r="U228" s="36"/>
      <c r="V228" s="36"/>
      <c r="W228" s="36"/>
      <c r="X228" s="36"/>
      <c r="Y228" s="36"/>
      <c r="Z228" s="36"/>
      <c r="AA228" s="36"/>
      <c r="AB228" s="36"/>
      <c r="AC228" s="36"/>
      <c r="AD228" s="36"/>
      <c r="AE228" s="36"/>
      <c r="AT228" s="19" t="s">
        <v>173</v>
      </c>
      <c r="AU228" s="19" t="s">
        <v>80</v>
      </c>
    </row>
    <row r="229" spans="1:65" s="13" customFormat="1">
      <c r="B229" s="207"/>
      <c r="C229" s="208"/>
      <c r="D229" s="209" t="s">
        <v>152</v>
      </c>
      <c r="E229" s="210" t="s">
        <v>19</v>
      </c>
      <c r="F229" s="211" t="s">
        <v>199</v>
      </c>
      <c r="G229" s="208"/>
      <c r="H229" s="210" t="s">
        <v>19</v>
      </c>
      <c r="I229" s="212"/>
      <c r="J229" s="208"/>
      <c r="K229" s="208"/>
      <c r="L229" s="213"/>
      <c r="M229" s="214"/>
      <c r="N229" s="215"/>
      <c r="O229" s="215"/>
      <c r="P229" s="215"/>
      <c r="Q229" s="215"/>
      <c r="R229" s="215"/>
      <c r="S229" s="215"/>
      <c r="T229" s="216"/>
      <c r="AT229" s="217" t="s">
        <v>152</v>
      </c>
      <c r="AU229" s="217" t="s">
        <v>80</v>
      </c>
      <c r="AV229" s="13" t="s">
        <v>76</v>
      </c>
      <c r="AW229" s="13" t="s">
        <v>33</v>
      </c>
      <c r="AX229" s="13" t="s">
        <v>72</v>
      </c>
      <c r="AY229" s="217" t="s">
        <v>144</v>
      </c>
    </row>
    <row r="230" spans="1:65" s="14" customFormat="1">
      <c r="B230" s="218"/>
      <c r="C230" s="219"/>
      <c r="D230" s="209" t="s">
        <v>152</v>
      </c>
      <c r="E230" s="220" t="s">
        <v>19</v>
      </c>
      <c r="F230" s="221" t="s">
        <v>317</v>
      </c>
      <c r="G230" s="219"/>
      <c r="H230" s="222">
        <v>4.0999999999999996</v>
      </c>
      <c r="I230" s="223"/>
      <c r="J230" s="219"/>
      <c r="K230" s="219"/>
      <c r="L230" s="224"/>
      <c r="M230" s="225"/>
      <c r="N230" s="226"/>
      <c r="O230" s="226"/>
      <c r="P230" s="226"/>
      <c r="Q230" s="226"/>
      <c r="R230" s="226"/>
      <c r="S230" s="226"/>
      <c r="T230" s="227"/>
      <c r="AT230" s="228" t="s">
        <v>152</v>
      </c>
      <c r="AU230" s="228" t="s">
        <v>80</v>
      </c>
      <c r="AV230" s="14" t="s">
        <v>80</v>
      </c>
      <c r="AW230" s="14" t="s">
        <v>33</v>
      </c>
      <c r="AX230" s="14" t="s">
        <v>72</v>
      </c>
      <c r="AY230" s="228" t="s">
        <v>144</v>
      </c>
    </row>
    <row r="231" spans="1:65" s="13" customFormat="1">
      <c r="B231" s="207"/>
      <c r="C231" s="208"/>
      <c r="D231" s="209" t="s">
        <v>152</v>
      </c>
      <c r="E231" s="210" t="s">
        <v>19</v>
      </c>
      <c r="F231" s="211" t="s">
        <v>200</v>
      </c>
      <c r="G231" s="208"/>
      <c r="H231" s="210" t="s">
        <v>19</v>
      </c>
      <c r="I231" s="212"/>
      <c r="J231" s="208"/>
      <c r="K231" s="208"/>
      <c r="L231" s="213"/>
      <c r="M231" s="214"/>
      <c r="N231" s="215"/>
      <c r="O231" s="215"/>
      <c r="P231" s="215"/>
      <c r="Q231" s="215"/>
      <c r="R231" s="215"/>
      <c r="S231" s="215"/>
      <c r="T231" s="216"/>
      <c r="AT231" s="217" t="s">
        <v>152</v>
      </c>
      <c r="AU231" s="217" t="s">
        <v>80</v>
      </c>
      <c r="AV231" s="13" t="s">
        <v>76</v>
      </c>
      <c r="AW231" s="13" t="s">
        <v>33</v>
      </c>
      <c r="AX231" s="13" t="s">
        <v>72</v>
      </c>
      <c r="AY231" s="217" t="s">
        <v>144</v>
      </c>
    </row>
    <row r="232" spans="1:65" s="14" customFormat="1">
      <c r="B232" s="218"/>
      <c r="C232" s="219"/>
      <c r="D232" s="209" t="s">
        <v>152</v>
      </c>
      <c r="E232" s="220" t="s">
        <v>19</v>
      </c>
      <c r="F232" s="221" t="s">
        <v>318</v>
      </c>
      <c r="G232" s="219"/>
      <c r="H232" s="222">
        <v>4.43</v>
      </c>
      <c r="I232" s="223"/>
      <c r="J232" s="219"/>
      <c r="K232" s="219"/>
      <c r="L232" s="224"/>
      <c r="M232" s="225"/>
      <c r="N232" s="226"/>
      <c r="O232" s="226"/>
      <c r="P232" s="226"/>
      <c r="Q232" s="226"/>
      <c r="R232" s="226"/>
      <c r="S232" s="226"/>
      <c r="T232" s="227"/>
      <c r="AT232" s="228" t="s">
        <v>152</v>
      </c>
      <c r="AU232" s="228" t="s">
        <v>80</v>
      </c>
      <c r="AV232" s="14" t="s">
        <v>80</v>
      </c>
      <c r="AW232" s="14" t="s">
        <v>33</v>
      </c>
      <c r="AX232" s="14" t="s">
        <v>72</v>
      </c>
      <c r="AY232" s="228" t="s">
        <v>144</v>
      </c>
    </row>
    <row r="233" spans="1:65" s="15" customFormat="1">
      <c r="B233" s="229"/>
      <c r="C233" s="230"/>
      <c r="D233" s="209" t="s">
        <v>152</v>
      </c>
      <c r="E233" s="231" t="s">
        <v>19</v>
      </c>
      <c r="F233" s="232" t="s">
        <v>160</v>
      </c>
      <c r="G233" s="230"/>
      <c r="H233" s="233">
        <v>8.5299999999999994</v>
      </c>
      <c r="I233" s="234"/>
      <c r="J233" s="230"/>
      <c r="K233" s="230"/>
      <c r="L233" s="235"/>
      <c r="M233" s="236"/>
      <c r="N233" s="237"/>
      <c r="O233" s="237"/>
      <c r="P233" s="237"/>
      <c r="Q233" s="237"/>
      <c r="R233" s="237"/>
      <c r="S233" s="237"/>
      <c r="T233" s="238"/>
      <c r="AT233" s="239" t="s">
        <v>152</v>
      </c>
      <c r="AU233" s="239" t="s">
        <v>80</v>
      </c>
      <c r="AV233" s="15" t="s">
        <v>150</v>
      </c>
      <c r="AW233" s="15" t="s">
        <v>33</v>
      </c>
      <c r="AX233" s="15" t="s">
        <v>76</v>
      </c>
      <c r="AY233" s="239" t="s">
        <v>144</v>
      </c>
    </row>
    <row r="234" spans="1:65" s="2" customFormat="1" ht="24" customHeight="1">
      <c r="A234" s="36"/>
      <c r="B234" s="37"/>
      <c r="C234" s="194" t="s">
        <v>319</v>
      </c>
      <c r="D234" s="194" t="s">
        <v>146</v>
      </c>
      <c r="E234" s="195" t="s">
        <v>320</v>
      </c>
      <c r="F234" s="196" t="s">
        <v>321</v>
      </c>
      <c r="G234" s="197" t="s">
        <v>171</v>
      </c>
      <c r="H234" s="198">
        <v>2.7</v>
      </c>
      <c r="I234" s="199"/>
      <c r="J234" s="200">
        <f>ROUND(I234*H234,2)</f>
        <v>0</v>
      </c>
      <c r="K234" s="196" t="s">
        <v>166</v>
      </c>
      <c r="L234" s="41"/>
      <c r="M234" s="201" t="s">
        <v>19</v>
      </c>
      <c r="N234" s="202" t="s">
        <v>43</v>
      </c>
      <c r="O234" s="66"/>
      <c r="P234" s="203">
        <f>O234*H234</f>
        <v>0</v>
      </c>
      <c r="Q234" s="203">
        <v>4.3749999999999996E-6</v>
      </c>
      <c r="R234" s="203">
        <f>Q234*H234</f>
        <v>1.1812499999999999E-5</v>
      </c>
      <c r="S234" s="203">
        <v>0</v>
      </c>
      <c r="T234" s="204">
        <f>S234*H234</f>
        <v>0</v>
      </c>
      <c r="U234" s="36"/>
      <c r="V234" s="36"/>
      <c r="W234" s="36"/>
      <c r="X234" s="36"/>
      <c r="Y234" s="36"/>
      <c r="Z234" s="36"/>
      <c r="AA234" s="36"/>
      <c r="AB234" s="36"/>
      <c r="AC234" s="36"/>
      <c r="AD234" s="36"/>
      <c r="AE234" s="36"/>
      <c r="AR234" s="205" t="s">
        <v>150</v>
      </c>
      <c r="AT234" s="205" t="s">
        <v>146</v>
      </c>
      <c r="AU234" s="205" t="s">
        <v>80</v>
      </c>
      <c r="AY234" s="19" t="s">
        <v>144</v>
      </c>
      <c r="BE234" s="206">
        <f>IF(N234="základní",J234,0)</f>
        <v>0</v>
      </c>
      <c r="BF234" s="206">
        <f>IF(N234="snížená",J234,0)</f>
        <v>0</v>
      </c>
      <c r="BG234" s="206">
        <f>IF(N234="zákl. přenesená",J234,0)</f>
        <v>0</v>
      </c>
      <c r="BH234" s="206">
        <f>IF(N234="sníž. přenesená",J234,0)</f>
        <v>0</v>
      </c>
      <c r="BI234" s="206">
        <f>IF(N234="nulová",J234,0)</f>
        <v>0</v>
      </c>
      <c r="BJ234" s="19" t="s">
        <v>76</v>
      </c>
      <c r="BK234" s="206">
        <f>ROUND(I234*H234,2)</f>
        <v>0</v>
      </c>
      <c r="BL234" s="19" t="s">
        <v>150</v>
      </c>
      <c r="BM234" s="205" t="s">
        <v>322</v>
      </c>
    </row>
    <row r="235" spans="1:65" s="13" customFormat="1">
      <c r="B235" s="207"/>
      <c r="C235" s="208"/>
      <c r="D235" s="209" t="s">
        <v>152</v>
      </c>
      <c r="E235" s="210" t="s">
        <v>19</v>
      </c>
      <c r="F235" s="211" t="s">
        <v>200</v>
      </c>
      <c r="G235" s="208"/>
      <c r="H235" s="210" t="s">
        <v>19</v>
      </c>
      <c r="I235" s="212"/>
      <c r="J235" s="208"/>
      <c r="K235" s="208"/>
      <c r="L235" s="213"/>
      <c r="M235" s="214"/>
      <c r="N235" s="215"/>
      <c r="O235" s="215"/>
      <c r="P235" s="215"/>
      <c r="Q235" s="215"/>
      <c r="R235" s="215"/>
      <c r="S235" s="215"/>
      <c r="T235" s="216"/>
      <c r="AT235" s="217" t="s">
        <v>152</v>
      </c>
      <c r="AU235" s="217" t="s">
        <v>80</v>
      </c>
      <c r="AV235" s="13" t="s">
        <v>76</v>
      </c>
      <c r="AW235" s="13" t="s">
        <v>33</v>
      </c>
      <c r="AX235" s="13" t="s">
        <v>72</v>
      </c>
      <c r="AY235" s="217" t="s">
        <v>144</v>
      </c>
    </row>
    <row r="236" spans="1:65" s="14" customFormat="1">
      <c r="B236" s="218"/>
      <c r="C236" s="219"/>
      <c r="D236" s="209" t="s">
        <v>152</v>
      </c>
      <c r="E236" s="220" t="s">
        <v>19</v>
      </c>
      <c r="F236" s="221" t="s">
        <v>323</v>
      </c>
      <c r="G236" s="219"/>
      <c r="H236" s="222">
        <v>2.7</v>
      </c>
      <c r="I236" s="223"/>
      <c r="J236" s="219"/>
      <c r="K236" s="219"/>
      <c r="L236" s="224"/>
      <c r="M236" s="225"/>
      <c r="N236" s="226"/>
      <c r="O236" s="226"/>
      <c r="P236" s="226"/>
      <c r="Q236" s="226"/>
      <c r="R236" s="226"/>
      <c r="S236" s="226"/>
      <c r="T236" s="227"/>
      <c r="AT236" s="228" t="s">
        <v>152</v>
      </c>
      <c r="AU236" s="228" t="s">
        <v>80</v>
      </c>
      <c r="AV236" s="14" t="s">
        <v>80</v>
      </c>
      <c r="AW236" s="14" t="s">
        <v>33</v>
      </c>
      <c r="AX236" s="14" t="s">
        <v>76</v>
      </c>
      <c r="AY236" s="228" t="s">
        <v>144</v>
      </c>
    </row>
    <row r="237" spans="1:65" s="12" customFormat="1" ht="22.9" customHeight="1">
      <c r="B237" s="178"/>
      <c r="C237" s="179"/>
      <c r="D237" s="180" t="s">
        <v>71</v>
      </c>
      <c r="E237" s="192" t="s">
        <v>324</v>
      </c>
      <c r="F237" s="192" t="s">
        <v>325</v>
      </c>
      <c r="G237" s="179"/>
      <c r="H237" s="179"/>
      <c r="I237" s="182"/>
      <c r="J237" s="193">
        <f>BK237</f>
        <v>0</v>
      </c>
      <c r="K237" s="179"/>
      <c r="L237" s="184"/>
      <c r="M237" s="185"/>
      <c r="N237" s="186"/>
      <c r="O237" s="186"/>
      <c r="P237" s="187">
        <f>SUM(P238:P246)</f>
        <v>0</v>
      </c>
      <c r="Q237" s="186"/>
      <c r="R237" s="187">
        <f>SUM(R238:R246)</f>
        <v>0</v>
      </c>
      <c r="S237" s="186"/>
      <c r="T237" s="188">
        <f>SUM(T238:T246)</f>
        <v>0</v>
      </c>
      <c r="AR237" s="189" t="s">
        <v>76</v>
      </c>
      <c r="AT237" s="190" t="s">
        <v>71</v>
      </c>
      <c r="AU237" s="190" t="s">
        <v>76</v>
      </c>
      <c r="AY237" s="189" t="s">
        <v>144</v>
      </c>
      <c r="BK237" s="191">
        <f>SUM(BK238:BK246)</f>
        <v>0</v>
      </c>
    </row>
    <row r="238" spans="1:65" s="2" customFormat="1" ht="48.75" customHeight="1">
      <c r="A238" s="36"/>
      <c r="B238" s="37"/>
      <c r="C238" s="194" t="s">
        <v>326</v>
      </c>
      <c r="D238" s="194" t="s">
        <v>146</v>
      </c>
      <c r="E238" s="195" t="s">
        <v>327</v>
      </c>
      <c r="F238" s="196" t="s">
        <v>328</v>
      </c>
      <c r="G238" s="197" t="s">
        <v>191</v>
      </c>
      <c r="H238" s="198">
        <v>9.4380000000000006</v>
      </c>
      <c r="I238" s="199"/>
      <c r="J238" s="200">
        <f>ROUND(I238*H238,2)</f>
        <v>0</v>
      </c>
      <c r="K238" s="196" t="s">
        <v>239</v>
      </c>
      <c r="L238" s="41"/>
      <c r="M238" s="201" t="s">
        <v>19</v>
      </c>
      <c r="N238" s="202" t="s">
        <v>43</v>
      </c>
      <c r="O238" s="66"/>
      <c r="P238" s="203">
        <f>O238*H238</f>
        <v>0</v>
      </c>
      <c r="Q238" s="203">
        <v>0</v>
      </c>
      <c r="R238" s="203">
        <f>Q238*H238</f>
        <v>0</v>
      </c>
      <c r="S238" s="203">
        <v>0</v>
      </c>
      <c r="T238" s="204">
        <f>S238*H238</f>
        <v>0</v>
      </c>
      <c r="U238" s="36"/>
      <c r="V238" s="36"/>
      <c r="W238" s="36"/>
      <c r="X238" s="36"/>
      <c r="Y238" s="36"/>
      <c r="Z238" s="36"/>
      <c r="AA238" s="36"/>
      <c r="AB238" s="36"/>
      <c r="AC238" s="36"/>
      <c r="AD238" s="36"/>
      <c r="AE238" s="36"/>
      <c r="AR238" s="205" t="s">
        <v>150</v>
      </c>
      <c r="AT238" s="205" t="s">
        <v>146</v>
      </c>
      <c r="AU238" s="205" t="s">
        <v>80</v>
      </c>
      <c r="AY238" s="19" t="s">
        <v>144</v>
      </c>
      <c r="BE238" s="206">
        <f>IF(N238="základní",J238,0)</f>
        <v>0</v>
      </c>
      <c r="BF238" s="206">
        <f>IF(N238="snížená",J238,0)</f>
        <v>0</v>
      </c>
      <c r="BG238" s="206">
        <f>IF(N238="zákl. přenesená",J238,0)</f>
        <v>0</v>
      </c>
      <c r="BH238" s="206">
        <f>IF(N238="sníž. přenesená",J238,0)</f>
        <v>0</v>
      </c>
      <c r="BI238" s="206">
        <f>IF(N238="nulová",J238,0)</f>
        <v>0</v>
      </c>
      <c r="BJ238" s="19" t="s">
        <v>76</v>
      </c>
      <c r="BK238" s="206">
        <f>ROUND(I238*H238,2)</f>
        <v>0</v>
      </c>
      <c r="BL238" s="19" t="s">
        <v>150</v>
      </c>
      <c r="BM238" s="205" t="s">
        <v>329</v>
      </c>
    </row>
    <row r="239" spans="1:65" s="2" customFormat="1" ht="175.5">
      <c r="A239" s="36"/>
      <c r="B239" s="37"/>
      <c r="C239" s="38"/>
      <c r="D239" s="209" t="s">
        <v>173</v>
      </c>
      <c r="E239" s="38"/>
      <c r="F239" s="240" t="s">
        <v>330</v>
      </c>
      <c r="G239" s="38"/>
      <c r="H239" s="38"/>
      <c r="I239" s="117"/>
      <c r="J239" s="38"/>
      <c r="K239" s="38"/>
      <c r="L239" s="41"/>
      <c r="M239" s="241"/>
      <c r="N239" s="242"/>
      <c r="O239" s="66"/>
      <c r="P239" s="66"/>
      <c r="Q239" s="66"/>
      <c r="R239" s="66"/>
      <c r="S239" s="66"/>
      <c r="T239" s="67"/>
      <c r="U239" s="36"/>
      <c r="V239" s="36"/>
      <c r="W239" s="36"/>
      <c r="X239" s="36"/>
      <c r="Y239" s="36"/>
      <c r="Z239" s="36"/>
      <c r="AA239" s="36"/>
      <c r="AB239" s="36"/>
      <c r="AC239" s="36"/>
      <c r="AD239" s="36"/>
      <c r="AE239" s="36"/>
      <c r="AT239" s="19" t="s">
        <v>173</v>
      </c>
      <c r="AU239" s="19" t="s">
        <v>80</v>
      </c>
    </row>
    <row r="240" spans="1:65" s="2" customFormat="1" ht="36.75" customHeight="1">
      <c r="A240" s="36"/>
      <c r="B240" s="37"/>
      <c r="C240" s="194" t="s">
        <v>331</v>
      </c>
      <c r="D240" s="194" t="s">
        <v>146</v>
      </c>
      <c r="E240" s="195" t="s">
        <v>332</v>
      </c>
      <c r="F240" s="196" t="s">
        <v>333</v>
      </c>
      <c r="G240" s="197" t="s">
        <v>191</v>
      </c>
      <c r="H240" s="198">
        <v>9.4380000000000006</v>
      </c>
      <c r="I240" s="199"/>
      <c r="J240" s="200">
        <f>ROUND(I240*H240,2)</f>
        <v>0</v>
      </c>
      <c r="K240" s="196" t="s">
        <v>166</v>
      </c>
      <c r="L240" s="41"/>
      <c r="M240" s="201" t="s">
        <v>19</v>
      </c>
      <c r="N240" s="202" t="s">
        <v>43</v>
      </c>
      <c r="O240" s="66"/>
      <c r="P240" s="203">
        <f>O240*H240</f>
        <v>0</v>
      </c>
      <c r="Q240" s="203">
        <v>0</v>
      </c>
      <c r="R240" s="203">
        <f>Q240*H240</f>
        <v>0</v>
      </c>
      <c r="S240" s="203">
        <v>0</v>
      </c>
      <c r="T240" s="204">
        <f>S240*H240</f>
        <v>0</v>
      </c>
      <c r="U240" s="36"/>
      <c r="V240" s="36"/>
      <c r="W240" s="36"/>
      <c r="X240" s="36"/>
      <c r="Y240" s="36"/>
      <c r="Z240" s="36"/>
      <c r="AA240" s="36"/>
      <c r="AB240" s="36"/>
      <c r="AC240" s="36"/>
      <c r="AD240" s="36"/>
      <c r="AE240" s="36"/>
      <c r="AR240" s="205" t="s">
        <v>150</v>
      </c>
      <c r="AT240" s="205" t="s">
        <v>146</v>
      </c>
      <c r="AU240" s="205" t="s">
        <v>80</v>
      </c>
      <c r="AY240" s="19" t="s">
        <v>144</v>
      </c>
      <c r="BE240" s="206">
        <f>IF(N240="základní",J240,0)</f>
        <v>0</v>
      </c>
      <c r="BF240" s="206">
        <f>IF(N240="snížená",J240,0)</f>
        <v>0</v>
      </c>
      <c r="BG240" s="206">
        <f>IF(N240="zákl. přenesená",J240,0)</f>
        <v>0</v>
      </c>
      <c r="BH240" s="206">
        <f>IF(N240="sníž. přenesená",J240,0)</f>
        <v>0</v>
      </c>
      <c r="BI240" s="206">
        <f>IF(N240="nulová",J240,0)</f>
        <v>0</v>
      </c>
      <c r="BJ240" s="19" t="s">
        <v>76</v>
      </c>
      <c r="BK240" s="206">
        <f>ROUND(I240*H240,2)</f>
        <v>0</v>
      </c>
      <c r="BL240" s="19" t="s">
        <v>150</v>
      </c>
      <c r="BM240" s="205" t="s">
        <v>334</v>
      </c>
    </row>
    <row r="241" spans="1:65" s="2" customFormat="1" ht="117">
      <c r="A241" s="36"/>
      <c r="B241" s="37"/>
      <c r="C241" s="38"/>
      <c r="D241" s="209" t="s">
        <v>173</v>
      </c>
      <c r="E241" s="38"/>
      <c r="F241" s="240" t="s">
        <v>335</v>
      </c>
      <c r="G241" s="38"/>
      <c r="H241" s="38"/>
      <c r="I241" s="117"/>
      <c r="J241" s="38"/>
      <c r="K241" s="38"/>
      <c r="L241" s="41"/>
      <c r="M241" s="241"/>
      <c r="N241" s="242"/>
      <c r="O241" s="66"/>
      <c r="P241" s="66"/>
      <c r="Q241" s="66"/>
      <c r="R241" s="66"/>
      <c r="S241" s="66"/>
      <c r="T241" s="67"/>
      <c r="U241" s="36"/>
      <c r="V241" s="36"/>
      <c r="W241" s="36"/>
      <c r="X241" s="36"/>
      <c r="Y241" s="36"/>
      <c r="Z241" s="36"/>
      <c r="AA241" s="36"/>
      <c r="AB241" s="36"/>
      <c r="AC241" s="36"/>
      <c r="AD241" s="36"/>
      <c r="AE241" s="36"/>
      <c r="AT241" s="19" t="s">
        <v>173</v>
      </c>
      <c r="AU241" s="19" t="s">
        <v>80</v>
      </c>
    </row>
    <row r="242" spans="1:65" s="2" customFormat="1" ht="44.25" customHeight="1">
      <c r="A242" s="36"/>
      <c r="B242" s="37"/>
      <c r="C242" s="194" t="s">
        <v>336</v>
      </c>
      <c r="D242" s="194" t="s">
        <v>146</v>
      </c>
      <c r="E242" s="195" t="s">
        <v>337</v>
      </c>
      <c r="F242" s="196" t="s">
        <v>338</v>
      </c>
      <c r="G242" s="197" t="s">
        <v>191</v>
      </c>
      <c r="H242" s="198">
        <v>188.76</v>
      </c>
      <c r="I242" s="199"/>
      <c r="J242" s="200">
        <f>ROUND(I242*H242,2)</f>
        <v>0</v>
      </c>
      <c r="K242" s="196" t="s">
        <v>166</v>
      </c>
      <c r="L242" s="41"/>
      <c r="M242" s="201" t="s">
        <v>19</v>
      </c>
      <c r="N242" s="202" t="s">
        <v>43</v>
      </c>
      <c r="O242" s="66"/>
      <c r="P242" s="203">
        <f>O242*H242</f>
        <v>0</v>
      </c>
      <c r="Q242" s="203">
        <v>0</v>
      </c>
      <c r="R242" s="203">
        <f>Q242*H242</f>
        <v>0</v>
      </c>
      <c r="S242" s="203">
        <v>0</v>
      </c>
      <c r="T242" s="204">
        <f>S242*H242</f>
        <v>0</v>
      </c>
      <c r="U242" s="36"/>
      <c r="V242" s="36"/>
      <c r="W242" s="36"/>
      <c r="X242" s="36"/>
      <c r="Y242" s="36"/>
      <c r="Z242" s="36"/>
      <c r="AA242" s="36"/>
      <c r="AB242" s="36"/>
      <c r="AC242" s="36"/>
      <c r="AD242" s="36"/>
      <c r="AE242" s="36"/>
      <c r="AR242" s="205" t="s">
        <v>150</v>
      </c>
      <c r="AT242" s="205" t="s">
        <v>146</v>
      </c>
      <c r="AU242" s="205" t="s">
        <v>80</v>
      </c>
      <c r="AY242" s="19" t="s">
        <v>144</v>
      </c>
      <c r="BE242" s="206">
        <f>IF(N242="základní",J242,0)</f>
        <v>0</v>
      </c>
      <c r="BF242" s="206">
        <f>IF(N242="snížená",J242,0)</f>
        <v>0</v>
      </c>
      <c r="BG242" s="206">
        <f>IF(N242="zákl. přenesená",J242,0)</f>
        <v>0</v>
      </c>
      <c r="BH242" s="206">
        <f>IF(N242="sníž. přenesená",J242,0)</f>
        <v>0</v>
      </c>
      <c r="BI242" s="206">
        <f>IF(N242="nulová",J242,0)</f>
        <v>0</v>
      </c>
      <c r="BJ242" s="19" t="s">
        <v>76</v>
      </c>
      <c r="BK242" s="206">
        <f>ROUND(I242*H242,2)</f>
        <v>0</v>
      </c>
      <c r="BL242" s="19" t="s">
        <v>150</v>
      </c>
      <c r="BM242" s="205" t="s">
        <v>339</v>
      </c>
    </row>
    <row r="243" spans="1:65" s="2" customFormat="1" ht="117">
      <c r="A243" s="36"/>
      <c r="B243" s="37"/>
      <c r="C243" s="38"/>
      <c r="D243" s="209" t="s">
        <v>173</v>
      </c>
      <c r="E243" s="38"/>
      <c r="F243" s="240" t="s">
        <v>335</v>
      </c>
      <c r="G243" s="38"/>
      <c r="H243" s="38"/>
      <c r="I243" s="117"/>
      <c r="J243" s="38"/>
      <c r="K243" s="38"/>
      <c r="L243" s="41"/>
      <c r="M243" s="241"/>
      <c r="N243" s="242"/>
      <c r="O243" s="66"/>
      <c r="P243" s="66"/>
      <c r="Q243" s="66"/>
      <c r="R243" s="66"/>
      <c r="S243" s="66"/>
      <c r="T243" s="67"/>
      <c r="U243" s="36"/>
      <c r="V243" s="36"/>
      <c r="W243" s="36"/>
      <c r="X243" s="36"/>
      <c r="Y243" s="36"/>
      <c r="Z243" s="36"/>
      <c r="AA243" s="36"/>
      <c r="AB243" s="36"/>
      <c r="AC243" s="36"/>
      <c r="AD243" s="36"/>
      <c r="AE243" s="36"/>
      <c r="AT243" s="19" t="s">
        <v>173</v>
      </c>
      <c r="AU243" s="19" t="s">
        <v>80</v>
      </c>
    </row>
    <row r="244" spans="1:65" s="14" customFormat="1">
      <c r="B244" s="218"/>
      <c r="C244" s="219"/>
      <c r="D244" s="209" t="s">
        <v>152</v>
      </c>
      <c r="E244" s="219"/>
      <c r="F244" s="221" t="s">
        <v>340</v>
      </c>
      <c r="G244" s="219"/>
      <c r="H244" s="222">
        <v>188.76</v>
      </c>
      <c r="I244" s="223"/>
      <c r="J244" s="219"/>
      <c r="K244" s="219"/>
      <c r="L244" s="224"/>
      <c r="M244" s="225"/>
      <c r="N244" s="226"/>
      <c r="O244" s="226"/>
      <c r="P244" s="226"/>
      <c r="Q244" s="226"/>
      <c r="R244" s="226"/>
      <c r="S244" s="226"/>
      <c r="T244" s="227"/>
      <c r="AT244" s="228" t="s">
        <v>152</v>
      </c>
      <c r="AU244" s="228" t="s">
        <v>80</v>
      </c>
      <c r="AV244" s="14" t="s">
        <v>80</v>
      </c>
      <c r="AW244" s="14" t="s">
        <v>4</v>
      </c>
      <c r="AX244" s="14" t="s">
        <v>76</v>
      </c>
      <c r="AY244" s="228" t="s">
        <v>144</v>
      </c>
    </row>
    <row r="245" spans="1:65" s="2" customFormat="1" ht="51.75" customHeight="1">
      <c r="A245" s="36"/>
      <c r="B245" s="37"/>
      <c r="C245" s="194" t="s">
        <v>341</v>
      </c>
      <c r="D245" s="194" t="s">
        <v>146</v>
      </c>
      <c r="E245" s="195" t="s">
        <v>342</v>
      </c>
      <c r="F245" s="196" t="s">
        <v>343</v>
      </c>
      <c r="G245" s="197" t="s">
        <v>191</v>
      </c>
      <c r="H245" s="198">
        <v>9.4380000000000006</v>
      </c>
      <c r="I245" s="199"/>
      <c r="J245" s="200">
        <f>ROUND(I245*H245,2)</f>
        <v>0</v>
      </c>
      <c r="K245" s="196" t="s">
        <v>166</v>
      </c>
      <c r="L245" s="41"/>
      <c r="M245" s="201" t="s">
        <v>19</v>
      </c>
      <c r="N245" s="202" t="s">
        <v>43</v>
      </c>
      <c r="O245" s="66"/>
      <c r="P245" s="203">
        <f>O245*H245</f>
        <v>0</v>
      </c>
      <c r="Q245" s="203">
        <v>0</v>
      </c>
      <c r="R245" s="203">
        <f>Q245*H245</f>
        <v>0</v>
      </c>
      <c r="S245" s="203">
        <v>0</v>
      </c>
      <c r="T245" s="204">
        <f>S245*H245</f>
        <v>0</v>
      </c>
      <c r="U245" s="36"/>
      <c r="V245" s="36"/>
      <c r="W245" s="36"/>
      <c r="X245" s="36"/>
      <c r="Y245" s="36"/>
      <c r="Z245" s="36"/>
      <c r="AA245" s="36"/>
      <c r="AB245" s="36"/>
      <c r="AC245" s="36"/>
      <c r="AD245" s="36"/>
      <c r="AE245" s="36"/>
      <c r="AR245" s="205" t="s">
        <v>150</v>
      </c>
      <c r="AT245" s="205" t="s">
        <v>146</v>
      </c>
      <c r="AU245" s="205" t="s">
        <v>80</v>
      </c>
      <c r="AY245" s="19" t="s">
        <v>144</v>
      </c>
      <c r="BE245" s="206">
        <f>IF(N245="základní",J245,0)</f>
        <v>0</v>
      </c>
      <c r="BF245" s="206">
        <f>IF(N245="snížená",J245,0)</f>
        <v>0</v>
      </c>
      <c r="BG245" s="206">
        <f>IF(N245="zákl. přenesená",J245,0)</f>
        <v>0</v>
      </c>
      <c r="BH245" s="206">
        <f>IF(N245="sníž. přenesená",J245,0)</f>
        <v>0</v>
      </c>
      <c r="BI245" s="206">
        <f>IF(N245="nulová",J245,0)</f>
        <v>0</v>
      </c>
      <c r="BJ245" s="19" t="s">
        <v>76</v>
      </c>
      <c r="BK245" s="206">
        <f>ROUND(I245*H245,2)</f>
        <v>0</v>
      </c>
      <c r="BL245" s="19" t="s">
        <v>150</v>
      </c>
      <c r="BM245" s="205" t="s">
        <v>344</v>
      </c>
    </row>
    <row r="246" spans="1:65" s="2" customFormat="1" ht="107.25">
      <c r="A246" s="36"/>
      <c r="B246" s="37"/>
      <c r="C246" s="38"/>
      <c r="D246" s="209" t="s">
        <v>173</v>
      </c>
      <c r="E246" s="38"/>
      <c r="F246" s="240" t="s">
        <v>345</v>
      </c>
      <c r="G246" s="38"/>
      <c r="H246" s="38"/>
      <c r="I246" s="117"/>
      <c r="J246" s="38"/>
      <c r="K246" s="38"/>
      <c r="L246" s="41"/>
      <c r="M246" s="241"/>
      <c r="N246" s="242"/>
      <c r="O246" s="66"/>
      <c r="P246" s="66"/>
      <c r="Q246" s="66"/>
      <c r="R246" s="66"/>
      <c r="S246" s="66"/>
      <c r="T246" s="67"/>
      <c r="U246" s="36"/>
      <c r="V246" s="36"/>
      <c r="W246" s="36"/>
      <c r="X246" s="36"/>
      <c r="Y246" s="36"/>
      <c r="Z246" s="36"/>
      <c r="AA246" s="36"/>
      <c r="AB246" s="36"/>
      <c r="AC246" s="36"/>
      <c r="AD246" s="36"/>
      <c r="AE246" s="36"/>
      <c r="AT246" s="19" t="s">
        <v>173</v>
      </c>
      <c r="AU246" s="19" t="s">
        <v>80</v>
      </c>
    </row>
    <row r="247" spans="1:65" s="12" customFormat="1" ht="22.9" customHeight="1">
      <c r="B247" s="178"/>
      <c r="C247" s="179"/>
      <c r="D247" s="180" t="s">
        <v>71</v>
      </c>
      <c r="E247" s="192" t="s">
        <v>346</v>
      </c>
      <c r="F247" s="192" t="s">
        <v>347</v>
      </c>
      <c r="G247" s="179"/>
      <c r="H247" s="179"/>
      <c r="I247" s="182"/>
      <c r="J247" s="193">
        <f>BK247</f>
        <v>0</v>
      </c>
      <c r="K247" s="179"/>
      <c r="L247" s="184"/>
      <c r="M247" s="185"/>
      <c r="N247" s="186"/>
      <c r="O247" s="186"/>
      <c r="P247" s="187">
        <f>SUM(P248:P249)</f>
        <v>0</v>
      </c>
      <c r="Q247" s="186"/>
      <c r="R247" s="187">
        <f>SUM(R248:R249)</f>
        <v>0</v>
      </c>
      <c r="S247" s="186"/>
      <c r="T247" s="188">
        <f>SUM(T248:T249)</f>
        <v>0</v>
      </c>
      <c r="AR247" s="189" t="s">
        <v>76</v>
      </c>
      <c r="AT247" s="190" t="s">
        <v>71</v>
      </c>
      <c r="AU247" s="190" t="s">
        <v>76</v>
      </c>
      <c r="AY247" s="189" t="s">
        <v>144</v>
      </c>
      <c r="BK247" s="191">
        <f>SUM(BK248:BK249)</f>
        <v>0</v>
      </c>
    </row>
    <row r="248" spans="1:65" s="2" customFormat="1" ht="64.5" customHeight="1">
      <c r="A248" s="36"/>
      <c r="B248" s="37"/>
      <c r="C248" s="194" t="s">
        <v>348</v>
      </c>
      <c r="D248" s="194" t="s">
        <v>146</v>
      </c>
      <c r="E248" s="195" t="s">
        <v>349</v>
      </c>
      <c r="F248" s="196" t="s">
        <v>350</v>
      </c>
      <c r="G248" s="197" t="s">
        <v>191</v>
      </c>
      <c r="H248" s="198">
        <v>11.242000000000001</v>
      </c>
      <c r="I248" s="199"/>
      <c r="J248" s="200">
        <f>ROUND(I248*H248,2)</f>
        <v>0</v>
      </c>
      <c r="K248" s="196" t="s">
        <v>239</v>
      </c>
      <c r="L248" s="41"/>
      <c r="M248" s="201" t="s">
        <v>19</v>
      </c>
      <c r="N248" s="202" t="s">
        <v>43</v>
      </c>
      <c r="O248" s="66"/>
      <c r="P248" s="203">
        <f>O248*H248</f>
        <v>0</v>
      </c>
      <c r="Q248" s="203">
        <v>0</v>
      </c>
      <c r="R248" s="203">
        <f>Q248*H248</f>
        <v>0</v>
      </c>
      <c r="S248" s="203">
        <v>0</v>
      </c>
      <c r="T248" s="204">
        <f>S248*H248</f>
        <v>0</v>
      </c>
      <c r="U248" s="36"/>
      <c r="V248" s="36"/>
      <c r="W248" s="36"/>
      <c r="X248" s="36"/>
      <c r="Y248" s="36"/>
      <c r="Z248" s="36"/>
      <c r="AA248" s="36"/>
      <c r="AB248" s="36"/>
      <c r="AC248" s="36"/>
      <c r="AD248" s="36"/>
      <c r="AE248" s="36"/>
      <c r="AR248" s="205" t="s">
        <v>150</v>
      </c>
      <c r="AT248" s="205" t="s">
        <v>146</v>
      </c>
      <c r="AU248" s="205" t="s">
        <v>80</v>
      </c>
      <c r="AY248" s="19" t="s">
        <v>144</v>
      </c>
      <c r="BE248" s="206">
        <f>IF(N248="základní",J248,0)</f>
        <v>0</v>
      </c>
      <c r="BF248" s="206">
        <f>IF(N248="snížená",J248,0)</f>
        <v>0</v>
      </c>
      <c r="BG248" s="206">
        <f>IF(N248="zákl. přenesená",J248,0)</f>
        <v>0</v>
      </c>
      <c r="BH248" s="206">
        <f>IF(N248="sníž. přenesená",J248,0)</f>
        <v>0</v>
      </c>
      <c r="BI248" s="206">
        <f>IF(N248="nulová",J248,0)</f>
        <v>0</v>
      </c>
      <c r="BJ248" s="19" t="s">
        <v>76</v>
      </c>
      <c r="BK248" s="206">
        <f>ROUND(I248*H248,2)</f>
        <v>0</v>
      </c>
      <c r="BL248" s="19" t="s">
        <v>150</v>
      </c>
      <c r="BM248" s="205" t="s">
        <v>351</v>
      </c>
    </row>
    <row r="249" spans="1:65" s="2" customFormat="1" ht="117">
      <c r="A249" s="36"/>
      <c r="B249" s="37"/>
      <c r="C249" s="38"/>
      <c r="D249" s="209" t="s">
        <v>173</v>
      </c>
      <c r="E249" s="38"/>
      <c r="F249" s="240" t="s">
        <v>352</v>
      </c>
      <c r="G249" s="38"/>
      <c r="H249" s="38"/>
      <c r="I249" s="117"/>
      <c r="J249" s="38"/>
      <c r="K249" s="38"/>
      <c r="L249" s="41"/>
      <c r="M249" s="241"/>
      <c r="N249" s="242"/>
      <c r="O249" s="66"/>
      <c r="P249" s="66"/>
      <c r="Q249" s="66"/>
      <c r="R249" s="66"/>
      <c r="S249" s="66"/>
      <c r="T249" s="67"/>
      <c r="U249" s="36"/>
      <c r="V249" s="36"/>
      <c r="W249" s="36"/>
      <c r="X249" s="36"/>
      <c r="Y249" s="36"/>
      <c r="Z249" s="36"/>
      <c r="AA249" s="36"/>
      <c r="AB249" s="36"/>
      <c r="AC249" s="36"/>
      <c r="AD249" s="36"/>
      <c r="AE249" s="36"/>
      <c r="AT249" s="19" t="s">
        <v>173</v>
      </c>
      <c r="AU249" s="19" t="s">
        <v>80</v>
      </c>
    </row>
    <row r="250" spans="1:65" s="12" customFormat="1" ht="25.9" customHeight="1">
      <c r="B250" s="178"/>
      <c r="C250" s="179"/>
      <c r="D250" s="180" t="s">
        <v>71</v>
      </c>
      <c r="E250" s="181" t="s">
        <v>353</v>
      </c>
      <c r="F250" s="181" t="s">
        <v>354</v>
      </c>
      <c r="G250" s="179"/>
      <c r="H250" s="179"/>
      <c r="I250" s="182"/>
      <c r="J250" s="183">
        <f>BK250</f>
        <v>0</v>
      </c>
      <c r="K250" s="179"/>
      <c r="L250" s="184"/>
      <c r="M250" s="185"/>
      <c r="N250" s="186"/>
      <c r="O250" s="186"/>
      <c r="P250" s="187">
        <f>P251+P263+P300+P306+P470+P482+P532+P560+P589+P610+P617+P624</f>
        <v>0</v>
      </c>
      <c r="Q250" s="186"/>
      <c r="R250" s="187">
        <f>R251+R263+R300+R306+R470+R482+R532+R560+R589+R610+R617+R624</f>
        <v>4.4555752468264007</v>
      </c>
      <c r="S250" s="186"/>
      <c r="T250" s="188">
        <f>T251+T263+T300+T306+T470+T482+T532+T560+T589+T610+T617+T624</f>
        <v>1.9639730000000002</v>
      </c>
      <c r="AR250" s="189" t="s">
        <v>80</v>
      </c>
      <c r="AT250" s="190" t="s">
        <v>71</v>
      </c>
      <c r="AU250" s="190" t="s">
        <v>72</v>
      </c>
      <c r="AY250" s="189" t="s">
        <v>144</v>
      </c>
      <c r="BK250" s="191">
        <f>BK251+BK263+BK300+BK306+BK470+BK482+BK532+BK560+BK589+BK610+BK617+BK624</f>
        <v>0</v>
      </c>
    </row>
    <row r="251" spans="1:65" s="12" customFormat="1" ht="22.9" customHeight="1">
      <c r="B251" s="178"/>
      <c r="C251" s="179"/>
      <c r="D251" s="180" t="s">
        <v>71</v>
      </c>
      <c r="E251" s="192" t="s">
        <v>355</v>
      </c>
      <c r="F251" s="192" t="s">
        <v>356</v>
      </c>
      <c r="G251" s="179"/>
      <c r="H251" s="179"/>
      <c r="I251" s="182"/>
      <c r="J251" s="193">
        <f>BK251</f>
        <v>0</v>
      </c>
      <c r="K251" s="179"/>
      <c r="L251" s="184"/>
      <c r="M251" s="185"/>
      <c r="N251" s="186"/>
      <c r="O251" s="186"/>
      <c r="P251" s="187">
        <f>SUM(P252:P262)</f>
        <v>0</v>
      </c>
      <c r="Q251" s="186"/>
      <c r="R251" s="187">
        <f>SUM(R252:R262)</f>
        <v>0</v>
      </c>
      <c r="S251" s="186"/>
      <c r="T251" s="188">
        <f>SUM(T252:T262)</f>
        <v>0</v>
      </c>
      <c r="AR251" s="189" t="s">
        <v>80</v>
      </c>
      <c r="AT251" s="190" t="s">
        <v>71</v>
      </c>
      <c r="AU251" s="190" t="s">
        <v>76</v>
      </c>
      <c r="AY251" s="189" t="s">
        <v>144</v>
      </c>
      <c r="BK251" s="191">
        <f>SUM(BK252:BK262)</f>
        <v>0</v>
      </c>
    </row>
    <row r="252" spans="1:65" s="2" customFormat="1" ht="31.15" customHeight="1">
      <c r="A252" s="36"/>
      <c r="B252" s="37"/>
      <c r="C252" s="194" t="s">
        <v>357</v>
      </c>
      <c r="D252" s="194" t="s">
        <v>146</v>
      </c>
      <c r="E252" s="195" t="s">
        <v>358</v>
      </c>
      <c r="F252" s="196" t="s">
        <v>359</v>
      </c>
      <c r="G252" s="197" t="s">
        <v>197</v>
      </c>
      <c r="H252" s="198">
        <v>20</v>
      </c>
      <c r="I252" s="199"/>
      <c r="J252" s="200">
        <f>ROUND(I252*H252,2)</f>
        <v>0</v>
      </c>
      <c r="K252" s="196" t="s">
        <v>19</v>
      </c>
      <c r="L252" s="41"/>
      <c r="M252" s="201" t="s">
        <v>19</v>
      </c>
      <c r="N252" s="202" t="s">
        <v>43</v>
      </c>
      <c r="O252" s="66"/>
      <c r="P252" s="203">
        <f>O252*H252</f>
        <v>0</v>
      </c>
      <c r="Q252" s="203">
        <v>0</v>
      </c>
      <c r="R252" s="203">
        <f>Q252*H252</f>
        <v>0</v>
      </c>
      <c r="S252" s="203">
        <v>0</v>
      </c>
      <c r="T252" s="204">
        <f>S252*H252</f>
        <v>0</v>
      </c>
      <c r="U252" s="36"/>
      <c r="V252" s="36"/>
      <c r="W252" s="36"/>
      <c r="X252" s="36"/>
      <c r="Y252" s="36"/>
      <c r="Z252" s="36"/>
      <c r="AA252" s="36"/>
      <c r="AB252" s="36"/>
      <c r="AC252" s="36"/>
      <c r="AD252" s="36"/>
      <c r="AE252" s="36"/>
      <c r="AR252" s="205" t="s">
        <v>244</v>
      </c>
      <c r="AT252" s="205" t="s">
        <v>146</v>
      </c>
      <c r="AU252" s="205" t="s">
        <v>80</v>
      </c>
      <c r="AY252" s="19" t="s">
        <v>144</v>
      </c>
      <c r="BE252" s="206">
        <f>IF(N252="základní",J252,0)</f>
        <v>0</v>
      </c>
      <c r="BF252" s="206">
        <f>IF(N252="snížená",J252,0)</f>
        <v>0</v>
      </c>
      <c r="BG252" s="206">
        <f>IF(N252="zákl. přenesená",J252,0)</f>
        <v>0</v>
      </c>
      <c r="BH252" s="206">
        <f>IF(N252="sníž. přenesená",J252,0)</f>
        <v>0</v>
      </c>
      <c r="BI252" s="206">
        <f>IF(N252="nulová",J252,0)</f>
        <v>0</v>
      </c>
      <c r="BJ252" s="19" t="s">
        <v>76</v>
      </c>
      <c r="BK252" s="206">
        <f>ROUND(I252*H252,2)</f>
        <v>0</v>
      </c>
      <c r="BL252" s="19" t="s">
        <v>244</v>
      </c>
      <c r="BM252" s="205" t="s">
        <v>360</v>
      </c>
    </row>
    <row r="253" spans="1:65" s="13" customFormat="1">
      <c r="B253" s="207"/>
      <c r="C253" s="208"/>
      <c r="D253" s="209" t="s">
        <v>152</v>
      </c>
      <c r="E253" s="210" t="s">
        <v>19</v>
      </c>
      <c r="F253" s="211" t="s">
        <v>153</v>
      </c>
      <c r="G253" s="208"/>
      <c r="H253" s="210" t="s">
        <v>19</v>
      </c>
      <c r="I253" s="212"/>
      <c r="J253" s="208"/>
      <c r="K253" s="208"/>
      <c r="L253" s="213"/>
      <c r="M253" s="214"/>
      <c r="N253" s="215"/>
      <c r="O253" s="215"/>
      <c r="P253" s="215"/>
      <c r="Q253" s="215"/>
      <c r="R253" s="215"/>
      <c r="S253" s="215"/>
      <c r="T253" s="216"/>
      <c r="AT253" s="217" t="s">
        <v>152</v>
      </c>
      <c r="AU253" s="217" t="s">
        <v>80</v>
      </c>
      <c r="AV253" s="13" t="s">
        <v>76</v>
      </c>
      <c r="AW253" s="13" t="s">
        <v>33</v>
      </c>
      <c r="AX253" s="13" t="s">
        <v>72</v>
      </c>
      <c r="AY253" s="217" t="s">
        <v>144</v>
      </c>
    </row>
    <row r="254" spans="1:65" s="13" customFormat="1">
      <c r="B254" s="207"/>
      <c r="C254" s="208"/>
      <c r="D254" s="209" t="s">
        <v>152</v>
      </c>
      <c r="E254" s="210" t="s">
        <v>19</v>
      </c>
      <c r="F254" s="211" t="s">
        <v>154</v>
      </c>
      <c r="G254" s="208"/>
      <c r="H254" s="210" t="s">
        <v>19</v>
      </c>
      <c r="I254" s="212"/>
      <c r="J254" s="208"/>
      <c r="K254" s="208"/>
      <c r="L254" s="213"/>
      <c r="M254" s="214"/>
      <c r="N254" s="215"/>
      <c r="O254" s="215"/>
      <c r="P254" s="215"/>
      <c r="Q254" s="215"/>
      <c r="R254" s="215"/>
      <c r="S254" s="215"/>
      <c r="T254" s="216"/>
      <c r="AT254" s="217" t="s">
        <v>152</v>
      </c>
      <c r="AU254" s="217" t="s">
        <v>80</v>
      </c>
      <c r="AV254" s="13" t="s">
        <v>76</v>
      </c>
      <c r="AW254" s="13" t="s">
        <v>33</v>
      </c>
      <c r="AX254" s="13" t="s">
        <v>72</v>
      </c>
      <c r="AY254" s="217" t="s">
        <v>144</v>
      </c>
    </row>
    <row r="255" spans="1:65" s="14" customFormat="1">
      <c r="B255" s="218"/>
      <c r="C255" s="219"/>
      <c r="D255" s="209" t="s">
        <v>152</v>
      </c>
      <c r="E255" s="220" t="s">
        <v>19</v>
      </c>
      <c r="F255" s="221" t="s">
        <v>266</v>
      </c>
      <c r="G255" s="219"/>
      <c r="H255" s="222">
        <v>20</v>
      </c>
      <c r="I255" s="223"/>
      <c r="J255" s="219"/>
      <c r="K255" s="219"/>
      <c r="L255" s="224"/>
      <c r="M255" s="225"/>
      <c r="N255" s="226"/>
      <c r="O255" s="226"/>
      <c r="P255" s="226"/>
      <c r="Q255" s="226"/>
      <c r="R255" s="226"/>
      <c r="S255" s="226"/>
      <c r="T255" s="227"/>
      <c r="AT255" s="228" t="s">
        <v>152</v>
      </c>
      <c r="AU255" s="228" t="s">
        <v>80</v>
      </c>
      <c r="AV255" s="14" t="s">
        <v>80</v>
      </c>
      <c r="AW255" s="14" t="s">
        <v>33</v>
      </c>
      <c r="AX255" s="14" t="s">
        <v>76</v>
      </c>
      <c r="AY255" s="228" t="s">
        <v>144</v>
      </c>
    </row>
    <row r="256" spans="1:65" s="2" customFormat="1" ht="60" customHeight="1">
      <c r="A256" s="36"/>
      <c r="B256" s="37"/>
      <c r="C256" s="194" t="s">
        <v>361</v>
      </c>
      <c r="D256" s="194" t="s">
        <v>146</v>
      </c>
      <c r="E256" s="195" t="s">
        <v>362</v>
      </c>
      <c r="F256" s="196" t="s">
        <v>363</v>
      </c>
      <c r="G256" s="197" t="s">
        <v>165</v>
      </c>
      <c r="H256" s="198">
        <v>8.2629999999999999</v>
      </c>
      <c r="I256" s="199"/>
      <c r="J256" s="200">
        <f>ROUND(I256*H256,2)</f>
        <v>0</v>
      </c>
      <c r="K256" s="196" t="s">
        <v>19</v>
      </c>
      <c r="L256" s="41"/>
      <c r="M256" s="201" t="s">
        <v>19</v>
      </c>
      <c r="N256" s="202" t="s">
        <v>43</v>
      </c>
      <c r="O256" s="66"/>
      <c r="P256" s="203">
        <f>O256*H256</f>
        <v>0</v>
      </c>
      <c r="Q256" s="203">
        <v>0</v>
      </c>
      <c r="R256" s="203">
        <f>Q256*H256</f>
        <v>0</v>
      </c>
      <c r="S256" s="203">
        <v>0</v>
      </c>
      <c r="T256" s="204">
        <f>S256*H256</f>
        <v>0</v>
      </c>
      <c r="U256" s="36"/>
      <c r="V256" s="36"/>
      <c r="W256" s="36"/>
      <c r="X256" s="36"/>
      <c r="Y256" s="36"/>
      <c r="Z256" s="36"/>
      <c r="AA256" s="36"/>
      <c r="AB256" s="36"/>
      <c r="AC256" s="36"/>
      <c r="AD256" s="36"/>
      <c r="AE256" s="36"/>
      <c r="AR256" s="205" t="s">
        <v>244</v>
      </c>
      <c r="AT256" s="205" t="s">
        <v>146</v>
      </c>
      <c r="AU256" s="205" t="s">
        <v>80</v>
      </c>
      <c r="AY256" s="19" t="s">
        <v>144</v>
      </c>
      <c r="BE256" s="206">
        <f>IF(N256="základní",J256,0)</f>
        <v>0</v>
      </c>
      <c r="BF256" s="206">
        <f>IF(N256="snížená",J256,0)</f>
        <v>0</v>
      </c>
      <c r="BG256" s="206">
        <f>IF(N256="zákl. přenesená",J256,0)</f>
        <v>0</v>
      </c>
      <c r="BH256" s="206">
        <f>IF(N256="sníž. přenesená",J256,0)</f>
        <v>0</v>
      </c>
      <c r="BI256" s="206">
        <f>IF(N256="nulová",J256,0)</f>
        <v>0</v>
      </c>
      <c r="BJ256" s="19" t="s">
        <v>76</v>
      </c>
      <c r="BK256" s="206">
        <f>ROUND(I256*H256,2)</f>
        <v>0</v>
      </c>
      <c r="BL256" s="19" t="s">
        <v>244</v>
      </c>
      <c r="BM256" s="205" t="s">
        <v>364</v>
      </c>
    </row>
    <row r="257" spans="1:65" s="13" customFormat="1">
      <c r="B257" s="207"/>
      <c r="C257" s="208"/>
      <c r="D257" s="209" t="s">
        <v>152</v>
      </c>
      <c r="E257" s="210" t="s">
        <v>19</v>
      </c>
      <c r="F257" s="211" t="s">
        <v>153</v>
      </c>
      <c r="G257" s="208"/>
      <c r="H257" s="210" t="s">
        <v>19</v>
      </c>
      <c r="I257" s="212"/>
      <c r="J257" s="208"/>
      <c r="K257" s="208"/>
      <c r="L257" s="213"/>
      <c r="M257" s="214"/>
      <c r="N257" s="215"/>
      <c r="O257" s="215"/>
      <c r="P257" s="215"/>
      <c r="Q257" s="215"/>
      <c r="R257" s="215"/>
      <c r="S257" s="215"/>
      <c r="T257" s="216"/>
      <c r="AT257" s="217" t="s">
        <v>152</v>
      </c>
      <c r="AU257" s="217" t="s">
        <v>80</v>
      </c>
      <c r="AV257" s="13" t="s">
        <v>76</v>
      </c>
      <c r="AW257" s="13" t="s">
        <v>33</v>
      </c>
      <c r="AX257" s="13" t="s">
        <v>72</v>
      </c>
      <c r="AY257" s="217" t="s">
        <v>144</v>
      </c>
    </row>
    <row r="258" spans="1:65" s="14" customFormat="1">
      <c r="B258" s="218"/>
      <c r="C258" s="219"/>
      <c r="D258" s="209" t="s">
        <v>152</v>
      </c>
      <c r="E258" s="220" t="s">
        <v>19</v>
      </c>
      <c r="F258" s="221" t="s">
        <v>365</v>
      </c>
      <c r="G258" s="219"/>
      <c r="H258" s="222">
        <v>3.53</v>
      </c>
      <c r="I258" s="223"/>
      <c r="J258" s="219"/>
      <c r="K258" s="219"/>
      <c r="L258" s="224"/>
      <c r="M258" s="225"/>
      <c r="N258" s="226"/>
      <c r="O258" s="226"/>
      <c r="P258" s="226"/>
      <c r="Q258" s="226"/>
      <c r="R258" s="226"/>
      <c r="S258" s="226"/>
      <c r="T258" s="227"/>
      <c r="AT258" s="228" t="s">
        <v>152</v>
      </c>
      <c r="AU258" s="228" t="s">
        <v>80</v>
      </c>
      <c r="AV258" s="14" t="s">
        <v>80</v>
      </c>
      <c r="AW258" s="14" t="s">
        <v>33</v>
      </c>
      <c r="AX258" s="14" t="s">
        <v>72</v>
      </c>
      <c r="AY258" s="228" t="s">
        <v>144</v>
      </c>
    </row>
    <row r="259" spans="1:65" s="14" customFormat="1">
      <c r="B259" s="218"/>
      <c r="C259" s="219"/>
      <c r="D259" s="209" t="s">
        <v>152</v>
      </c>
      <c r="E259" s="220" t="s">
        <v>19</v>
      </c>
      <c r="F259" s="221" t="s">
        <v>366</v>
      </c>
      <c r="G259" s="219"/>
      <c r="H259" s="222">
        <v>4.7329999999999997</v>
      </c>
      <c r="I259" s="223"/>
      <c r="J259" s="219"/>
      <c r="K259" s="219"/>
      <c r="L259" s="224"/>
      <c r="M259" s="225"/>
      <c r="N259" s="226"/>
      <c r="O259" s="226"/>
      <c r="P259" s="226"/>
      <c r="Q259" s="226"/>
      <c r="R259" s="226"/>
      <c r="S259" s="226"/>
      <c r="T259" s="227"/>
      <c r="AT259" s="228" t="s">
        <v>152</v>
      </c>
      <c r="AU259" s="228" t="s">
        <v>80</v>
      </c>
      <c r="AV259" s="14" t="s">
        <v>80</v>
      </c>
      <c r="AW259" s="14" t="s">
        <v>33</v>
      </c>
      <c r="AX259" s="14" t="s">
        <v>72</v>
      </c>
      <c r="AY259" s="228" t="s">
        <v>144</v>
      </c>
    </row>
    <row r="260" spans="1:65" s="15" customFormat="1">
      <c r="B260" s="229"/>
      <c r="C260" s="230"/>
      <c r="D260" s="209" t="s">
        <v>152</v>
      </c>
      <c r="E260" s="231" t="s">
        <v>19</v>
      </c>
      <c r="F260" s="232" t="s">
        <v>160</v>
      </c>
      <c r="G260" s="230"/>
      <c r="H260" s="233">
        <v>8.2629999999999999</v>
      </c>
      <c r="I260" s="234"/>
      <c r="J260" s="230"/>
      <c r="K260" s="230"/>
      <c r="L260" s="235"/>
      <c r="M260" s="236"/>
      <c r="N260" s="237"/>
      <c r="O260" s="237"/>
      <c r="P260" s="237"/>
      <c r="Q260" s="237"/>
      <c r="R260" s="237"/>
      <c r="S260" s="237"/>
      <c r="T260" s="238"/>
      <c r="AT260" s="239" t="s">
        <v>152</v>
      </c>
      <c r="AU260" s="239" t="s">
        <v>80</v>
      </c>
      <c r="AV260" s="15" t="s">
        <v>150</v>
      </c>
      <c r="AW260" s="15" t="s">
        <v>33</v>
      </c>
      <c r="AX260" s="15" t="s">
        <v>76</v>
      </c>
      <c r="AY260" s="239" t="s">
        <v>144</v>
      </c>
    </row>
    <row r="261" spans="1:65" s="2" customFormat="1" ht="60.6" customHeight="1">
      <c r="A261" s="36"/>
      <c r="B261" s="37"/>
      <c r="C261" s="194" t="s">
        <v>367</v>
      </c>
      <c r="D261" s="194" t="s">
        <v>146</v>
      </c>
      <c r="E261" s="195" t="s">
        <v>368</v>
      </c>
      <c r="F261" s="196" t="s">
        <v>369</v>
      </c>
      <c r="G261" s="197" t="s">
        <v>191</v>
      </c>
      <c r="H261" s="198">
        <v>0.08</v>
      </c>
      <c r="I261" s="199"/>
      <c r="J261" s="200">
        <f>ROUND(I261*H261,2)</f>
        <v>0</v>
      </c>
      <c r="K261" s="196" t="s">
        <v>166</v>
      </c>
      <c r="L261" s="41"/>
      <c r="M261" s="201" t="s">
        <v>19</v>
      </c>
      <c r="N261" s="202" t="s">
        <v>43</v>
      </c>
      <c r="O261" s="66"/>
      <c r="P261" s="203">
        <f>O261*H261</f>
        <v>0</v>
      </c>
      <c r="Q261" s="203">
        <v>0</v>
      </c>
      <c r="R261" s="203">
        <f>Q261*H261</f>
        <v>0</v>
      </c>
      <c r="S261" s="203">
        <v>0</v>
      </c>
      <c r="T261" s="204">
        <f>S261*H261</f>
        <v>0</v>
      </c>
      <c r="U261" s="36"/>
      <c r="V261" s="36"/>
      <c r="W261" s="36"/>
      <c r="X261" s="36"/>
      <c r="Y261" s="36"/>
      <c r="Z261" s="36"/>
      <c r="AA261" s="36"/>
      <c r="AB261" s="36"/>
      <c r="AC261" s="36"/>
      <c r="AD261" s="36"/>
      <c r="AE261" s="36"/>
      <c r="AR261" s="205" t="s">
        <v>244</v>
      </c>
      <c r="AT261" s="205" t="s">
        <v>146</v>
      </c>
      <c r="AU261" s="205" t="s">
        <v>80</v>
      </c>
      <c r="AY261" s="19" t="s">
        <v>144</v>
      </c>
      <c r="BE261" s="206">
        <f>IF(N261="základní",J261,0)</f>
        <v>0</v>
      </c>
      <c r="BF261" s="206">
        <f>IF(N261="snížená",J261,0)</f>
        <v>0</v>
      </c>
      <c r="BG261" s="206">
        <f>IF(N261="zákl. přenesená",J261,0)</f>
        <v>0</v>
      </c>
      <c r="BH261" s="206">
        <f>IF(N261="sníž. přenesená",J261,0)</f>
        <v>0</v>
      </c>
      <c r="BI261" s="206">
        <f>IF(N261="nulová",J261,0)</f>
        <v>0</v>
      </c>
      <c r="BJ261" s="19" t="s">
        <v>76</v>
      </c>
      <c r="BK261" s="206">
        <f>ROUND(I261*H261,2)</f>
        <v>0</v>
      </c>
      <c r="BL261" s="19" t="s">
        <v>244</v>
      </c>
      <c r="BM261" s="205" t="s">
        <v>370</v>
      </c>
    </row>
    <row r="262" spans="1:65" s="2" customFormat="1" ht="156">
      <c r="A262" s="36"/>
      <c r="B262" s="37"/>
      <c r="C262" s="38"/>
      <c r="D262" s="209" t="s">
        <v>173</v>
      </c>
      <c r="E262" s="38"/>
      <c r="F262" s="240" t="s">
        <v>371</v>
      </c>
      <c r="G262" s="38"/>
      <c r="H262" s="38"/>
      <c r="I262" s="117"/>
      <c r="J262" s="38"/>
      <c r="K262" s="38"/>
      <c r="L262" s="41"/>
      <c r="M262" s="241"/>
      <c r="N262" s="242"/>
      <c r="O262" s="66"/>
      <c r="P262" s="66"/>
      <c r="Q262" s="66"/>
      <c r="R262" s="66"/>
      <c r="S262" s="66"/>
      <c r="T262" s="67"/>
      <c r="U262" s="36"/>
      <c r="V262" s="36"/>
      <c r="W262" s="36"/>
      <c r="X262" s="36"/>
      <c r="Y262" s="36"/>
      <c r="Z262" s="36"/>
      <c r="AA262" s="36"/>
      <c r="AB262" s="36"/>
      <c r="AC262" s="36"/>
      <c r="AD262" s="36"/>
      <c r="AE262" s="36"/>
      <c r="AT262" s="19" t="s">
        <v>173</v>
      </c>
      <c r="AU262" s="19" t="s">
        <v>80</v>
      </c>
    </row>
    <row r="263" spans="1:65" s="12" customFormat="1" ht="22.9" customHeight="1">
      <c r="B263" s="178"/>
      <c r="C263" s="179"/>
      <c r="D263" s="180" t="s">
        <v>71</v>
      </c>
      <c r="E263" s="192" t="s">
        <v>372</v>
      </c>
      <c r="F263" s="192" t="s">
        <v>373</v>
      </c>
      <c r="G263" s="179"/>
      <c r="H263" s="179"/>
      <c r="I263" s="182"/>
      <c r="J263" s="193">
        <f>BK263</f>
        <v>0</v>
      </c>
      <c r="K263" s="179"/>
      <c r="L263" s="184"/>
      <c r="M263" s="185"/>
      <c r="N263" s="186"/>
      <c r="O263" s="186"/>
      <c r="P263" s="187">
        <f>SUM(P264:P299)</f>
        <v>0</v>
      </c>
      <c r="Q263" s="186"/>
      <c r="R263" s="187">
        <f>SUM(R264:R299)</f>
        <v>5.9719783000000012E-2</v>
      </c>
      <c r="S263" s="186"/>
      <c r="T263" s="188">
        <f>SUM(T264:T299)</f>
        <v>3.7800000000000003E-4</v>
      </c>
      <c r="AR263" s="189" t="s">
        <v>80</v>
      </c>
      <c r="AT263" s="190" t="s">
        <v>71</v>
      </c>
      <c r="AU263" s="190" t="s">
        <v>76</v>
      </c>
      <c r="AY263" s="189" t="s">
        <v>144</v>
      </c>
      <c r="BK263" s="191">
        <f>SUM(BK264:BK299)</f>
        <v>0</v>
      </c>
    </row>
    <row r="264" spans="1:65" s="2" customFormat="1" ht="65.45" customHeight="1">
      <c r="A264" s="36"/>
      <c r="B264" s="37"/>
      <c r="C264" s="194" t="s">
        <v>374</v>
      </c>
      <c r="D264" s="194" t="s">
        <v>146</v>
      </c>
      <c r="E264" s="195" t="s">
        <v>375</v>
      </c>
      <c r="F264" s="196" t="s">
        <v>376</v>
      </c>
      <c r="G264" s="197" t="s">
        <v>165</v>
      </c>
      <c r="H264" s="198">
        <v>0.9</v>
      </c>
      <c r="I264" s="199"/>
      <c r="J264" s="200">
        <f>ROUND(I264*H264,2)</f>
        <v>0</v>
      </c>
      <c r="K264" s="196" t="s">
        <v>166</v>
      </c>
      <c r="L264" s="41"/>
      <c r="M264" s="201" t="s">
        <v>19</v>
      </c>
      <c r="N264" s="202" t="s">
        <v>43</v>
      </c>
      <c r="O264" s="66"/>
      <c r="P264" s="203">
        <f>O264*H264</f>
        <v>0</v>
      </c>
      <c r="Q264" s="203">
        <v>0</v>
      </c>
      <c r="R264" s="203">
        <f>Q264*H264</f>
        <v>0</v>
      </c>
      <c r="S264" s="203">
        <v>4.2000000000000002E-4</v>
      </c>
      <c r="T264" s="204">
        <f>S264*H264</f>
        <v>3.7800000000000003E-4</v>
      </c>
      <c r="U264" s="36"/>
      <c r="V264" s="36"/>
      <c r="W264" s="36"/>
      <c r="X264" s="36"/>
      <c r="Y264" s="36"/>
      <c r="Z264" s="36"/>
      <c r="AA264" s="36"/>
      <c r="AB264" s="36"/>
      <c r="AC264" s="36"/>
      <c r="AD264" s="36"/>
      <c r="AE264" s="36"/>
      <c r="AR264" s="205" t="s">
        <v>244</v>
      </c>
      <c r="AT264" s="205" t="s">
        <v>146</v>
      </c>
      <c r="AU264" s="205" t="s">
        <v>80</v>
      </c>
      <c r="AY264" s="19" t="s">
        <v>144</v>
      </c>
      <c r="BE264" s="206">
        <f>IF(N264="základní",J264,0)</f>
        <v>0</v>
      </c>
      <c r="BF264" s="206">
        <f>IF(N264="snížená",J264,0)</f>
        <v>0</v>
      </c>
      <c r="BG264" s="206">
        <f>IF(N264="zákl. přenesená",J264,0)</f>
        <v>0</v>
      </c>
      <c r="BH264" s="206">
        <f>IF(N264="sníž. přenesená",J264,0)</f>
        <v>0</v>
      </c>
      <c r="BI264" s="206">
        <f>IF(N264="nulová",J264,0)</f>
        <v>0</v>
      </c>
      <c r="BJ264" s="19" t="s">
        <v>76</v>
      </c>
      <c r="BK264" s="206">
        <f>ROUND(I264*H264,2)</f>
        <v>0</v>
      </c>
      <c r="BL264" s="19" t="s">
        <v>244</v>
      </c>
      <c r="BM264" s="205" t="s">
        <v>377</v>
      </c>
    </row>
    <row r="265" spans="1:65" s="2" customFormat="1" ht="97.5">
      <c r="A265" s="36"/>
      <c r="B265" s="37"/>
      <c r="C265" s="38"/>
      <c r="D265" s="209" t="s">
        <v>173</v>
      </c>
      <c r="E265" s="38"/>
      <c r="F265" s="240" t="s">
        <v>378</v>
      </c>
      <c r="G265" s="38"/>
      <c r="H265" s="38"/>
      <c r="I265" s="117"/>
      <c r="J265" s="38"/>
      <c r="K265" s="38"/>
      <c r="L265" s="41"/>
      <c r="M265" s="241"/>
      <c r="N265" s="242"/>
      <c r="O265" s="66"/>
      <c r="P265" s="66"/>
      <c r="Q265" s="66"/>
      <c r="R265" s="66"/>
      <c r="S265" s="66"/>
      <c r="T265" s="67"/>
      <c r="U265" s="36"/>
      <c r="V265" s="36"/>
      <c r="W265" s="36"/>
      <c r="X265" s="36"/>
      <c r="Y265" s="36"/>
      <c r="Z265" s="36"/>
      <c r="AA265" s="36"/>
      <c r="AB265" s="36"/>
      <c r="AC265" s="36"/>
      <c r="AD265" s="36"/>
      <c r="AE265" s="36"/>
      <c r="AT265" s="19" t="s">
        <v>173</v>
      </c>
      <c r="AU265" s="19" t="s">
        <v>80</v>
      </c>
    </row>
    <row r="266" spans="1:65" s="13" customFormat="1">
      <c r="B266" s="207"/>
      <c r="C266" s="208"/>
      <c r="D266" s="209" t="s">
        <v>152</v>
      </c>
      <c r="E266" s="210" t="s">
        <v>19</v>
      </c>
      <c r="F266" s="211" t="s">
        <v>200</v>
      </c>
      <c r="G266" s="208"/>
      <c r="H266" s="210" t="s">
        <v>19</v>
      </c>
      <c r="I266" s="212"/>
      <c r="J266" s="208"/>
      <c r="K266" s="208"/>
      <c r="L266" s="213"/>
      <c r="M266" s="214"/>
      <c r="N266" s="215"/>
      <c r="O266" s="215"/>
      <c r="P266" s="215"/>
      <c r="Q266" s="215"/>
      <c r="R266" s="215"/>
      <c r="S266" s="215"/>
      <c r="T266" s="216"/>
      <c r="AT266" s="217" t="s">
        <v>152</v>
      </c>
      <c r="AU266" s="217" t="s">
        <v>80</v>
      </c>
      <c r="AV266" s="13" t="s">
        <v>76</v>
      </c>
      <c r="AW266" s="13" t="s">
        <v>33</v>
      </c>
      <c r="AX266" s="13" t="s">
        <v>72</v>
      </c>
      <c r="AY266" s="217" t="s">
        <v>144</v>
      </c>
    </row>
    <row r="267" spans="1:65" s="14" customFormat="1">
      <c r="B267" s="218"/>
      <c r="C267" s="219"/>
      <c r="D267" s="209" t="s">
        <v>152</v>
      </c>
      <c r="E267" s="220" t="s">
        <v>19</v>
      </c>
      <c r="F267" s="221" t="s">
        <v>379</v>
      </c>
      <c r="G267" s="219"/>
      <c r="H267" s="222">
        <v>0.9</v>
      </c>
      <c r="I267" s="223"/>
      <c r="J267" s="219"/>
      <c r="K267" s="219"/>
      <c r="L267" s="224"/>
      <c r="M267" s="225"/>
      <c r="N267" s="226"/>
      <c r="O267" s="226"/>
      <c r="P267" s="226"/>
      <c r="Q267" s="226"/>
      <c r="R267" s="226"/>
      <c r="S267" s="226"/>
      <c r="T267" s="227"/>
      <c r="AT267" s="228" t="s">
        <v>152</v>
      </c>
      <c r="AU267" s="228" t="s">
        <v>80</v>
      </c>
      <c r="AV267" s="14" t="s">
        <v>80</v>
      </c>
      <c r="AW267" s="14" t="s">
        <v>33</v>
      </c>
      <c r="AX267" s="14" t="s">
        <v>76</v>
      </c>
      <c r="AY267" s="228" t="s">
        <v>144</v>
      </c>
    </row>
    <row r="268" spans="1:65" s="2" customFormat="1" ht="41.25" customHeight="1">
      <c r="A268" s="36"/>
      <c r="B268" s="37"/>
      <c r="C268" s="194" t="s">
        <v>380</v>
      </c>
      <c r="D268" s="194" t="s">
        <v>146</v>
      </c>
      <c r="E268" s="195" t="s">
        <v>381</v>
      </c>
      <c r="F268" s="196" t="s">
        <v>382</v>
      </c>
      <c r="G268" s="197" t="s">
        <v>165</v>
      </c>
      <c r="H268" s="198">
        <v>14.246</v>
      </c>
      <c r="I268" s="199"/>
      <c r="J268" s="200">
        <f>ROUND(I268*H268,2)</f>
        <v>0</v>
      </c>
      <c r="K268" s="196" t="s">
        <v>166</v>
      </c>
      <c r="L268" s="41"/>
      <c r="M268" s="201" t="s">
        <v>19</v>
      </c>
      <c r="N268" s="202" t="s">
        <v>43</v>
      </c>
      <c r="O268" s="66"/>
      <c r="P268" s="203">
        <f>O268*H268</f>
        <v>0</v>
      </c>
      <c r="Q268" s="203">
        <v>0</v>
      </c>
      <c r="R268" s="203">
        <f>Q268*H268</f>
        <v>0</v>
      </c>
      <c r="S268" s="203">
        <v>0</v>
      </c>
      <c r="T268" s="204">
        <f>S268*H268</f>
        <v>0</v>
      </c>
      <c r="U268" s="36"/>
      <c r="V268" s="36"/>
      <c r="W268" s="36"/>
      <c r="X268" s="36"/>
      <c r="Y268" s="36"/>
      <c r="Z268" s="36"/>
      <c r="AA268" s="36"/>
      <c r="AB268" s="36"/>
      <c r="AC268" s="36"/>
      <c r="AD268" s="36"/>
      <c r="AE268" s="36"/>
      <c r="AR268" s="205" t="s">
        <v>244</v>
      </c>
      <c r="AT268" s="205" t="s">
        <v>146</v>
      </c>
      <c r="AU268" s="205" t="s">
        <v>80</v>
      </c>
      <c r="AY268" s="19" t="s">
        <v>144</v>
      </c>
      <c r="BE268" s="206">
        <f>IF(N268="základní",J268,0)</f>
        <v>0</v>
      </c>
      <c r="BF268" s="206">
        <f>IF(N268="snížená",J268,0)</f>
        <v>0</v>
      </c>
      <c r="BG268" s="206">
        <f>IF(N268="zákl. přenesená",J268,0)</f>
        <v>0</v>
      </c>
      <c r="BH268" s="206">
        <f>IF(N268="sníž. přenesená",J268,0)</f>
        <v>0</v>
      </c>
      <c r="BI268" s="206">
        <f>IF(N268="nulová",J268,0)</f>
        <v>0</v>
      </c>
      <c r="BJ268" s="19" t="s">
        <v>76</v>
      </c>
      <c r="BK268" s="206">
        <f>ROUND(I268*H268,2)</f>
        <v>0</v>
      </c>
      <c r="BL268" s="19" t="s">
        <v>244</v>
      </c>
      <c r="BM268" s="205" t="s">
        <v>383</v>
      </c>
    </row>
    <row r="269" spans="1:65" s="2" customFormat="1" ht="48.75">
      <c r="A269" s="36"/>
      <c r="B269" s="37"/>
      <c r="C269" s="38"/>
      <c r="D269" s="209" t="s">
        <v>173</v>
      </c>
      <c r="E269" s="38"/>
      <c r="F269" s="240" t="s">
        <v>384</v>
      </c>
      <c r="G269" s="38"/>
      <c r="H269" s="38"/>
      <c r="I269" s="117"/>
      <c r="J269" s="38"/>
      <c r="K269" s="38"/>
      <c r="L269" s="41"/>
      <c r="M269" s="241"/>
      <c r="N269" s="242"/>
      <c r="O269" s="66"/>
      <c r="P269" s="66"/>
      <c r="Q269" s="66"/>
      <c r="R269" s="66"/>
      <c r="S269" s="66"/>
      <c r="T269" s="67"/>
      <c r="U269" s="36"/>
      <c r="V269" s="36"/>
      <c r="W269" s="36"/>
      <c r="X269" s="36"/>
      <c r="Y269" s="36"/>
      <c r="Z269" s="36"/>
      <c r="AA269" s="36"/>
      <c r="AB269" s="36"/>
      <c r="AC269" s="36"/>
      <c r="AD269" s="36"/>
      <c r="AE269" s="36"/>
      <c r="AT269" s="19" t="s">
        <v>173</v>
      </c>
      <c r="AU269" s="19" t="s">
        <v>80</v>
      </c>
    </row>
    <row r="270" spans="1:65" s="13" customFormat="1">
      <c r="B270" s="207"/>
      <c r="C270" s="208"/>
      <c r="D270" s="209" t="s">
        <v>152</v>
      </c>
      <c r="E270" s="210" t="s">
        <v>19</v>
      </c>
      <c r="F270" s="211" t="s">
        <v>199</v>
      </c>
      <c r="G270" s="208"/>
      <c r="H270" s="210" t="s">
        <v>19</v>
      </c>
      <c r="I270" s="212"/>
      <c r="J270" s="208"/>
      <c r="K270" s="208"/>
      <c r="L270" s="213"/>
      <c r="M270" s="214"/>
      <c r="N270" s="215"/>
      <c r="O270" s="215"/>
      <c r="P270" s="215"/>
      <c r="Q270" s="215"/>
      <c r="R270" s="215"/>
      <c r="S270" s="215"/>
      <c r="T270" s="216"/>
      <c r="AT270" s="217" t="s">
        <v>152</v>
      </c>
      <c r="AU270" s="217" t="s">
        <v>80</v>
      </c>
      <c r="AV270" s="13" t="s">
        <v>76</v>
      </c>
      <c r="AW270" s="13" t="s">
        <v>33</v>
      </c>
      <c r="AX270" s="13" t="s">
        <v>72</v>
      </c>
      <c r="AY270" s="217" t="s">
        <v>144</v>
      </c>
    </row>
    <row r="271" spans="1:65" s="14" customFormat="1">
      <c r="B271" s="218"/>
      <c r="C271" s="219"/>
      <c r="D271" s="209" t="s">
        <v>152</v>
      </c>
      <c r="E271" s="220" t="s">
        <v>19</v>
      </c>
      <c r="F271" s="221" t="s">
        <v>242</v>
      </c>
      <c r="G271" s="219"/>
      <c r="H271" s="222">
        <v>14.246</v>
      </c>
      <c r="I271" s="223"/>
      <c r="J271" s="219"/>
      <c r="K271" s="219"/>
      <c r="L271" s="224"/>
      <c r="M271" s="225"/>
      <c r="N271" s="226"/>
      <c r="O271" s="226"/>
      <c r="P271" s="226"/>
      <c r="Q271" s="226"/>
      <c r="R271" s="226"/>
      <c r="S271" s="226"/>
      <c r="T271" s="227"/>
      <c r="AT271" s="228" t="s">
        <v>152</v>
      </c>
      <c r="AU271" s="228" t="s">
        <v>80</v>
      </c>
      <c r="AV271" s="14" t="s">
        <v>80</v>
      </c>
      <c r="AW271" s="14" t="s">
        <v>33</v>
      </c>
      <c r="AX271" s="14" t="s">
        <v>72</v>
      </c>
      <c r="AY271" s="228" t="s">
        <v>144</v>
      </c>
    </row>
    <row r="272" spans="1:65" s="16" customFormat="1">
      <c r="B272" s="243"/>
      <c r="C272" s="244"/>
      <c r="D272" s="209" t="s">
        <v>152</v>
      </c>
      <c r="E272" s="245" t="s">
        <v>19</v>
      </c>
      <c r="F272" s="246" t="s">
        <v>385</v>
      </c>
      <c r="G272" s="244"/>
      <c r="H272" s="247">
        <v>14.246</v>
      </c>
      <c r="I272" s="248"/>
      <c r="J272" s="244"/>
      <c r="K272" s="244"/>
      <c r="L272" s="249"/>
      <c r="M272" s="250"/>
      <c r="N272" s="251"/>
      <c r="O272" s="251"/>
      <c r="P272" s="251"/>
      <c r="Q272" s="251"/>
      <c r="R272" s="251"/>
      <c r="S272" s="251"/>
      <c r="T272" s="252"/>
      <c r="AT272" s="253" t="s">
        <v>152</v>
      </c>
      <c r="AU272" s="253" t="s">
        <v>80</v>
      </c>
      <c r="AV272" s="16" t="s">
        <v>161</v>
      </c>
      <c r="AW272" s="16" t="s">
        <v>33</v>
      </c>
      <c r="AX272" s="16" t="s">
        <v>72</v>
      </c>
      <c r="AY272" s="253" t="s">
        <v>144</v>
      </c>
    </row>
    <row r="273" spans="1:65" s="15" customFormat="1">
      <c r="B273" s="229"/>
      <c r="C273" s="230"/>
      <c r="D273" s="209" t="s">
        <v>152</v>
      </c>
      <c r="E273" s="231" t="s">
        <v>19</v>
      </c>
      <c r="F273" s="232" t="s">
        <v>160</v>
      </c>
      <c r="G273" s="230"/>
      <c r="H273" s="233">
        <v>14.246</v>
      </c>
      <c r="I273" s="234"/>
      <c r="J273" s="230"/>
      <c r="K273" s="230"/>
      <c r="L273" s="235"/>
      <c r="M273" s="236"/>
      <c r="N273" s="237"/>
      <c r="O273" s="237"/>
      <c r="P273" s="237"/>
      <c r="Q273" s="237"/>
      <c r="R273" s="237"/>
      <c r="S273" s="237"/>
      <c r="T273" s="238"/>
      <c r="AT273" s="239" t="s">
        <v>152</v>
      </c>
      <c r="AU273" s="239" t="s">
        <v>80</v>
      </c>
      <c r="AV273" s="15" t="s">
        <v>150</v>
      </c>
      <c r="AW273" s="15" t="s">
        <v>33</v>
      </c>
      <c r="AX273" s="15" t="s">
        <v>76</v>
      </c>
      <c r="AY273" s="239" t="s">
        <v>144</v>
      </c>
    </row>
    <row r="274" spans="1:65" s="2" customFormat="1" ht="26.45" customHeight="1">
      <c r="A274" s="36"/>
      <c r="B274" s="37"/>
      <c r="C274" s="254" t="s">
        <v>386</v>
      </c>
      <c r="D274" s="254" t="s">
        <v>387</v>
      </c>
      <c r="E274" s="255" t="s">
        <v>388</v>
      </c>
      <c r="F274" s="256" t="s">
        <v>389</v>
      </c>
      <c r="G274" s="257" t="s">
        <v>165</v>
      </c>
      <c r="H274" s="258">
        <v>14.531000000000001</v>
      </c>
      <c r="I274" s="259"/>
      <c r="J274" s="260">
        <f>ROUND(I274*H274,2)</f>
        <v>0</v>
      </c>
      <c r="K274" s="256" t="s">
        <v>239</v>
      </c>
      <c r="L274" s="261"/>
      <c r="M274" s="262" t="s">
        <v>19</v>
      </c>
      <c r="N274" s="263" t="s">
        <v>43</v>
      </c>
      <c r="O274" s="66"/>
      <c r="P274" s="203">
        <f>O274*H274</f>
        <v>0</v>
      </c>
      <c r="Q274" s="203">
        <v>2E-3</v>
      </c>
      <c r="R274" s="203">
        <f>Q274*H274</f>
        <v>2.9062000000000001E-2</v>
      </c>
      <c r="S274" s="203">
        <v>0</v>
      </c>
      <c r="T274" s="204">
        <f>S274*H274</f>
        <v>0</v>
      </c>
      <c r="U274" s="36"/>
      <c r="V274" s="36"/>
      <c r="W274" s="36"/>
      <c r="X274" s="36"/>
      <c r="Y274" s="36"/>
      <c r="Z274" s="36"/>
      <c r="AA274" s="36"/>
      <c r="AB274" s="36"/>
      <c r="AC274" s="36"/>
      <c r="AD274" s="36"/>
      <c r="AE274" s="36"/>
      <c r="AR274" s="205" t="s">
        <v>336</v>
      </c>
      <c r="AT274" s="205" t="s">
        <v>387</v>
      </c>
      <c r="AU274" s="205" t="s">
        <v>80</v>
      </c>
      <c r="AY274" s="19" t="s">
        <v>144</v>
      </c>
      <c r="BE274" s="206">
        <f>IF(N274="základní",J274,0)</f>
        <v>0</v>
      </c>
      <c r="BF274" s="206">
        <f>IF(N274="snížená",J274,0)</f>
        <v>0</v>
      </c>
      <c r="BG274" s="206">
        <f>IF(N274="zákl. přenesená",J274,0)</f>
        <v>0</v>
      </c>
      <c r="BH274" s="206">
        <f>IF(N274="sníž. přenesená",J274,0)</f>
        <v>0</v>
      </c>
      <c r="BI274" s="206">
        <f>IF(N274="nulová",J274,0)</f>
        <v>0</v>
      </c>
      <c r="BJ274" s="19" t="s">
        <v>76</v>
      </c>
      <c r="BK274" s="206">
        <f>ROUND(I274*H274,2)</f>
        <v>0</v>
      </c>
      <c r="BL274" s="19" t="s">
        <v>244</v>
      </c>
      <c r="BM274" s="205" t="s">
        <v>390</v>
      </c>
    </row>
    <row r="275" spans="1:65" s="2" customFormat="1" ht="19.5">
      <c r="A275" s="36"/>
      <c r="B275" s="37"/>
      <c r="C275" s="38"/>
      <c r="D275" s="209" t="s">
        <v>391</v>
      </c>
      <c r="E275" s="38"/>
      <c r="F275" s="240" t="s">
        <v>392</v>
      </c>
      <c r="G275" s="38"/>
      <c r="H275" s="38"/>
      <c r="I275" s="117"/>
      <c r="J275" s="38"/>
      <c r="K275" s="38"/>
      <c r="L275" s="41"/>
      <c r="M275" s="241"/>
      <c r="N275" s="242"/>
      <c r="O275" s="66"/>
      <c r="P275" s="66"/>
      <c r="Q275" s="66"/>
      <c r="R275" s="66"/>
      <c r="S275" s="66"/>
      <c r="T275" s="67"/>
      <c r="U275" s="36"/>
      <c r="V275" s="36"/>
      <c r="W275" s="36"/>
      <c r="X275" s="36"/>
      <c r="Y275" s="36"/>
      <c r="Z275" s="36"/>
      <c r="AA275" s="36"/>
      <c r="AB275" s="36"/>
      <c r="AC275" s="36"/>
      <c r="AD275" s="36"/>
      <c r="AE275" s="36"/>
      <c r="AT275" s="19" t="s">
        <v>391</v>
      </c>
      <c r="AU275" s="19" t="s">
        <v>80</v>
      </c>
    </row>
    <row r="276" spans="1:65" s="14" customFormat="1">
      <c r="B276" s="218"/>
      <c r="C276" s="219"/>
      <c r="D276" s="209" t="s">
        <v>152</v>
      </c>
      <c r="E276" s="219"/>
      <c r="F276" s="221" t="s">
        <v>393</v>
      </c>
      <c r="G276" s="219"/>
      <c r="H276" s="222">
        <v>14.531000000000001</v>
      </c>
      <c r="I276" s="223"/>
      <c r="J276" s="219"/>
      <c r="K276" s="219"/>
      <c r="L276" s="224"/>
      <c r="M276" s="225"/>
      <c r="N276" s="226"/>
      <c r="O276" s="226"/>
      <c r="P276" s="226"/>
      <c r="Q276" s="226"/>
      <c r="R276" s="226"/>
      <c r="S276" s="226"/>
      <c r="T276" s="227"/>
      <c r="AT276" s="228" t="s">
        <v>152</v>
      </c>
      <c r="AU276" s="228" t="s">
        <v>80</v>
      </c>
      <c r="AV276" s="14" t="s">
        <v>80</v>
      </c>
      <c r="AW276" s="14" t="s">
        <v>4</v>
      </c>
      <c r="AX276" s="14" t="s">
        <v>76</v>
      </c>
      <c r="AY276" s="228" t="s">
        <v>144</v>
      </c>
    </row>
    <row r="277" spans="1:65" s="2" customFormat="1" ht="45" customHeight="1">
      <c r="A277" s="36"/>
      <c r="B277" s="37"/>
      <c r="C277" s="194" t="s">
        <v>394</v>
      </c>
      <c r="D277" s="194" t="s">
        <v>146</v>
      </c>
      <c r="E277" s="195" t="s">
        <v>395</v>
      </c>
      <c r="F277" s="196" t="s">
        <v>396</v>
      </c>
      <c r="G277" s="197" t="s">
        <v>165</v>
      </c>
      <c r="H277" s="198">
        <v>3.0529999999999999</v>
      </c>
      <c r="I277" s="199"/>
      <c r="J277" s="200">
        <f>ROUND(I277*H277,2)</f>
        <v>0</v>
      </c>
      <c r="K277" s="196" t="s">
        <v>166</v>
      </c>
      <c r="L277" s="41"/>
      <c r="M277" s="201" t="s">
        <v>19</v>
      </c>
      <c r="N277" s="202" t="s">
        <v>43</v>
      </c>
      <c r="O277" s="66"/>
      <c r="P277" s="203">
        <f>O277*H277</f>
        <v>0</v>
      </c>
      <c r="Q277" s="203">
        <v>6.0000000000000001E-3</v>
      </c>
      <c r="R277" s="203">
        <f>Q277*H277</f>
        <v>1.8318000000000001E-2</v>
      </c>
      <c r="S277" s="203">
        <v>0</v>
      </c>
      <c r="T277" s="204">
        <f>S277*H277</f>
        <v>0</v>
      </c>
      <c r="U277" s="36"/>
      <c r="V277" s="36"/>
      <c r="W277" s="36"/>
      <c r="X277" s="36"/>
      <c r="Y277" s="36"/>
      <c r="Z277" s="36"/>
      <c r="AA277" s="36"/>
      <c r="AB277" s="36"/>
      <c r="AC277" s="36"/>
      <c r="AD277" s="36"/>
      <c r="AE277" s="36"/>
      <c r="AR277" s="205" t="s">
        <v>244</v>
      </c>
      <c r="AT277" s="205" t="s">
        <v>146</v>
      </c>
      <c r="AU277" s="205" t="s">
        <v>80</v>
      </c>
      <c r="AY277" s="19" t="s">
        <v>144</v>
      </c>
      <c r="BE277" s="206">
        <f>IF(N277="základní",J277,0)</f>
        <v>0</v>
      </c>
      <c r="BF277" s="206">
        <f>IF(N277="snížená",J277,0)</f>
        <v>0</v>
      </c>
      <c r="BG277" s="206">
        <f>IF(N277="zákl. přenesená",J277,0)</f>
        <v>0</v>
      </c>
      <c r="BH277" s="206">
        <f>IF(N277="sníž. přenesená",J277,0)</f>
        <v>0</v>
      </c>
      <c r="BI277" s="206">
        <f>IF(N277="nulová",J277,0)</f>
        <v>0</v>
      </c>
      <c r="BJ277" s="19" t="s">
        <v>76</v>
      </c>
      <c r="BK277" s="206">
        <f>ROUND(I277*H277,2)</f>
        <v>0</v>
      </c>
      <c r="BL277" s="19" t="s">
        <v>244</v>
      </c>
      <c r="BM277" s="205" t="s">
        <v>397</v>
      </c>
    </row>
    <row r="278" spans="1:65" s="2" customFormat="1" ht="97.5">
      <c r="A278" s="36"/>
      <c r="B278" s="37"/>
      <c r="C278" s="38"/>
      <c r="D278" s="209" t="s">
        <v>173</v>
      </c>
      <c r="E278" s="38"/>
      <c r="F278" s="240" t="s">
        <v>398</v>
      </c>
      <c r="G278" s="38"/>
      <c r="H278" s="38"/>
      <c r="I278" s="117"/>
      <c r="J278" s="38"/>
      <c r="K278" s="38"/>
      <c r="L278" s="41"/>
      <c r="M278" s="241"/>
      <c r="N278" s="242"/>
      <c r="O278" s="66"/>
      <c r="P278" s="66"/>
      <c r="Q278" s="66"/>
      <c r="R278" s="66"/>
      <c r="S278" s="66"/>
      <c r="T278" s="67"/>
      <c r="U278" s="36"/>
      <c r="V278" s="36"/>
      <c r="W278" s="36"/>
      <c r="X278" s="36"/>
      <c r="Y278" s="36"/>
      <c r="Z278" s="36"/>
      <c r="AA278" s="36"/>
      <c r="AB278" s="36"/>
      <c r="AC278" s="36"/>
      <c r="AD278" s="36"/>
      <c r="AE278" s="36"/>
      <c r="AT278" s="19" t="s">
        <v>173</v>
      </c>
      <c r="AU278" s="19" t="s">
        <v>80</v>
      </c>
    </row>
    <row r="279" spans="1:65" s="13" customFormat="1">
      <c r="B279" s="207"/>
      <c r="C279" s="208"/>
      <c r="D279" s="209" t="s">
        <v>152</v>
      </c>
      <c r="E279" s="210" t="s">
        <v>19</v>
      </c>
      <c r="F279" s="211" t="s">
        <v>153</v>
      </c>
      <c r="G279" s="208"/>
      <c r="H279" s="210" t="s">
        <v>19</v>
      </c>
      <c r="I279" s="212"/>
      <c r="J279" s="208"/>
      <c r="K279" s="208"/>
      <c r="L279" s="213"/>
      <c r="M279" s="214"/>
      <c r="N279" s="215"/>
      <c r="O279" s="215"/>
      <c r="P279" s="215"/>
      <c r="Q279" s="215"/>
      <c r="R279" s="215"/>
      <c r="S279" s="215"/>
      <c r="T279" s="216"/>
      <c r="AT279" s="217" t="s">
        <v>152</v>
      </c>
      <c r="AU279" s="217" t="s">
        <v>80</v>
      </c>
      <c r="AV279" s="13" t="s">
        <v>76</v>
      </c>
      <c r="AW279" s="13" t="s">
        <v>33</v>
      </c>
      <c r="AX279" s="13" t="s">
        <v>72</v>
      </c>
      <c r="AY279" s="217" t="s">
        <v>144</v>
      </c>
    </row>
    <row r="280" spans="1:65" s="14" customFormat="1">
      <c r="B280" s="218"/>
      <c r="C280" s="219"/>
      <c r="D280" s="209" t="s">
        <v>152</v>
      </c>
      <c r="E280" s="220" t="s">
        <v>19</v>
      </c>
      <c r="F280" s="221" t="s">
        <v>399</v>
      </c>
      <c r="G280" s="219"/>
      <c r="H280" s="222">
        <v>1.419</v>
      </c>
      <c r="I280" s="223"/>
      <c r="J280" s="219"/>
      <c r="K280" s="219"/>
      <c r="L280" s="224"/>
      <c r="M280" s="225"/>
      <c r="N280" s="226"/>
      <c r="O280" s="226"/>
      <c r="P280" s="226"/>
      <c r="Q280" s="226"/>
      <c r="R280" s="226"/>
      <c r="S280" s="226"/>
      <c r="T280" s="227"/>
      <c r="AT280" s="228" t="s">
        <v>152</v>
      </c>
      <c r="AU280" s="228" t="s">
        <v>80</v>
      </c>
      <c r="AV280" s="14" t="s">
        <v>80</v>
      </c>
      <c r="AW280" s="14" t="s">
        <v>33</v>
      </c>
      <c r="AX280" s="14" t="s">
        <v>72</v>
      </c>
      <c r="AY280" s="228" t="s">
        <v>144</v>
      </c>
    </row>
    <row r="281" spans="1:65" s="16" customFormat="1">
      <c r="B281" s="243"/>
      <c r="C281" s="244"/>
      <c r="D281" s="209" t="s">
        <v>152</v>
      </c>
      <c r="E281" s="245" t="s">
        <v>19</v>
      </c>
      <c r="F281" s="246" t="s">
        <v>385</v>
      </c>
      <c r="G281" s="244"/>
      <c r="H281" s="247">
        <v>1.419</v>
      </c>
      <c r="I281" s="248"/>
      <c r="J281" s="244"/>
      <c r="K281" s="244"/>
      <c r="L281" s="249"/>
      <c r="M281" s="250"/>
      <c r="N281" s="251"/>
      <c r="O281" s="251"/>
      <c r="P281" s="251"/>
      <c r="Q281" s="251"/>
      <c r="R281" s="251"/>
      <c r="S281" s="251"/>
      <c r="T281" s="252"/>
      <c r="AT281" s="253" t="s">
        <v>152</v>
      </c>
      <c r="AU281" s="253" t="s">
        <v>80</v>
      </c>
      <c r="AV281" s="16" t="s">
        <v>161</v>
      </c>
      <c r="AW281" s="16" t="s">
        <v>33</v>
      </c>
      <c r="AX281" s="16" t="s">
        <v>72</v>
      </c>
      <c r="AY281" s="253" t="s">
        <v>144</v>
      </c>
    </row>
    <row r="282" spans="1:65" s="14" customFormat="1">
      <c r="B282" s="218"/>
      <c r="C282" s="219"/>
      <c r="D282" s="209" t="s">
        <v>152</v>
      </c>
      <c r="E282" s="220" t="s">
        <v>19</v>
      </c>
      <c r="F282" s="221" t="s">
        <v>400</v>
      </c>
      <c r="G282" s="219"/>
      <c r="H282" s="222">
        <v>1.6339999999999999</v>
      </c>
      <c r="I282" s="223"/>
      <c r="J282" s="219"/>
      <c r="K282" s="219"/>
      <c r="L282" s="224"/>
      <c r="M282" s="225"/>
      <c r="N282" s="226"/>
      <c r="O282" s="226"/>
      <c r="P282" s="226"/>
      <c r="Q282" s="226"/>
      <c r="R282" s="226"/>
      <c r="S282" s="226"/>
      <c r="T282" s="227"/>
      <c r="AT282" s="228" t="s">
        <v>152</v>
      </c>
      <c r="AU282" s="228" t="s">
        <v>80</v>
      </c>
      <c r="AV282" s="14" t="s">
        <v>80</v>
      </c>
      <c r="AW282" s="14" t="s">
        <v>33</v>
      </c>
      <c r="AX282" s="14" t="s">
        <v>72</v>
      </c>
      <c r="AY282" s="228" t="s">
        <v>144</v>
      </c>
    </row>
    <row r="283" spans="1:65" s="16" customFormat="1">
      <c r="B283" s="243"/>
      <c r="C283" s="244"/>
      <c r="D283" s="209" t="s">
        <v>152</v>
      </c>
      <c r="E283" s="245" t="s">
        <v>19</v>
      </c>
      <c r="F283" s="246" t="s">
        <v>385</v>
      </c>
      <c r="G283" s="244"/>
      <c r="H283" s="247">
        <v>1.6339999999999999</v>
      </c>
      <c r="I283" s="248"/>
      <c r="J283" s="244"/>
      <c r="K283" s="244"/>
      <c r="L283" s="249"/>
      <c r="M283" s="250"/>
      <c r="N283" s="251"/>
      <c r="O283" s="251"/>
      <c r="P283" s="251"/>
      <c r="Q283" s="251"/>
      <c r="R283" s="251"/>
      <c r="S283" s="251"/>
      <c r="T283" s="252"/>
      <c r="AT283" s="253" t="s">
        <v>152</v>
      </c>
      <c r="AU283" s="253" t="s">
        <v>80</v>
      </c>
      <c r="AV283" s="16" t="s">
        <v>161</v>
      </c>
      <c r="AW283" s="16" t="s">
        <v>33</v>
      </c>
      <c r="AX283" s="16" t="s">
        <v>72</v>
      </c>
      <c r="AY283" s="253" t="s">
        <v>144</v>
      </c>
    </row>
    <row r="284" spans="1:65" s="15" customFormat="1">
      <c r="B284" s="229"/>
      <c r="C284" s="230"/>
      <c r="D284" s="209" t="s">
        <v>152</v>
      </c>
      <c r="E284" s="231" t="s">
        <v>19</v>
      </c>
      <c r="F284" s="232" t="s">
        <v>160</v>
      </c>
      <c r="G284" s="230"/>
      <c r="H284" s="233">
        <v>3.0529999999999999</v>
      </c>
      <c r="I284" s="234"/>
      <c r="J284" s="230"/>
      <c r="K284" s="230"/>
      <c r="L284" s="235"/>
      <c r="M284" s="236"/>
      <c r="N284" s="237"/>
      <c r="O284" s="237"/>
      <c r="P284" s="237"/>
      <c r="Q284" s="237"/>
      <c r="R284" s="237"/>
      <c r="S284" s="237"/>
      <c r="T284" s="238"/>
      <c r="AT284" s="239" t="s">
        <v>152</v>
      </c>
      <c r="AU284" s="239" t="s">
        <v>80</v>
      </c>
      <c r="AV284" s="15" t="s">
        <v>150</v>
      </c>
      <c r="AW284" s="15" t="s">
        <v>33</v>
      </c>
      <c r="AX284" s="15" t="s">
        <v>76</v>
      </c>
      <c r="AY284" s="239" t="s">
        <v>144</v>
      </c>
    </row>
    <row r="285" spans="1:65" s="2" customFormat="1" ht="29.45" customHeight="1">
      <c r="A285" s="36"/>
      <c r="B285" s="37"/>
      <c r="C285" s="254" t="s">
        <v>401</v>
      </c>
      <c r="D285" s="254" t="s">
        <v>387</v>
      </c>
      <c r="E285" s="255" t="s">
        <v>402</v>
      </c>
      <c r="F285" s="256" t="s">
        <v>403</v>
      </c>
      <c r="G285" s="257" t="s">
        <v>149</v>
      </c>
      <c r="H285" s="258">
        <v>0.28299999999999997</v>
      </c>
      <c r="I285" s="259"/>
      <c r="J285" s="260">
        <f>ROUND(I285*H285,2)</f>
        <v>0</v>
      </c>
      <c r="K285" s="256" t="s">
        <v>166</v>
      </c>
      <c r="L285" s="261"/>
      <c r="M285" s="262" t="s">
        <v>19</v>
      </c>
      <c r="N285" s="263" t="s">
        <v>43</v>
      </c>
      <c r="O285" s="66"/>
      <c r="P285" s="203">
        <f>O285*H285</f>
        <v>0</v>
      </c>
      <c r="Q285" s="203">
        <v>3.2000000000000001E-2</v>
      </c>
      <c r="R285" s="203">
        <f>Q285*H285</f>
        <v>9.0559999999999998E-3</v>
      </c>
      <c r="S285" s="203">
        <v>0</v>
      </c>
      <c r="T285" s="204">
        <f>S285*H285</f>
        <v>0</v>
      </c>
      <c r="U285" s="36"/>
      <c r="V285" s="36"/>
      <c r="W285" s="36"/>
      <c r="X285" s="36"/>
      <c r="Y285" s="36"/>
      <c r="Z285" s="36"/>
      <c r="AA285" s="36"/>
      <c r="AB285" s="36"/>
      <c r="AC285" s="36"/>
      <c r="AD285" s="36"/>
      <c r="AE285" s="36"/>
      <c r="AR285" s="205" t="s">
        <v>336</v>
      </c>
      <c r="AT285" s="205" t="s">
        <v>387</v>
      </c>
      <c r="AU285" s="205" t="s">
        <v>80</v>
      </c>
      <c r="AY285" s="19" t="s">
        <v>144</v>
      </c>
      <c r="BE285" s="206">
        <f>IF(N285="základní",J285,0)</f>
        <v>0</v>
      </c>
      <c r="BF285" s="206">
        <f>IF(N285="snížená",J285,0)</f>
        <v>0</v>
      </c>
      <c r="BG285" s="206">
        <f>IF(N285="zákl. přenesená",J285,0)</f>
        <v>0</v>
      </c>
      <c r="BH285" s="206">
        <f>IF(N285="sníž. přenesená",J285,0)</f>
        <v>0</v>
      </c>
      <c r="BI285" s="206">
        <f>IF(N285="nulová",J285,0)</f>
        <v>0</v>
      </c>
      <c r="BJ285" s="19" t="s">
        <v>76</v>
      </c>
      <c r="BK285" s="206">
        <f>ROUND(I285*H285,2)</f>
        <v>0</v>
      </c>
      <c r="BL285" s="19" t="s">
        <v>244</v>
      </c>
      <c r="BM285" s="205" t="s">
        <v>404</v>
      </c>
    </row>
    <row r="286" spans="1:65" s="13" customFormat="1">
      <c r="B286" s="207"/>
      <c r="C286" s="208"/>
      <c r="D286" s="209" t="s">
        <v>152</v>
      </c>
      <c r="E286" s="210" t="s">
        <v>19</v>
      </c>
      <c r="F286" s="211" t="s">
        <v>153</v>
      </c>
      <c r="G286" s="208"/>
      <c r="H286" s="210" t="s">
        <v>19</v>
      </c>
      <c r="I286" s="212"/>
      <c r="J286" s="208"/>
      <c r="K286" s="208"/>
      <c r="L286" s="213"/>
      <c r="M286" s="214"/>
      <c r="N286" s="215"/>
      <c r="O286" s="215"/>
      <c r="P286" s="215"/>
      <c r="Q286" s="215"/>
      <c r="R286" s="215"/>
      <c r="S286" s="215"/>
      <c r="T286" s="216"/>
      <c r="AT286" s="217" t="s">
        <v>152</v>
      </c>
      <c r="AU286" s="217" t="s">
        <v>80</v>
      </c>
      <c r="AV286" s="13" t="s">
        <v>76</v>
      </c>
      <c r="AW286" s="13" t="s">
        <v>33</v>
      </c>
      <c r="AX286" s="13" t="s">
        <v>72</v>
      </c>
      <c r="AY286" s="217" t="s">
        <v>144</v>
      </c>
    </row>
    <row r="287" spans="1:65" s="14" customFormat="1">
      <c r="B287" s="218"/>
      <c r="C287" s="219"/>
      <c r="D287" s="209" t="s">
        <v>152</v>
      </c>
      <c r="E287" s="220" t="s">
        <v>19</v>
      </c>
      <c r="F287" s="221" t="s">
        <v>405</v>
      </c>
      <c r="G287" s="219"/>
      <c r="H287" s="222">
        <v>0.114</v>
      </c>
      <c r="I287" s="223"/>
      <c r="J287" s="219"/>
      <c r="K287" s="219"/>
      <c r="L287" s="224"/>
      <c r="M287" s="225"/>
      <c r="N287" s="226"/>
      <c r="O287" s="226"/>
      <c r="P287" s="226"/>
      <c r="Q287" s="226"/>
      <c r="R287" s="226"/>
      <c r="S287" s="226"/>
      <c r="T287" s="227"/>
      <c r="AT287" s="228" t="s">
        <v>152</v>
      </c>
      <c r="AU287" s="228" t="s">
        <v>80</v>
      </c>
      <c r="AV287" s="14" t="s">
        <v>80</v>
      </c>
      <c r="AW287" s="14" t="s">
        <v>33</v>
      </c>
      <c r="AX287" s="14" t="s">
        <v>72</v>
      </c>
      <c r="AY287" s="228" t="s">
        <v>144</v>
      </c>
    </row>
    <row r="288" spans="1:65" s="16" customFormat="1">
      <c r="B288" s="243"/>
      <c r="C288" s="244"/>
      <c r="D288" s="209" t="s">
        <v>152</v>
      </c>
      <c r="E288" s="245" t="s">
        <v>19</v>
      </c>
      <c r="F288" s="246" t="s">
        <v>385</v>
      </c>
      <c r="G288" s="244"/>
      <c r="H288" s="247">
        <v>0.114</v>
      </c>
      <c r="I288" s="248"/>
      <c r="J288" s="244"/>
      <c r="K288" s="244"/>
      <c r="L288" s="249"/>
      <c r="M288" s="250"/>
      <c r="N288" s="251"/>
      <c r="O288" s="251"/>
      <c r="P288" s="251"/>
      <c r="Q288" s="251"/>
      <c r="R288" s="251"/>
      <c r="S288" s="251"/>
      <c r="T288" s="252"/>
      <c r="AT288" s="253" t="s">
        <v>152</v>
      </c>
      <c r="AU288" s="253" t="s">
        <v>80</v>
      </c>
      <c r="AV288" s="16" t="s">
        <v>161</v>
      </c>
      <c r="AW288" s="16" t="s">
        <v>33</v>
      </c>
      <c r="AX288" s="16" t="s">
        <v>72</v>
      </c>
      <c r="AY288" s="253" t="s">
        <v>144</v>
      </c>
    </row>
    <row r="289" spans="1:65" s="14" customFormat="1">
      <c r="B289" s="218"/>
      <c r="C289" s="219"/>
      <c r="D289" s="209" t="s">
        <v>152</v>
      </c>
      <c r="E289" s="220" t="s">
        <v>19</v>
      </c>
      <c r="F289" s="221" t="s">
        <v>406</v>
      </c>
      <c r="G289" s="219"/>
      <c r="H289" s="222">
        <v>0.16300000000000001</v>
      </c>
      <c r="I289" s="223"/>
      <c r="J289" s="219"/>
      <c r="K289" s="219"/>
      <c r="L289" s="224"/>
      <c r="M289" s="225"/>
      <c r="N289" s="226"/>
      <c r="O289" s="226"/>
      <c r="P289" s="226"/>
      <c r="Q289" s="226"/>
      <c r="R289" s="226"/>
      <c r="S289" s="226"/>
      <c r="T289" s="227"/>
      <c r="AT289" s="228" t="s">
        <v>152</v>
      </c>
      <c r="AU289" s="228" t="s">
        <v>80</v>
      </c>
      <c r="AV289" s="14" t="s">
        <v>80</v>
      </c>
      <c r="AW289" s="14" t="s">
        <v>33</v>
      </c>
      <c r="AX289" s="14" t="s">
        <v>72</v>
      </c>
      <c r="AY289" s="228" t="s">
        <v>144</v>
      </c>
    </row>
    <row r="290" spans="1:65" s="16" customFormat="1">
      <c r="B290" s="243"/>
      <c r="C290" s="244"/>
      <c r="D290" s="209" t="s">
        <v>152</v>
      </c>
      <c r="E290" s="245" t="s">
        <v>19</v>
      </c>
      <c r="F290" s="246" t="s">
        <v>385</v>
      </c>
      <c r="G290" s="244"/>
      <c r="H290" s="247">
        <v>0.16300000000000001</v>
      </c>
      <c r="I290" s="248"/>
      <c r="J290" s="244"/>
      <c r="K290" s="244"/>
      <c r="L290" s="249"/>
      <c r="M290" s="250"/>
      <c r="N290" s="251"/>
      <c r="O290" s="251"/>
      <c r="P290" s="251"/>
      <c r="Q290" s="251"/>
      <c r="R290" s="251"/>
      <c r="S290" s="251"/>
      <c r="T290" s="252"/>
      <c r="AT290" s="253" t="s">
        <v>152</v>
      </c>
      <c r="AU290" s="253" t="s">
        <v>80</v>
      </c>
      <c r="AV290" s="16" t="s">
        <v>161</v>
      </c>
      <c r="AW290" s="16" t="s">
        <v>33</v>
      </c>
      <c r="AX290" s="16" t="s">
        <v>72</v>
      </c>
      <c r="AY290" s="253" t="s">
        <v>144</v>
      </c>
    </row>
    <row r="291" spans="1:65" s="15" customFormat="1">
      <c r="B291" s="229"/>
      <c r="C291" s="230"/>
      <c r="D291" s="209" t="s">
        <v>152</v>
      </c>
      <c r="E291" s="231" t="s">
        <v>19</v>
      </c>
      <c r="F291" s="232" t="s">
        <v>160</v>
      </c>
      <c r="G291" s="230"/>
      <c r="H291" s="233">
        <v>0.27700000000000002</v>
      </c>
      <c r="I291" s="234"/>
      <c r="J291" s="230"/>
      <c r="K291" s="230"/>
      <c r="L291" s="235"/>
      <c r="M291" s="236"/>
      <c r="N291" s="237"/>
      <c r="O291" s="237"/>
      <c r="P291" s="237"/>
      <c r="Q291" s="237"/>
      <c r="R291" s="237"/>
      <c r="S291" s="237"/>
      <c r="T291" s="238"/>
      <c r="AT291" s="239" t="s">
        <v>152</v>
      </c>
      <c r="AU291" s="239" t="s">
        <v>80</v>
      </c>
      <c r="AV291" s="15" t="s">
        <v>150</v>
      </c>
      <c r="AW291" s="15" t="s">
        <v>33</v>
      </c>
      <c r="AX291" s="15" t="s">
        <v>76</v>
      </c>
      <c r="AY291" s="239" t="s">
        <v>144</v>
      </c>
    </row>
    <row r="292" spans="1:65" s="14" customFormat="1">
      <c r="B292" s="218"/>
      <c r="C292" s="219"/>
      <c r="D292" s="209" t="s">
        <v>152</v>
      </c>
      <c r="E292" s="219"/>
      <c r="F292" s="221" t="s">
        <v>407</v>
      </c>
      <c r="G292" s="219"/>
      <c r="H292" s="222">
        <v>0.28299999999999997</v>
      </c>
      <c r="I292" s="223"/>
      <c r="J292" s="219"/>
      <c r="K292" s="219"/>
      <c r="L292" s="224"/>
      <c r="M292" s="225"/>
      <c r="N292" s="226"/>
      <c r="O292" s="226"/>
      <c r="P292" s="226"/>
      <c r="Q292" s="226"/>
      <c r="R292" s="226"/>
      <c r="S292" s="226"/>
      <c r="T292" s="227"/>
      <c r="AT292" s="228" t="s">
        <v>152</v>
      </c>
      <c r="AU292" s="228" t="s">
        <v>80</v>
      </c>
      <c r="AV292" s="14" t="s">
        <v>80</v>
      </c>
      <c r="AW292" s="14" t="s">
        <v>4</v>
      </c>
      <c r="AX292" s="14" t="s">
        <v>76</v>
      </c>
      <c r="AY292" s="228" t="s">
        <v>144</v>
      </c>
    </row>
    <row r="293" spans="1:65" s="2" customFormat="1" ht="58.9" customHeight="1">
      <c r="A293" s="36"/>
      <c r="B293" s="37"/>
      <c r="C293" s="194" t="s">
        <v>408</v>
      </c>
      <c r="D293" s="194" t="s">
        <v>146</v>
      </c>
      <c r="E293" s="195" t="s">
        <v>409</v>
      </c>
      <c r="F293" s="196" t="s">
        <v>410</v>
      </c>
      <c r="G293" s="197" t="s">
        <v>165</v>
      </c>
      <c r="H293" s="198">
        <v>14.246</v>
      </c>
      <c r="I293" s="199"/>
      <c r="J293" s="200">
        <f>ROUND(I293*H293,2)</f>
        <v>0</v>
      </c>
      <c r="K293" s="196" t="s">
        <v>166</v>
      </c>
      <c r="L293" s="41"/>
      <c r="M293" s="201" t="s">
        <v>19</v>
      </c>
      <c r="N293" s="202" t="s">
        <v>43</v>
      </c>
      <c r="O293" s="66"/>
      <c r="P293" s="203">
        <f>O293*H293</f>
        <v>0</v>
      </c>
      <c r="Q293" s="203">
        <v>1.0499999999999999E-5</v>
      </c>
      <c r="R293" s="203">
        <f>Q293*H293</f>
        <v>1.4958300000000001E-4</v>
      </c>
      <c r="S293" s="203">
        <v>0</v>
      </c>
      <c r="T293" s="204">
        <f>S293*H293</f>
        <v>0</v>
      </c>
      <c r="U293" s="36"/>
      <c r="V293" s="36"/>
      <c r="W293" s="36"/>
      <c r="X293" s="36"/>
      <c r="Y293" s="36"/>
      <c r="Z293" s="36"/>
      <c r="AA293" s="36"/>
      <c r="AB293" s="36"/>
      <c r="AC293" s="36"/>
      <c r="AD293" s="36"/>
      <c r="AE293" s="36"/>
      <c r="AR293" s="205" t="s">
        <v>244</v>
      </c>
      <c r="AT293" s="205" t="s">
        <v>146</v>
      </c>
      <c r="AU293" s="205" t="s">
        <v>80</v>
      </c>
      <c r="AY293" s="19" t="s">
        <v>144</v>
      </c>
      <c r="BE293" s="206">
        <f>IF(N293="základní",J293,0)</f>
        <v>0</v>
      </c>
      <c r="BF293" s="206">
        <f>IF(N293="snížená",J293,0)</f>
        <v>0</v>
      </c>
      <c r="BG293" s="206">
        <f>IF(N293="zákl. přenesená",J293,0)</f>
        <v>0</v>
      </c>
      <c r="BH293" s="206">
        <f>IF(N293="sníž. přenesená",J293,0)</f>
        <v>0</v>
      </c>
      <c r="BI293" s="206">
        <f>IF(N293="nulová",J293,0)</f>
        <v>0</v>
      </c>
      <c r="BJ293" s="19" t="s">
        <v>76</v>
      </c>
      <c r="BK293" s="206">
        <f>ROUND(I293*H293,2)</f>
        <v>0</v>
      </c>
      <c r="BL293" s="19" t="s">
        <v>244</v>
      </c>
      <c r="BM293" s="205" t="s">
        <v>411</v>
      </c>
    </row>
    <row r="294" spans="1:65" s="13" customFormat="1">
      <c r="B294" s="207"/>
      <c r="C294" s="208"/>
      <c r="D294" s="209" t="s">
        <v>152</v>
      </c>
      <c r="E294" s="210" t="s">
        <v>19</v>
      </c>
      <c r="F294" s="211" t="s">
        <v>199</v>
      </c>
      <c r="G294" s="208"/>
      <c r="H294" s="210" t="s">
        <v>19</v>
      </c>
      <c r="I294" s="212"/>
      <c r="J294" s="208"/>
      <c r="K294" s="208"/>
      <c r="L294" s="213"/>
      <c r="M294" s="214"/>
      <c r="N294" s="215"/>
      <c r="O294" s="215"/>
      <c r="P294" s="215"/>
      <c r="Q294" s="215"/>
      <c r="R294" s="215"/>
      <c r="S294" s="215"/>
      <c r="T294" s="216"/>
      <c r="AT294" s="217" t="s">
        <v>152</v>
      </c>
      <c r="AU294" s="217" t="s">
        <v>80</v>
      </c>
      <c r="AV294" s="13" t="s">
        <v>76</v>
      </c>
      <c r="AW294" s="13" t="s">
        <v>33</v>
      </c>
      <c r="AX294" s="13" t="s">
        <v>72</v>
      </c>
      <c r="AY294" s="217" t="s">
        <v>144</v>
      </c>
    </row>
    <row r="295" spans="1:65" s="14" customFormat="1">
      <c r="B295" s="218"/>
      <c r="C295" s="219"/>
      <c r="D295" s="209" t="s">
        <v>152</v>
      </c>
      <c r="E295" s="220" t="s">
        <v>19</v>
      </c>
      <c r="F295" s="221" t="s">
        <v>242</v>
      </c>
      <c r="G295" s="219"/>
      <c r="H295" s="222">
        <v>14.246</v>
      </c>
      <c r="I295" s="223"/>
      <c r="J295" s="219"/>
      <c r="K295" s="219"/>
      <c r="L295" s="224"/>
      <c r="M295" s="225"/>
      <c r="N295" s="226"/>
      <c r="O295" s="226"/>
      <c r="P295" s="226"/>
      <c r="Q295" s="226"/>
      <c r="R295" s="226"/>
      <c r="S295" s="226"/>
      <c r="T295" s="227"/>
      <c r="AT295" s="228" t="s">
        <v>152</v>
      </c>
      <c r="AU295" s="228" t="s">
        <v>80</v>
      </c>
      <c r="AV295" s="14" t="s">
        <v>80</v>
      </c>
      <c r="AW295" s="14" t="s">
        <v>33</v>
      </c>
      <c r="AX295" s="14" t="s">
        <v>76</v>
      </c>
      <c r="AY295" s="228" t="s">
        <v>144</v>
      </c>
    </row>
    <row r="296" spans="1:65" s="2" customFormat="1" ht="21.6" customHeight="1">
      <c r="A296" s="36"/>
      <c r="B296" s="37"/>
      <c r="C296" s="254" t="s">
        <v>412</v>
      </c>
      <c r="D296" s="254" t="s">
        <v>387</v>
      </c>
      <c r="E296" s="255" t="s">
        <v>413</v>
      </c>
      <c r="F296" s="256" t="s">
        <v>414</v>
      </c>
      <c r="G296" s="257" t="s">
        <v>165</v>
      </c>
      <c r="H296" s="258">
        <v>15.670999999999999</v>
      </c>
      <c r="I296" s="259"/>
      <c r="J296" s="260">
        <f>ROUND(I296*H296,2)</f>
        <v>0</v>
      </c>
      <c r="K296" s="256" t="s">
        <v>19</v>
      </c>
      <c r="L296" s="261"/>
      <c r="M296" s="262" t="s">
        <v>19</v>
      </c>
      <c r="N296" s="263" t="s">
        <v>43</v>
      </c>
      <c r="O296" s="66"/>
      <c r="P296" s="203">
        <f>O296*H296</f>
        <v>0</v>
      </c>
      <c r="Q296" s="203">
        <v>2.0000000000000001E-4</v>
      </c>
      <c r="R296" s="203">
        <f>Q296*H296</f>
        <v>3.1342000000000002E-3</v>
      </c>
      <c r="S296" s="203">
        <v>0</v>
      </c>
      <c r="T296" s="204">
        <f>S296*H296</f>
        <v>0</v>
      </c>
      <c r="U296" s="36"/>
      <c r="V296" s="36"/>
      <c r="W296" s="36"/>
      <c r="X296" s="36"/>
      <c r="Y296" s="36"/>
      <c r="Z296" s="36"/>
      <c r="AA296" s="36"/>
      <c r="AB296" s="36"/>
      <c r="AC296" s="36"/>
      <c r="AD296" s="36"/>
      <c r="AE296" s="36"/>
      <c r="AR296" s="205" t="s">
        <v>336</v>
      </c>
      <c r="AT296" s="205" t="s">
        <v>387</v>
      </c>
      <c r="AU296" s="205" t="s">
        <v>80</v>
      </c>
      <c r="AY296" s="19" t="s">
        <v>144</v>
      </c>
      <c r="BE296" s="206">
        <f>IF(N296="základní",J296,0)</f>
        <v>0</v>
      </c>
      <c r="BF296" s="206">
        <f>IF(N296="snížená",J296,0)</f>
        <v>0</v>
      </c>
      <c r="BG296" s="206">
        <f>IF(N296="zákl. přenesená",J296,0)</f>
        <v>0</v>
      </c>
      <c r="BH296" s="206">
        <f>IF(N296="sníž. přenesená",J296,0)</f>
        <v>0</v>
      </c>
      <c r="BI296" s="206">
        <f>IF(N296="nulová",J296,0)</f>
        <v>0</v>
      </c>
      <c r="BJ296" s="19" t="s">
        <v>76</v>
      </c>
      <c r="BK296" s="206">
        <f>ROUND(I296*H296,2)</f>
        <v>0</v>
      </c>
      <c r="BL296" s="19" t="s">
        <v>244</v>
      </c>
      <c r="BM296" s="205" t="s">
        <v>415</v>
      </c>
    </row>
    <row r="297" spans="1:65" s="14" customFormat="1">
      <c r="B297" s="218"/>
      <c r="C297" s="219"/>
      <c r="D297" s="209" t="s">
        <v>152</v>
      </c>
      <c r="E297" s="219"/>
      <c r="F297" s="221" t="s">
        <v>416</v>
      </c>
      <c r="G297" s="219"/>
      <c r="H297" s="222">
        <v>15.670999999999999</v>
      </c>
      <c r="I297" s="223"/>
      <c r="J297" s="219"/>
      <c r="K297" s="219"/>
      <c r="L297" s="224"/>
      <c r="M297" s="225"/>
      <c r="N297" s="226"/>
      <c r="O297" s="226"/>
      <c r="P297" s="226"/>
      <c r="Q297" s="226"/>
      <c r="R297" s="226"/>
      <c r="S297" s="226"/>
      <c r="T297" s="227"/>
      <c r="AT297" s="228" t="s">
        <v>152</v>
      </c>
      <c r="AU297" s="228" t="s">
        <v>80</v>
      </c>
      <c r="AV297" s="14" t="s">
        <v>80</v>
      </c>
      <c r="AW297" s="14" t="s">
        <v>4</v>
      </c>
      <c r="AX297" s="14" t="s">
        <v>76</v>
      </c>
      <c r="AY297" s="228" t="s">
        <v>144</v>
      </c>
    </row>
    <row r="298" spans="1:65" s="2" customFormat="1" ht="52.9" customHeight="1">
      <c r="A298" s="36"/>
      <c r="B298" s="37"/>
      <c r="C298" s="194" t="s">
        <v>417</v>
      </c>
      <c r="D298" s="194" t="s">
        <v>146</v>
      </c>
      <c r="E298" s="195" t="s">
        <v>418</v>
      </c>
      <c r="F298" s="196" t="s">
        <v>419</v>
      </c>
      <c r="G298" s="197" t="s">
        <v>191</v>
      </c>
      <c r="H298" s="198">
        <v>0.06</v>
      </c>
      <c r="I298" s="199"/>
      <c r="J298" s="200">
        <f>ROUND(I298*H298,2)</f>
        <v>0</v>
      </c>
      <c r="K298" s="196" t="s">
        <v>166</v>
      </c>
      <c r="L298" s="41"/>
      <c r="M298" s="201" t="s">
        <v>19</v>
      </c>
      <c r="N298" s="202" t="s">
        <v>43</v>
      </c>
      <c r="O298" s="66"/>
      <c r="P298" s="203">
        <f>O298*H298</f>
        <v>0</v>
      </c>
      <c r="Q298" s="203">
        <v>0</v>
      </c>
      <c r="R298" s="203">
        <f>Q298*H298</f>
        <v>0</v>
      </c>
      <c r="S298" s="203">
        <v>0</v>
      </c>
      <c r="T298" s="204">
        <f>S298*H298</f>
        <v>0</v>
      </c>
      <c r="U298" s="36"/>
      <c r="V298" s="36"/>
      <c r="W298" s="36"/>
      <c r="X298" s="36"/>
      <c r="Y298" s="36"/>
      <c r="Z298" s="36"/>
      <c r="AA298" s="36"/>
      <c r="AB298" s="36"/>
      <c r="AC298" s="36"/>
      <c r="AD298" s="36"/>
      <c r="AE298" s="36"/>
      <c r="AR298" s="205" t="s">
        <v>244</v>
      </c>
      <c r="AT298" s="205" t="s">
        <v>146</v>
      </c>
      <c r="AU298" s="205" t="s">
        <v>80</v>
      </c>
      <c r="AY298" s="19" t="s">
        <v>144</v>
      </c>
      <c r="BE298" s="206">
        <f>IF(N298="základní",J298,0)</f>
        <v>0</v>
      </c>
      <c r="BF298" s="206">
        <f>IF(N298="snížená",J298,0)</f>
        <v>0</v>
      </c>
      <c r="BG298" s="206">
        <f>IF(N298="zákl. přenesená",J298,0)</f>
        <v>0</v>
      </c>
      <c r="BH298" s="206">
        <f>IF(N298="sníž. přenesená",J298,0)</f>
        <v>0</v>
      </c>
      <c r="BI298" s="206">
        <f>IF(N298="nulová",J298,0)</f>
        <v>0</v>
      </c>
      <c r="BJ298" s="19" t="s">
        <v>76</v>
      </c>
      <c r="BK298" s="206">
        <f>ROUND(I298*H298,2)</f>
        <v>0</v>
      </c>
      <c r="BL298" s="19" t="s">
        <v>244</v>
      </c>
      <c r="BM298" s="205" t="s">
        <v>420</v>
      </c>
    </row>
    <row r="299" spans="1:65" s="2" customFormat="1" ht="156">
      <c r="A299" s="36"/>
      <c r="B299" s="37"/>
      <c r="C299" s="38"/>
      <c r="D299" s="209" t="s">
        <v>173</v>
      </c>
      <c r="E299" s="38"/>
      <c r="F299" s="240" t="s">
        <v>421</v>
      </c>
      <c r="G299" s="38"/>
      <c r="H299" s="38"/>
      <c r="I299" s="117"/>
      <c r="J299" s="38"/>
      <c r="K299" s="38"/>
      <c r="L299" s="41"/>
      <c r="M299" s="241"/>
      <c r="N299" s="242"/>
      <c r="O299" s="66"/>
      <c r="P299" s="66"/>
      <c r="Q299" s="66"/>
      <c r="R299" s="66"/>
      <c r="S299" s="66"/>
      <c r="T299" s="67"/>
      <c r="U299" s="36"/>
      <c r="V299" s="36"/>
      <c r="W299" s="36"/>
      <c r="X299" s="36"/>
      <c r="Y299" s="36"/>
      <c r="Z299" s="36"/>
      <c r="AA299" s="36"/>
      <c r="AB299" s="36"/>
      <c r="AC299" s="36"/>
      <c r="AD299" s="36"/>
      <c r="AE299" s="36"/>
      <c r="AT299" s="19" t="s">
        <v>173</v>
      </c>
      <c r="AU299" s="19" t="s">
        <v>80</v>
      </c>
    </row>
    <row r="300" spans="1:65" s="12" customFormat="1" ht="22.9" customHeight="1">
      <c r="B300" s="178"/>
      <c r="C300" s="179"/>
      <c r="D300" s="180" t="s">
        <v>71</v>
      </c>
      <c r="E300" s="192" t="s">
        <v>422</v>
      </c>
      <c r="F300" s="192" t="s">
        <v>423</v>
      </c>
      <c r="G300" s="179"/>
      <c r="H300" s="179"/>
      <c r="I300" s="182"/>
      <c r="J300" s="193">
        <f>BK300</f>
        <v>0</v>
      </c>
      <c r="K300" s="179"/>
      <c r="L300" s="184"/>
      <c r="M300" s="185"/>
      <c r="N300" s="186"/>
      <c r="O300" s="186"/>
      <c r="P300" s="187">
        <f>SUM(P301:P305)</f>
        <v>0</v>
      </c>
      <c r="Q300" s="186"/>
      <c r="R300" s="187">
        <f>SUM(R301:R305)</f>
        <v>3.2041020000000003E-2</v>
      </c>
      <c r="S300" s="186"/>
      <c r="T300" s="188">
        <f>SUM(T301:T305)</f>
        <v>0</v>
      </c>
      <c r="AR300" s="189" t="s">
        <v>80</v>
      </c>
      <c r="AT300" s="190" t="s">
        <v>71</v>
      </c>
      <c r="AU300" s="190" t="s">
        <v>76</v>
      </c>
      <c r="AY300" s="189" t="s">
        <v>144</v>
      </c>
      <c r="BK300" s="191">
        <f>SUM(BK301:BK305)</f>
        <v>0</v>
      </c>
    </row>
    <row r="301" spans="1:65" s="2" customFormat="1" ht="36.75" customHeight="1">
      <c r="A301" s="36"/>
      <c r="B301" s="37"/>
      <c r="C301" s="194" t="s">
        <v>424</v>
      </c>
      <c r="D301" s="194" t="s">
        <v>146</v>
      </c>
      <c r="E301" s="195" t="s">
        <v>425</v>
      </c>
      <c r="F301" s="196" t="s">
        <v>426</v>
      </c>
      <c r="G301" s="197" t="s">
        <v>165</v>
      </c>
      <c r="H301" s="198">
        <v>1.419</v>
      </c>
      <c r="I301" s="199"/>
      <c r="J301" s="200">
        <f>ROUND(I301*H301,2)</f>
        <v>0</v>
      </c>
      <c r="K301" s="196" t="s">
        <v>19</v>
      </c>
      <c r="L301" s="41"/>
      <c r="M301" s="201" t="s">
        <v>19</v>
      </c>
      <c r="N301" s="202" t="s">
        <v>43</v>
      </c>
      <c r="O301" s="66"/>
      <c r="P301" s="203">
        <f>O301*H301</f>
        <v>0</v>
      </c>
      <c r="Q301" s="203">
        <v>2.2579999999999999E-2</v>
      </c>
      <c r="R301" s="203">
        <f>Q301*H301</f>
        <v>3.2041020000000003E-2</v>
      </c>
      <c r="S301" s="203">
        <v>0</v>
      </c>
      <c r="T301" s="204">
        <f>S301*H301</f>
        <v>0</v>
      </c>
      <c r="U301" s="36"/>
      <c r="V301" s="36"/>
      <c r="W301" s="36"/>
      <c r="X301" s="36"/>
      <c r="Y301" s="36"/>
      <c r="Z301" s="36"/>
      <c r="AA301" s="36"/>
      <c r="AB301" s="36"/>
      <c r="AC301" s="36"/>
      <c r="AD301" s="36"/>
      <c r="AE301" s="36"/>
      <c r="AR301" s="205" t="s">
        <v>244</v>
      </c>
      <c r="AT301" s="205" t="s">
        <v>146</v>
      </c>
      <c r="AU301" s="205" t="s">
        <v>80</v>
      </c>
      <c r="AY301" s="19" t="s">
        <v>144</v>
      </c>
      <c r="BE301" s="206">
        <f>IF(N301="základní",J301,0)</f>
        <v>0</v>
      </c>
      <c r="BF301" s="206">
        <f>IF(N301="snížená",J301,0)</f>
        <v>0</v>
      </c>
      <c r="BG301" s="206">
        <f>IF(N301="zákl. přenesená",J301,0)</f>
        <v>0</v>
      </c>
      <c r="BH301" s="206">
        <f>IF(N301="sníž. přenesená",J301,0)</f>
        <v>0</v>
      </c>
      <c r="BI301" s="206">
        <f>IF(N301="nulová",J301,0)</f>
        <v>0</v>
      </c>
      <c r="BJ301" s="19" t="s">
        <v>76</v>
      </c>
      <c r="BK301" s="206">
        <f>ROUND(I301*H301,2)</f>
        <v>0</v>
      </c>
      <c r="BL301" s="19" t="s">
        <v>244</v>
      </c>
      <c r="BM301" s="205" t="s">
        <v>427</v>
      </c>
    </row>
    <row r="302" spans="1:65" s="13" customFormat="1">
      <c r="B302" s="207"/>
      <c r="C302" s="208"/>
      <c r="D302" s="209" t="s">
        <v>152</v>
      </c>
      <c r="E302" s="210" t="s">
        <v>19</v>
      </c>
      <c r="F302" s="211" t="s">
        <v>153</v>
      </c>
      <c r="G302" s="208"/>
      <c r="H302" s="210" t="s">
        <v>19</v>
      </c>
      <c r="I302" s="212"/>
      <c r="J302" s="208"/>
      <c r="K302" s="208"/>
      <c r="L302" s="213"/>
      <c r="M302" s="214"/>
      <c r="N302" s="215"/>
      <c r="O302" s="215"/>
      <c r="P302" s="215"/>
      <c r="Q302" s="215"/>
      <c r="R302" s="215"/>
      <c r="S302" s="215"/>
      <c r="T302" s="216"/>
      <c r="AT302" s="217" t="s">
        <v>152</v>
      </c>
      <c r="AU302" s="217" t="s">
        <v>80</v>
      </c>
      <c r="AV302" s="13" t="s">
        <v>76</v>
      </c>
      <c r="AW302" s="13" t="s">
        <v>33</v>
      </c>
      <c r="AX302" s="13" t="s">
        <v>72</v>
      </c>
      <c r="AY302" s="217" t="s">
        <v>144</v>
      </c>
    </row>
    <row r="303" spans="1:65" s="14" customFormat="1">
      <c r="B303" s="218"/>
      <c r="C303" s="219"/>
      <c r="D303" s="209" t="s">
        <v>152</v>
      </c>
      <c r="E303" s="220" t="s">
        <v>19</v>
      </c>
      <c r="F303" s="221" t="s">
        <v>399</v>
      </c>
      <c r="G303" s="219"/>
      <c r="H303" s="222">
        <v>1.419</v>
      </c>
      <c r="I303" s="223"/>
      <c r="J303" s="219"/>
      <c r="K303" s="219"/>
      <c r="L303" s="224"/>
      <c r="M303" s="225"/>
      <c r="N303" s="226"/>
      <c r="O303" s="226"/>
      <c r="P303" s="226"/>
      <c r="Q303" s="226"/>
      <c r="R303" s="226"/>
      <c r="S303" s="226"/>
      <c r="T303" s="227"/>
      <c r="AT303" s="228" t="s">
        <v>152</v>
      </c>
      <c r="AU303" s="228" t="s">
        <v>80</v>
      </c>
      <c r="AV303" s="14" t="s">
        <v>80</v>
      </c>
      <c r="AW303" s="14" t="s">
        <v>33</v>
      </c>
      <c r="AX303" s="14" t="s">
        <v>76</v>
      </c>
      <c r="AY303" s="228" t="s">
        <v>144</v>
      </c>
    </row>
    <row r="304" spans="1:65" s="2" customFormat="1" ht="51" customHeight="1">
      <c r="A304" s="36"/>
      <c r="B304" s="37"/>
      <c r="C304" s="194" t="s">
        <v>428</v>
      </c>
      <c r="D304" s="194" t="s">
        <v>146</v>
      </c>
      <c r="E304" s="195" t="s">
        <v>429</v>
      </c>
      <c r="F304" s="196" t="s">
        <v>430</v>
      </c>
      <c r="G304" s="197" t="s">
        <v>191</v>
      </c>
      <c r="H304" s="198">
        <v>3.2000000000000001E-2</v>
      </c>
      <c r="I304" s="199"/>
      <c r="J304" s="200">
        <f>ROUND(I304*H304,2)</f>
        <v>0</v>
      </c>
      <c r="K304" s="196" t="s">
        <v>166</v>
      </c>
      <c r="L304" s="41"/>
      <c r="M304" s="201" t="s">
        <v>19</v>
      </c>
      <c r="N304" s="202" t="s">
        <v>43</v>
      </c>
      <c r="O304" s="66"/>
      <c r="P304" s="203">
        <f>O304*H304</f>
        <v>0</v>
      </c>
      <c r="Q304" s="203">
        <v>0</v>
      </c>
      <c r="R304" s="203">
        <f>Q304*H304</f>
        <v>0</v>
      </c>
      <c r="S304" s="203">
        <v>0</v>
      </c>
      <c r="T304" s="204">
        <f>S304*H304</f>
        <v>0</v>
      </c>
      <c r="U304" s="36"/>
      <c r="V304" s="36"/>
      <c r="W304" s="36"/>
      <c r="X304" s="36"/>
      <c r="Y304" s="36"/>
      <c r="Z304" s="36"/>
      <c r="AA304" s="36"/>
      <c r="AB304" s="36"/>
      <c r="AC304" s="36"/>
      <c r="AD304" s="36"/>
      <c r="AE304" s="36"/>
      <c r="AR304" s="205" t="s">
        <v>244</v>
      </c>
      <c r="AT304" s="205" t="s">
        <v>146</v>
      </c>
      <c r="AU304" s="205" t="s">
        <v>80</v>
      </c>
      <c r="AY304" s="19" t="s">
        <v>144</v>
      </c>
      <c r="BE304" s="206">
        <f>IF(N304="základní",J304,0)</f>
        <v>0</v>
      </c>
      <c r="BF304" s="206">
        <f>IF(N304="snížená",J304,0)</f>
        <v>0</v>
      </c>
      <c r="BG304" s="206">
        <f>IF(N304="zákl. přenesená",J304,0)</f>
        <v>0</v>
      </c>
      <c r="BH304" s="206">
        <f>IF(N304="sníž. přenesená",J304,0)</f>
        <v>0</v>
      </c>
      <c r="BI304" s="206">
        <f>IF(N304="nulová",J304,0)</f>
        <v>0</v>
      </c>
      <c r="BJ304" s="19" t="s">
        <v>76</v>
      </c>
      <c r="BK304" s="206">
        <f>ROUND(I304*H304,2)</f>
        <v>0</v>
      </c>
      <c r="BL304" s="19" t="s">
        <v>244</v>
      </c>
      <c r="BM304" s="205" t="s">
        <v>431</v>
      </c>
    </row>
    <row r="305" spans="1:65" s="2" customFormat="1" ht="156">
      <c r="A305" s="36"/>
      <c r="B305" s="37"/>
      <c r="C305" s="38"/>
      <c r="D305" s="209" t="s">
        <v>173</v>
      </c>
      <c r="E305" s="38"/>
      <c r="F305" s="240" t="s">
        <v>371</v>
      </c>
      <c r="G305" s="38"/>
      <c r="H305" s="38"/>
      <c r="I305" s="117"/>
      <c r="J305" s="38"/>
      <c r="K305" s="38"/>
      <c r="L305" s="41"/>
      <c r="M305" s="241"/>
      <c r="N305" s="242"/>
      <c r="O305" s="66"/>
      <c r="P305" s="66"/>
      <c r="Q305" s="66"/>
      <c r="R305" s="66"/>
      <c r="S305" s="66"/>
      <c r="T305" s="67"/>
      <c r="U305" s="36"/>
      <c r="V305" s="36"/>
      <c r="W305" s="36"/>
      <c r="X305" s="36"/>
      <c r="Y305" s="36"/>
      <c r="Z305" s="36"/>
      <c r="AA305" s="36"/>
      <c r="AB305" s="36"/>
      <c r="AC305" s="36"/>
      <c r="AD305" s="36"/>
      <c r="AE305" s="36"/>
      <c r="AT305" s="19" t="s">
        <v>173</v>
      </c>
      <c r="AU305" s="19" t="s">
        <v>80</v>
      </c>
    </row>
    <row r="306" spans="1:65" s="12" customFormat="1" ht="22.9" customHeight="1">
      <c r="B306" s="178"/>
      <c r="C306" s="179"/>
      <c r="D306" s="180" t="s">
        <v>71</v>
      </c>
      <c r="E306" s="192" t="s">
        <v>432</v>
      </c>
      <c r="F306" s="192" t="s">
        <v>433</v>
      </c>
      <c r="G306" s="179"/>
      <c r="H306" s="179"/>
      <c r="I306" s="182"/>
      <c r="J306" s="193">
        <f>BK306</f>
        <v>0</v>
      </c>
      <c r="K306" s="179"/>
      <c r="L306" s="184"/>
      <c r="M306" s="185"/>
      <c r="N306" s="186"/>
      <c r="O306" s="186"/>
      <c r="P306" s="187">
        <f>SUM(P307:P469)</f>
        <v>0</v>
      </c>
      <c r="Q306" s="186"/>
      <c r="R306" s="187">
        <f>SUM(R307:R469)</f>
        <v>1.6213197856264001</v>
      </c>
      <c r="S306" s="186"/>
      <c r="T306" s="188">
        <f>SUM(T307:T469)</f>
        <v>0.64521720000000005</v>
      </c>
      <c r="AR306" s="189" t="s">
        <v>80</v>
      </c>
      <c r="AT306" s="190" t="s">
        <v>71</v>
      </c>
      <c r="AU306" s="190" t="s">
        <v>76</v>
      </c>
      <c r="AY306" s="189" t="s">
        <v>144</v>
      </c>
      <c r="BK306" s="191">
        <f>SUM(BK307:BK469)</f>
        <v>0</v>
      </c>
    </row>
    <row r="307" spans="1:65" s="2" customFormat="1" ht="66.599999999999994" customHeight="1">
      <c r="A307" s="36"/>
      <c r="B307" s="37"/>
      <c r="C307" s="194" t="s">
        <v>434</v>
      </c>
      <c r="D307" s="194" t="s">
        <v>146</v>
      </c>
      <c r="E307" s="195" t="s">
        <v>435</v>
      </c>
      <c r="F307" s="196" t="s">
        <v>436</v>
      </c>
      <c r="G307" s="197" t="s">
        <v>165</v>
      </c>
      <c r="H307" s="198">
        <v>17.495999999999999</v>
      </c>
      <c r="I307" s="199"/>
      <c r="J307" s="200">
        <f>ROUND(I307*H307,2)</f>
        <v>0</v>
      </c>
      <c r="K307" s="196" t="s">
        <v>166</v>
      </c>
      <c r="L307" s="41"/>
      <c r="M307" s="201" t="s">
        <v>19</v>
      </c>
      <c r="N307" s="202" t="s">
        <v>43</v>
      </c>
      <c r="O307" s="66"/>
      <c r="P307" s="203">
        <f>O307*H307</f>
        <v>0</v>
      </c>
      <c r="Q307" s="203">
        <v>4.5121020599999999E-2</v>
      </c>
      <c r="R307" s="203">
        <f>Q307*H307</f>
        <v>0.78943737641759992</v>
      </c>
      <c r="S307" s="203">
        <v>0</v>
      </c>
      <c r="T307" s="204">
        <f>S307*H307</f>
        <v>0</v>
      </c>
      <c r="U307" s="36"/>
      <c r="V307" s="36"/>
      <c r="W307" s="36"/>
      <c r="X307" s="36"/>
      <c r="Y307" s="36"/>
      <c r="Z307" s="36"/>
      <c r="AA307" s="36"/>
      <c r="AB307" s="36"/>
      <c r="AC307" s="36"/>
      <c r="AD307" s="36"/>
      <c r="AE307" s="36"/>
      <c r="AR307" s="205" t="s">
        <v>244</v>
      </c>
      <c r="AT307" s="205" t="s">
        <v>146</v>
      </c>
      <c r="AU307" s="205" t="s">
        <v>80</v>
      </c>
      <c r="AY307" s="19" t="s">
        <v>144</v>
      </c>
      <c r="BE307" s="206">
        <f>IF(N307="základní",J307,0)</f>
        <v>0</v>
      </c>
      <c r="BF307" s="206">
        <f>IF(N307="snížená",J307,0)</f>
        <v>0</v>
      </c>
      <c r="BG307" s="206">
        <f>IF(N307="zákl. přenesená",J307,0)</f>
        <v>0</v>
      </c>
      <c r="BH307" s="206">
        <f>IF(N307="sníž. přenesená",J307,0)</f>
        <v>0</v>
      </c>
      <c r="BI307" s="206">
        <f>IF(N307="nulová",J307,0)</f>
        <v>0</v>
      </c>
      <c r="BJ307" s="19" t="s">
        <v>76</v>
      </c>
      <c r="BK307" s="206">
        <f>ROUND(I307*H307,2)</f>
        <v>0</v>
      </c>
      <c r="BL307" s="19" t="s">
        <v>244</v>
      </c>
      <c r="BM307" s="205" t="s">
        <v>437</v>
      </c>
    </row>
    <row r="308" spans="1:65" s="2" customFormat="1" ht="185.25">
      <c r="A308" s="36"/>
      <c r="B308" s="37"/>
      <c r="C308" s="38"/>
      <c r="D308" s="209" t="s">
        <v>173</v>
      </c>
      <c r="E308" s="38"/>
      <c r="F308" s="240" t="s">
        <v>438</v>
      </c>
      <c r="G308" s="38"/>
      <c r="H308" s="38"/>
      <c r="I308" s="117"/>
      <c r="J308" s="38"/>
      <c r="K308" s="38"/>
      <c r="L308" s="41"/>
      <c r="M308" s="241"/>
      <c r="N308" s="242"/>
      <c r="O308" s="66"/>
      <c r="P308" s="66"/>
      <c r="Q308" s="66"/>
      <c r="R308" s="66"/>
      <c r="S308" s="66"/>
      <c r="T308" s="67"/>
      <c r="U308" s="36"/>
      <c r="V308" s="36"/>
      <c r="W308" s="36"/>
      <c r="X308" s="36"/>
      <c r="Y308" s="36"/>
      <c r="Z308" s="36"/>
      <c r="AA308" s="36"/>
      <c r="AB308" s="36"/>
      <c r="AC308" s="36"/>
      <c r="AD308" s="36"/>
      <c r="AE308" s="36"/>
      <c r="AT308" s="19" t="s">
        <v>173</v>
      </c>
      <c r="AU308" s="19" t="s">
        <v>80</v>
      </c>
    </row>
    <row r="309" spans="1:65" s="13" customFormat="1">
      <c r="B309" s="207"/>
      <c r="C309" s="208"/>
      <c r="D309" s="209" t="s">
        <v>152</v>
      </c>
      <c r="E309" s="210" t="s">
        <v>19</v>
      </c>
      <c r="F309" s="211" t="s">
        <v>199</v>
      </c>
      <c r="G309" s="208"/>
      <c r="H309" s="210" t="s">
        <v>19</v>
      </c>
      <c r="I309" s="212"/>
      <c r="J309" s="208"/>
      <c r="K309" s="208"/>
      <c r="L309" s="213"/>
      <c r="M309" s="214"/>
      <c r="N309" s="215"/>
      <c r="O309" s="215"/>
      <c r="P309" s="215"/>
      <c r="Q309" s="215"/>
      <c r="R309" s="215"/>
      <c r="S309" s="215"/>
      <c r="T309" s="216"/>
      <c r="AT309" s="217" t="s">
        <v>152</v>
      </c>
      <c r="AU309" s="217" t="s">
        <v>80</v>
      </c>
      <c r="AV309" s="13" t="s">
        <v>76</v>
      </c>
      <c r="AW309" s="13" t="s">
        <v>33</v>
      </c>
      <c r="AX309" s="13" t="s">
        <v>72</v>
      </c>
      <c r="AY309" s="217" t="s">
        <v>144</v>
      </c>
    </row>
    <row r="310" spans="1:65" s="14" customFormat="1">
      <c r="B310" s="218"/>
      <c r="C310" s="219"/>
      <c r="D310" s="209" t="s">
        <v>152</v>
      </c>
      <c r="E310" s="220" t="s">
        <v>19</v>
      </c>
      <c r="F310" s="221" t="s">
        <v>439</v>
      </c>
      <c r="G310" s="219"/>
      <c r="H310" s="222">
        <v>5.1219999999999999</v>
      </c>
      <c r="I310" s="223"/>
      <c r="J310" s="219"/>
      <c r="K310" s="219"/>
      <c r="L310" s="224"/>
      <c r="M310" s="225"/>
      <c r="N310" s="226"/>
      <c r="O310" s="226"/>
      <c r="P310" s="226"/>
      <c r="Q310" s="226"/>
      <c r="R310" s="226"/>
      <c r="S310" s="226"/>
      <c r="T310" s="227"/>
      <c r="AT310" s="228" t="s">
        <v>152</v>
      </c>
      <c r="AU310" s="228" t="s">
        <v>80</v>
      </c>
      <c r="AV310" s="14" t="s">
        <v>80</v>
      </c>
      <c r="AW310" s="14" t="s">
        <v>33</v>
      </c>
      <c r="AX310" s="14" t="s">
        <v>72</v>
      </c>
      <c r="AY310" s="228" t="s">
        <v>144</v>
      </c>
    </row>
    <row r="311" spans="1:65" s="14" customFormat="1">
      <c r="B311" s="218"/>
      <c r="C311" s="219"/>
      <c r="D311" s="209" t="s">
        <v>152</v>
      </c>
      <c r="E311" s="220" t="s">
        <v>19</v>
      </c>
      <c r="F311" s="221" t="s">
        <v>440</v>
      </c>
      <c r="G311" s="219"/>
      <c r="H311" s="222">
        <v>5.0819999999999999</v>
      </c>
      <c r="I311" s="223"/>
      <c r="J311" s="219"/>
      <c r="K311" s="219"/>
      <c r="L311" s="224"/>
      <c r="M311" s="225"/>
      <c r="N311" s="226"/>
      <c r="O311" s="226"/>
      <c r="P311" s="226"/>
      <c r="Q311" s="226"/>
      <c r="R311" s="226"/>
      <c r="S311" s="226"/>
      <c r="T311" s="227"/>
      <c r="AT311" s="228" t="s">
        <v>152</v>
      </c>
      <c r="AU311" s="228" t="s">
        <v>80</v>
      </c>
      <c r="AV311" s="14" t="s">
        <v>80</v>
      </c>
      <c r="AW311" s="14" t="s">
        <v>33</v>
      </c>
      <c r="AX311" s="14" t="s">
        <v>72</v>
      </c>
      <c r="AY311" s="228" t="s">
        <v>144</v>
      </c>
    </row>
    <row r="312" spans="1:65" s="13" customFormat="1">
      <c r="B312" s="207"/>
      <c r="C312" s="208"/>
      <c r="D312" s="209" t="s">
        <v>152</v>
      </c>
      <c r="E312" s="210" t="s">
        <v>19</v>
      </c>
      <c r="F312" s="211" t="s">
        <v>441</v>
      </c>
      <c r="G312" s="208"/>
      <c r="H312" s="210" t="s">
        <v>19</v>
      </c>
      <c r="I312" s="212"/>
      <c r="J312" s="208"/>
      <c r="K312" s="208"/>
      <c r="L312" s="213"/>
      <c r="M312" s="214"/>
      <c r="N312" s="215"/>
      <c r="O312" s="215"/>
      <c r="P312" s="215"/>
      <c r="Q312" s="215"/>
      <c r="R312" s="215"/>
      <c r="S312" s="215"/>
      <c r="T312" s="216"/>
      <c r="AT312" s="217" t="s">
        <v>152</v>
      </c>
      <c r="AU312" s="217" t="s">
        <v>80</v>
      </c>
      <c r="AV312" s="13" t="s">
        <v>76</v>
      </c>
      <c r="AW312" s="13" t="s">
        <v>33</v>
      </c>
      <c r="AX312" s="13" t="s">
        <v>72</v>
      </c>
      <c r="AY312" s="217" t="s">
        <v>144</v>
      </c>
    </row>
    <row r="313" spans="1:65" s="14" customFormat="1">
      <c r="B313" s="218"/>
      <c r="C313" s="219"/>
      <c r="D313" s="209" t="s">
        <v>152</v>
      </c>
      <c r="E313" s="220" t="s">
        <v>19</v>
      </c>
      <c r="F313" s="221" t="s">
        <v>442</v>
      </c>
      <c r="G313" s="219"/>
      <c r="H313" s="222">
        <v>2.6459999999999999</v>
      </c>
      <c r="I313" s="223"/>
      <c r="J313" s="219"/>
      <c r="K313" s="219"/>
      <c r="L313" s="224"/>
      <c r="M313" s="225"/>
      <c r="N313" s="226"/>
      <c r="O313" s="226"/>
      <c r="P313" s="226"/>
      <c r="Q313" s="226"/>
      <c r="R313" s="226"/>
      <c r="S313" s="226"/>
      <c r="T313" s="227"/>
      <c r="AT313" s="228" t="s">
        <v>152</v>
      </c>
      <c r="AU313" s="228" t="s">
        <v>80</v>
      </c>
      <c r="AV313" s="14" t="s">
        <v>80</v>
      </c>
      <c r="AW313" s="14" t="s">
        <v>33</v>
      </c>
      <c r="AX313" s="14" t="s">
        <v>72</v>
      </c>
      <c r="AY313" s="228" t="s">
        <v>144</v>
      </c>
    </row>
    <row r="314" spans="1:65" s="14" customFormat="1">
      <c r="B314" s="218"/>
      <c r="C314" s="219"/>
      <c r="D314" s="209" t="s">
        <v>152</v>
      </c>
      <c r="E314" s="220" t="s">
        <v>19</v>
      </c>
      <c r="F314" s="221" t="s">
        <v>443</v>
      </c>
      <c r="G314" s="219"/>
      <c r="H314" s="222">
        <v>4.6459999999999999</v>
      </c>
      <c r="I314" s="223"/>
      <c r="J314" s="219"/>
      <c r="K314" s="219"/>
      <c r="L314" s="224"/>
      <c r="M314" s="225"/>
      <c r="N314" s="226"/>
      <c r="O314" s="226"/>
      <c r="P314" s="226"/>
      <c r="Q314" s="226"/>
      <c r="R314" s="226"/>
      <c r="S314" s="226"/>
      <c r="T314" s="227"/>
      <c r="AT314" s="228" t="s">
        <v>152</v>
      </c>
      <c r="AU314" s="228" t="s">
        <v>80</v>
      </c>
      <c r="AV314" s="14" t="s">
        <v>80</v>
      </c>
      <c r="AW314" s="14" t="s">
        <v>33</v>
      </c>
      <c r="AX314" s="14" t="s">
        <v>72</v>
      </c>
      <c r="AY314" s="228" t="s">
        <v>144</v>
      </c>
    </row>
    <row r="315" spans="1:65" s="15" customFormat="1">
      <c r="B315" s="229"/>
      <c r="C315" s="230"/>
      <c r="D315" s="209" t="s">
        <v>152</v>
      </c>
      <c r="E315" s="231" t="s">
        <v>19</v>
      </c>
      <c r="F315" s="232" t="s">
        <v>160</v>
      </c>
      <c r="G315" s="230"/>
      <c r="H315" s="233">
        <v>17.495999999999999</v>
      </c>
      <c r="I315" s="234"/>
      <c r="J315" s="230"/>
      <c r="K315" s="230"/>
      <c r="L315" s="235"/>
      <c r="M315" s="236"/>
      <c r="N315" s="237"/>
      <c r="O315" s="237"/>
      <c r="P315" s="237"/>
      <c r="Q315" s="237"/>
      <c r="R315" s="237"/>
      <c r="S315" s="237"/>
      <c r="T315" s="238"/>
      <c r="AT315" s="239" t="s">
        <v>152</v>
      </c>
      <c r="AU315" s="239" t="s">
        <v>80</v>
      </c>
      <c r="AV315" s="15" t="s">
        <v>150</v>
      </c>
      <c r="AW315" s="15" t="s">
        <v>33</v>
      </c>
      <c r="AX315" s="15" t="s">
        <v>76</v>
      </c>
      <c r="AY315" s="239" t="s">
        <v>144</v>
      </c>
    </row>
    <row r="316" spans="1:65" s="2" customFormat="1" ht="51" customHeight="1">
      <c r="A316" s="36"/>
      <c r="B316" s="37"/>
      <c r="C316" s="194" t="s">
        <v>444</v>
      </c>
      <c r="D316" s="194" t="s">
        <v>146</v>
      </c>
      <c r="E316" s="195" t="s">
        <v>445</v>
      </c>
      <c r="F316" s="196" t="s">
        <v>446</v>
      </c>
      <c r="G316" s="197" t="s">
        <v>165</v>
      </c>
      <c r="H316" s="198">
        <v>34.991999999999997</v>
      </c>
      <c r="I316" s="199"/>
      <c r="J316" s="200">
        <f>ROUND(I316*H316,2)</f>
        <v>0</v>
      </c>
      <c r="K316" s="196" t="s">
        <v>166</v>
      </c>
      <c r="L316" s="41"/>
      <c r="M316" s="201" t="s">
        <v>19</v>
      </c>
      <c r="N316" s="202" t="s">
        <v>43</v>
      </c>
      <c r="O316" s="66"/>
      <c r="P316" s="203">
        <f>O316*H316</f>
        <v>0</v>
      </c>
      <c r="Q316" s="203">
        <v>2.0000000000000001E-4</v>
      </c>
      <c r="R316" s="203">
        <f>Q316*H316</f>
        <v>6.9984000000000001E-3</v>
      </c>
      <c r="S316" s="203">
        <v>0</v>
      </c>
      <c r="T316" s="204">
        <f>S316*H316</f>
        <v>0</v>
      </c>
      <c r="U316" s="36"/>
      <c r="V316" s="36"/>
      <c r="W316" s="36"/>
      <c r="X316" s="36"/>
      <c r="Y316" s="36"/>
      <c r="Z316" s="36"/>
      <c r="AA316" s="36"/>
      <c r="AB316" s="36"/>
      <c r="AC316" s="36"/>
      <c r="AD316" s="36"/>
      <c r="AE316" s="36"/>
      <c r="AR316" s="205" t="s">
        <v>244</v>
      </c>
      <c r="AT316" s="205" t="s">
        <v>146</v>
      </c>
      <c r="AU316" s="205" t="s">
        <v>80</v>
      </c>
      <c r="AY316" s="19" t="s">
        <v>144</v>
      </c>
      <c r="BE316" s="206">
        <f>IF(N316="základní",J316,0)</f>
        <v>0</v>
      </c>
      <c r="BF316" s="206">
        <f>IF(N316="snížená",J316,0)</f>
        <v>0</v>
      </c>
      <c r="BG316" s="206">
        <f>IF(N316="zákl. přenesená",J316,0)</f>
        <v>0</v>
      </c>
      <c r="BH316" s="206">
        <f>IF(N316="sníž. přenesená",J316,0)</f>
        <v>0</v>
      </c>
      <c r="BI316" s="206">
        <f>IF(N316="nulová",J316,0)</f>
        <v>0</v>
      </c>
      <c r="BJ316" s="19" t="s">
        <v>76</v>
      </c>
      <c r="BK316" s="206">
        <f>ROUND(I316*H316,2)</f>
        <v>0</v>
      </c>
      <c r="BL316" s="19" t="s">
        <v>244</v>
      </c>
      <c r="BM316" s="205" t="s">
        <v>447</v>
      </c>
    </row>
    <row r="317" spans="1:65" s="2" customFormat="1" ht="185.25">
      <c r="A317" s="36"/>
      <c r="B317" s="37"/>
      <c r="C317" s="38"/>
      <c r="D317" s="209" t="s">
        <v>173</v>
      </c>
      <c r="E317" s="38"/>
      <c r="F317" s="240" t="s">
        <v>438</v>
      </c>
      <c r="G317" s="38"/>
      <c r="H317" s="38"/>
      <c r="I317" s="117"/>
      <c r="J317" s="38"/>
      <c r="K317" s="38"/>
      <c r="L317" s="41"/>
      <c r="M317" s="241"/>
      <c r="N317" s="242"/>
      <c r="O317" s="66"/>
      <c r="P317" s="66"/>
      <c r="Q317" s="66"/>
      <c r="R317" s="66"/>
      <c r="S317" s="66"/>
      <c r="T317" s="67"/>
      <c r="U317" s="36"/>
      <c r="V317" s="36"/>
      <c r="W317" s="36"/>
      <c r="X317" s="36"/>
      <c r="Y317" s="36"/>
      <c r="Z317" s="36"/>
      <c r="AA317" s="36"/>
      <c r="AB317" s="36"/>
      <c r="AC317" s="36"/>
      <c r="AD317" s="36"/>
      <c r="AE317" s="36"/>
      <c r="AT317" s="19" t="s">
        <v>173</v>
      </c>
      <c r="AU317" s="19" t="s">
        <v>80</v>
      </c>
    </row>
    <row r="318" spans="1:65" s="13" customFormat="1">
      <c r="B318" s="207"/>
      <c r="C318" s="208"/>
      <c r="D318" s="209" t="s">
        <v>152</v>
      </c>
      <c r="E318" s="210" t="s">
        <v>19</v>
      </c>
      <c r="F318" s="211" t="s">
        <v>448</v>
      </c>
      <c r="G318" s="208"/>
      <c r="H318" s="210" t="s">
        <v>19</v>
      </c>
      <c r="I318" s="212"/>
      <c r="J318" s="208"/>
      <c r="K318" s="208"/>
      <c r="L318" s="213"/>
      <c r="M318" s="214"/>
      <c r="N318" s="215"/>
      <c r="O318" s="215"/>
      <c r="P318" s="215"/>
      <c r="Q318" s="215"/>
      <c r="R318" s="215"/>
      <c r="S318" s="215"/>
      <c r="T318" s="216"/>
      <c r="AT318" s="217" t="s">
        <v>152</v>
      </c>
      <c r="AU318" s="217" t="s">
        <v>80</v>
      </c>
      <c r="AV318" s="13" t="s">
        <v>76</v>
      </c>
      <c r="AW318" s="13" t="s">
        <v>33</v>
      </c>
      <c r="AX318" s="13" t="s">
        <v>72</v>
      </c>
      <c r="AY318" s="217" t="s">
        <v>144</v>
      </c>
    </row>
    <row r="319" spans="1:65" s="14" customFormat="1">
      <c r="B319" s="218"/>
      <c r="C319" s="219"/>
      <c r="D319" s="209" t="s">
        <v>152</v>
      </c>
      <c r="E319" s="220" t="s">
        <v>19</v>
      </c>
      <c r="F319" s="221" t="s">
        <v>449</v>
      </c>
      <c r="G319" s="219"/>
      <c r="H319" s="222">
        <v>10.243</v>
      </c>
      <c r="I319" s="223"/>
      <c r="J319" s="219"/>
      <c r="K319" s="219"/>
      <c r="L319" s="224"/>
      <c r="M319" s="225"/>
      <c r="N319" s="226"/>
      <c r="O319" s="226"/>
      <c r="P319" s="226"/>
      <c r="Q319" s="226"/>
      <c r="R319" s="226"/>
      <c r="S319" s="226"/>
      <c r="T319" s="227"/>
      <c r="AT319" s="228" t="s">
        <v>152</v>
      </c>
      <c r="AU319" s="228" t="s">
        <v>80</v>
      </c>
      <c r="AV319" s="14" t="s">
        <v>80</v>
      </c>
      <c r="AW319" s="14" t="s">
        <v>33</v>
      </c>
      <c r="AX319" s="14" t="s">
        <v>72</v>
      </c>
      <c r="AY319" s="228" t="s">
        <v>144</v>
      </c>
    </row>
    <row r="320" spans="1:65" s="14" customFormat="1">
      <c r="B320" s="218"/>
      <c r="C320" s="219"/>
      <c r="D320" s="209" t="s">
        <v>152</v>
      </c>
      <c r="E320" s="220" t="s">
        <v>19</v>
      </c>
      <c r="F320" s="221" t="s">
        <v>450</v>
      </c>
      <c r="G320" s="219"/>
      <c r="H320" s="222">
        <v>10.164</v>
      </c>
      <c r="I320" s="223"/>
      <c r="J320" s="219"/>
      <c r="K320" s="219"/>
      <c r="L320" s="224"/>
      <c r="M320" s="225"/>
      <c r="N320" s="226"/>
      <c r="O320" s="226"/>
      <c r="P320" s="226"/>
      <c r="Q320" s="226"/>
      <c r="R320" s="226"/>
      <c r="S320" s="226"/>
      <c r="T320" s="227"/>
      <c r="AT320" s="228" t="s">
        <v>152</v>
      </c>
      <c r="AU320" s="228" t="s">
        <v>80</v>
      </c>
      <c r="AV320" s="14" t="s">
        <v>80</v>
      </c>
      <c r="AW320" s="14" t="s">
        <v>33</v>
      </c>
      <c r="AX320" s="14" t="s">
        <v>72</v>
      </c>
      <c r="AY320" s="228" t="s">
        <v>144</v>
      </c>
    </row>
    <row r="321" spans="1:65" s="13" customFormat="1">
      <c r="B321" s="207"/>
      <c r="C321" s="208"/>
      <c r="D321" s="209" t="s">
        <v>152</v>
      </c>
      <c r="E321" s="210" t="s">
        <v>19</v>
      </c>
      <c r="F321" s="211" t="s">
        <v>441</v>
      </c>
      <c r="G321" s="208"/>
      <c r="H321" s="210" t="s">
        <v>19</v>
      </c>
      <c r="I321" s="212"/>
      <c r="J321" s="208"/>
      <c r="K321" s="208"/>
      <c r="L321" s="213"/>
      <c r="M321" s="214"/>
      <c r="N321" s="215"/>
      <c r="O321" s="215"/>
      <c r="P321" s="215"/>
      <c r="Q321" s="215"/>
      <c r="R321" s="215"/>
      <c r="S321" s="215"/>
      <c r="T321" s="216"/>
      <c r="AT321" s="217" t="s">
        <v>152</v>
      </c>
      <c r="AU321" s="217" t="s">
        <v>80</v>
      </c>
      <c r="AV321" s="13" t="s">
        <v>76</v>
      </c>
      <c r="AW321" s="13" t="s">
        <v>33</v>
      </c>
      <c r="AX321" s="13" t="s">
        <v>72</v>
      </c>
      <c r="AY321" s="217" t="s">
        <v>144</v>
      </c>
    </row>
    <row r="322" spans="1:65" s="14" customFormat="1">
      <c r="B322" s="218"/>
      <c r="C322" s="219"/>
      <c r="D322" s="209" t="s">
        <v>152</v>
      </c>
      <c r="E322" s="220" t="s">
        <v>19</v>
      </c>
      <c r="F322" s="221" t="s">
        <v>451</v>
      </c>
      <c r="G322" s="219"/>
      <c r="H322" s="222">
        <v>5.2919999999999998</v>
      </c>
      <c r="I322" s="223"/>
      <c r="J322" s="219"/>
      <c r="K322" s="219"/>
      <c r="L322" s="224"/>
      <c r="M322" s="225"/>
      <c r="N322" s="226"/>
      <c r="O322" s="226"/>
      <c r="P322" s="226"/>
      <c r="Q322" s="226"/>
      <c r="R322" s="226"/>
      <c r="S322" s="226"/>
      <c r="T322" s="227"/>
      <c r="AT322" s="228" t="s">
        <v>152</v>
      </c>
      <c r="AU322" s="228" t="s">
        <v>80</v>
      </c>
      <c r="AV322" s="14" t="s">
        <v>80</v>
      </c>
      <c r="AW322" s="14" t="s">
        <v>33</v>
      </c>
      <c r="AX322" s="14" t="s">
        <v>72</v>
      </c>
      <c r="AY322" s="228" t="s">
        <v>144</v>
      </c>
    </row>
    <row r="323" spans="1:65" s="14" customFormat="1">
      <c r="B323" s="218"/>
      <c r="C323" s="219"/>
      <c r="D323" s="209" t="s">
        <v>152</v>
      </c>
      <c r="E323" s="220" t="s">
        <v>19</v>
      </c>
      <c r="F323" s="221" t="s">
        <v>452</v>
      </c>
      <c r="G323" s="219"/>
      <c r="H323" s="222">
        <v>9.2929999999999993</v>
      </c>
      <c r="I323" s="223"/>
      <c r="J323" s="219"/>
      <c r="K323" s="219"/>
      <c r="L323" s="224"/>
      <c r="M323" s="225"/>
      <c r="N323" s="226"/>
      <c r="O323" s="226"/>
      <c r="P323" s="226"/>
      <c r="Q323" s="226"/>
      <c r="R323" s="226"/>
      <c r="S323" s="226"/>
      <c r="T323" s="227"/>
      <c r="AT323" s="228" t="s">
        <v>152</v>
      </c>
      <c r="AU323" s="228" t="s">
        <v>80</v>
      </c>
      <c r="AV323" s="14" t="s">
        <v>80</v>
      </c>
      <c r="AW323" s="14" t="s">
        <v>33</v>
      </c>
      <c r="AX323" s="14" t="s">
        <v>72</v>
      </c>
      <c r="AY323" s="228" t="s">
        <v>144</v>
      </c>
    </row>
    <row r="324" spans="1:65" s="15" customFormat="1">
      <c r="B324" s="229"/>
      <c r="C324" s="230"/>
      <c r="D324" s="209" t="s">
        <v>152</v>
      </c>
      <c r="E324" s="231" t="s">
        <v>19</v>
      </c>
      <c r="F324" s="232" t="s">
        <v>160</v>
      </c>
      <c r="G324" s="230"/>
      <c r="H324" s="233">
        <v>34.991999999999997</v>
      </c>
      <c r="I324" s="234"/>
      <c r="J324" s="230"/>
      <c r="K324" s="230"/>
      <c r="L324" s="235"/>
      <c r="M324" s="236"/>
      <c r="N324" s="237"/>
      <c r="O324" s="237"/>
      <c r="P324" s="237"/>
      <c r="Q324" s="237"/>
      <c r="R324" s="237"/>
      <c r="S324" s="237"/>
      <c r="T324" s="238"/>
      <c r="AT324" s="239" t="s">
        <v>152</v>
      </c>
      <c r="AU324" s="239" t="s">
        <v>80</v>
      </c>
      <c r="AV324" s="15" t="s">
        <v>150</v>
      </c>
      <c r="AW324" s="15" t="s">
        <v>33</v>
      </c>
      <c r="AX324" s="15" t="s">
        <v>76</v>
      </c>
      <c r="AY324" s="239" t="s">
        <v>144</v>
      </c>
    </row>
    <row r="325" spans="1:65" s="2" customFormat="1" ht="56.45" customHeight="1">
      <c r="A325" s="36"/>
      <c r="B325" s="37"/>
      <c r="C325" s="194" t="s">
        <v>453</v>
      </c>
      <c r="D325" s="194" t="s">
        <v>146</v>
      </c>
      <c r="E325" s="195" t="s">
        <v>454</v>
      </c>
      <c r="F325" s="196" t="s">
        <v>455</v>
      </c>
      <c r="G325" s="197" t="s">
        <v>171</v>
      </c>
      <c r="H325" s="198">
        <v>31.952000000000002</v>
      </c>
      <c r="I325" s="199"/>
      <c r="J325" s="200">
        <f>ROUND(I325*H325,2)</f>
        <v>0</v>
      </c>
      <c r="K325" s="196" t="s">
        <v>166</v>
      </c>
      <c r="L325" s="41"/>
      <c r="M325" s="201" t="s">
        <v>19</v>
      </c>
      <c r="N325" s="202" t="s">
        <v>43</v>
      </c>
      <c r="O325" s="66"/>
      <c r="P325" s="203">
        <f>O325*H325</f>
        <v>0</v>
      </c>
      <c r="Q325" s="203">
        <v>4.35E-5</v>
      </c>
      <c r="R325" s="203">
        <f>Q325*H325</f>
        <v>1.3899120000000001E-3</v>
      </c>
      <c r="S325" s="203">
        <v>0</v>
      </c>
      <c r="T325" s="204">
        <f>S325*H325</f>
        <v>0</v>
      </c>
      <c r="U325" s="36"/>
      <c r="V325" s="36"/>
      <c r="W325" s="36"/>
      <c r="X325" s="36"/>
      <c r="Y325" s="36"/>
      <c r="Z325" s="36"/>
      <c r="AA325" s="36"/>
      <c r="AB325" s="36"/>
      <c r="AC325" s="36"/>
      <c r="AD325" s="36"/>
      <c r="AE325" s="36"/>
      <c r="AR325" s="205" t="s">
        <v>244</v>
      </c>
      <c r="AT325" s="205" t="s">
        <v>146</v>
      </c>
      <c r="AU325" s="205" t="s">
        <v>80</v>
      </c>
      <c r="AY325" s="19" t="s">
        <v>144</v>
      </c>
      <c r="BE325" s="206">
        <f>IF(N325="základní",J325,0)</f>
        <v>0</v>
      </c>
      <c r="BF325" s="206">
        <f>IF(N325="snížená",J325,0)</f>
        <v>0</v>
      </c>
      <c r="BG325" s="206">
        <f>IF(N325="zákl. přenesená",J325,0)</f>
        <v>0</v>
      </c>
      <c r="BH325" s="206">
        <f>IF(N325="sníž. přenesená",J325,0)</f>
        <v>0</v>
      </c>
      <c r="BI325" s="206">
        <f>IF(N325="nulová",J325,0)</f>
        <v>0</v>
      </c>
      <c r="BJ325" s="19" t="s">
        <v>76</v>
      </c>
      <c r="BK325" s="206">
        <f>ROUND(I325*H325,2)</f>
        <v>0</v>
      </c>
      <c r="BL325" s="19" t="s">
        <v>244</v>
      </c>
      <c r="BM325" s="205" t="s">
        <v>456</v>
      </c>
    </row>
    <row r="326" spans="1:65" s="2" customFormat="1" ht="185.25">
      <c r="A326" s="36"/>
      <c r="B326" s="37"/>
      <c r="C326" s="38"/>
      <c r="D326" s="209" t="s">
        <v>173</v>
      </c>
      <c r="E326" s="38"/>
      <c r="F326" s="240" t="s">
        <v>438</v>
      </c>
      <c r="G326" s="38"/>
      <c r="H326" s="38"/>
      <c r="I326" s="117"/>
      <c r="J326" s="38"/>
      <c r="K326" s="38"/>
      <c r="L326" s="41"/>
      <c r="M326" s="241"/>
      <c r="N326" s="242"/>
      <c r="O326" s="66"/>
      <c r="P326" s="66"/>
      <c r="Q326" s="66"/>
      <c r="R326" s="66"/>
      <c r="S326" s="66"/>
      <c r="T326" s="67"/>
      <c r="U326" s="36"/>
      <c r="V326" s="36"/>
      <c r="W326" s="36"/>
      <c r="X326" s="36"/>
      <c r="Y326" s="36"/>
      <c r="Z326" s="36"/>
      <c r="AA326" s="36"/>
      <c r="AB326" s="36"/>
      <c r="AC326" s="36"/>
      <c r="AD326" s="36"/>
      <c r="AE326" s="36"/>
      <c r="AT326" s="19" t="s">
        <v>173</v>
      </c>
      <c r="AU326" s="19" t="s">
        <v>80</v>
      </c>
    </row>
    <row r="327" spans="1:65" s="13" customFormat="1">
      <c r="B327" s="207"/>
      <c r="C327" s="208"/>
      <c r="D327" s="209" t="s">
        <v>152</v>
      </c>
      <c r="E327" s="210" t="s">
        <v>19</v>
      </c>
      <c r="F327" s="211" t="s">
        <v>199</v>
      </c>
      <c r="G327" s="208"/>
      <c r="H327" s="210" t="s">
        <v>19</v>
      </c>
      <c r="I327" s="212"/>
      <c r="J327" s="208"/>
      <c r="K327" s="208"/>
      <c r="L327" s="213"/>
      <c r="M327" s="214"/>
      <c r="N327" s="215"/>
      <c r="O327" s="215"/>
      <c r="P327" s="215"/>
      <c r="Q327" s="215"/>
      <c r="R327" s="215"/>
      <c r="S327" s="215"/>
      <c r="T327" s="216"/>
      <c r="AT327" s="217" t="s">
        <v>152</v>
      </c>
      <c r="AU327" s="217" t="s">
        <v>80</v>
      </c>
      <c r="AV327" s="13" t="s">
        <v>76</v>
      </c>
      <c r="AW327" s="13" t="s">
        <v>33</v>
      </c>
      <c r="AX327" s="13" t="s">
        <v>72</v>
      </c>
      <c r="AY327" s="217" t="s">
        <v>144</v>
      </c>
    </row>
    <row r="328" spans="1:65" s="14" customFormat="1">
      <c r="B328" s="218"/>
      <c r="C328" s="219"/>
      <c r="D328" s="209" t="s">
        <v>152</v>
      </c>
      <c r="E328" s="220" t="s">
        <v>19</v>
      </c>
      <c r="F328" s="221" t="s">
        <v>457</v>
      </c>
      <c r="G328" s="219"/>
      <c r="H328" s="222">
        <v>2.64</v>
      </c>
      <c r="I328" s="223"/>
      <c r="J328" s="219"/>
      <c r="K328" s="219"/>
      <c r="L328" s="224"/>
      <c r="M328" s="225"/>
      <c r="N328" s="226"/>
      <c r="O328" s="226"/>
      <c r="P328" s="226"/>
      <c r="Q328" s="226"/>
      <c r="R328" s="226"/>
      <c r="S328" s="226"/>
      <c r="T328" s="227"/>
      <c r="AT328" s="228" t="s">
        <v>152</v>
      </c>
      <c r="AU328" s="228" t="s">
        <v>80</v>
      </c>
      <c r="AV328" s="14" t="s">
        <v>80</v>
      </c>
      <c r="AW328" s="14" t="s">
        <v>33</v>
      </c>
      <c r="AX328" s="14" t="s">
        <v>72</v>
      </c>
      <c r="AY328" s="228" t="s">
        <v>144</v>
      </c>
    </row>
    <row r="329" spans="1:65" s="14" customFormat="1">
      <c r="B329" s="218"/>
      <c r="C329" s="219"/>
      <c r="D329" s="209" t="s">
        <v>152</v>
      </c>
      <c r="E329" s="220" t="s">
        <v>19</v>
      </c>
      <c r="F329" s="221" t="s">
        <v>458</v>
      </c>
      <c r="G329" s="219"/>
      <c r="H329" s="222">
        <v>2.8</v>
      </c>
      <c r="I329" s="223"/>
      <c r="J329" s="219"/>
      <c r="K329" s="219"/>
      <c r="L329" s="224"/>
      <c r="M329" s="225"/>
      <c r="N329" s="226"/>
      <c r="O329" s="226"/>
      <c r="P329" s="226"/>
      <c r="Q329" s="226"/>
      <c r="R329" s="226"/>
      <c r="S329" s="226"/>
      <c r="T329" s="227"/>
      <c r="AT329" s="228" t="s">
        <v>152</v>
      </c>
      <c r="AU329" s="228" t="s">
        <v>80</v>
      </c>
      <c r="AV329" s="14" t="s">
        <v>80</v>
      </c>
      <c r="AW329" s="14" t="s">
        <v>33</v>
      </c>
      <c r="AX329" s="14" t="s">
        <v>72</v>
      </c>
      <c r="AY329" s="228" t="s">
        <v>144</v>
      </c>
    </row>
    <row r="330" spans="1:65" s="13" customFormat="1">
      <c r="B330" s="207"/>
      <c r="C330" s="208"/>
      <c r="D330" s="209" t="s">
        <v>152</v>
      </c>
      <c r="E330" s="210" t="s">
        <v>19</v>
      </c>
      <c r="F330" s="211" t="s">
        <v>441</v>
      </c>
      <c r="G330" s="208"/>
      <c r="H330" s="210" t="s">
        <v>19</v>
      </c>
      <c r="I330" s="212"/>
      <c r="J330" s="208"/>
      <c r="K330" s="208"/>
      <c r="L330" s="213"/>
      <c r="M330" s="214"/>
      <c r="N330" s="215"/>
      <c r="O330" s="215"/>
      <c r="P330" s="215"/>
      <c r="Q330" s="215"/>
      <c r="R330" s="215"/>
      <c r="S330" s="215"/>
      <c r="T330" s="216"/>
      <c r="AT330" s="217" t="s">
        <v>152</v>
      </c>
      <c r="AU330" s="217" t="s">
        <v>80</v>
      </c>
      <c r="AV330" s="13" t="s">
        <v>76</v>
      </c>
      <c r="AW330" s="13" t="s">
        <v>33</v>
      </c>
      <c r="AX330" s="13" t="s">
        <v>72</v>
      </c>
      <c r="AY330" s="217" t="s">
        <v>144</v>
      </c>
    </row>
    <row r="331" spans="1:65" s="14" customFormat="1">
      <c r="B331" s="218"/>
      <c r="C331" s="219"/>
      <c r="D331" s="209" t="s">
        <v>152</v>
      </c>
      <c r="E331" s="220" t="s">
        <v>19</v>
      </c>
      <c r="F331" s="221" t="s">
        <v>459</v>
      </c>
      <c r="G331" s="219"/>
      <c r="H331" s="222">
        <v>8.4</v>
      </c>
      <c r="I331" s="223"/>
      <c r="J331" s="219"/>
      <c r="K331" s="219"/>
      <c r="L331" s="224"/>
      <c r="M331" s="225"/>
      <c r="N331" s="226"/>
      <c r="O331" s="226"/>
      <c r="P331" s="226"/>
      <c r="Q331" s="226"/>
      <c r="R331" s="226"/>
      <c r="S331" s="226"/>
      <c r="T331" s="227"/>
      <c r="AT331" s="228" t="s">
        <v>152</v>
      </c>
      <c r="AU331" s="228" t="s">
        <v>80</v>
      </c>
      <c r="AV331" s="14" t="s">
        <v>80</v>
      </c>
      <c r="AW331" s="14" t="s">
        <v>33</v>
      </c>
      <c r="AX331" s="14" t="s">
        <v>72</v>
      </c>
      <c r="AY331" s="228" t="s">
        <v>144</v>
      </c>
    </row>
    <row r="332" spans="1:65" s="14" customFormat="1">
      <c r="B332" s="218"/>
      <c r="C332" s="219"/>
      <c r="D332" s="209" t="s">
        <v>152</v>
      </c>
      <c r="E332" s="220" t="s">
        <v>19</v>
      </c>
      <c r="F332" s="221" t="s">
        <v>460</v>
      </c>
      <c r="G332" s="219"/>
      <c r="H332" s="222">
        <v>10.56</v>
      </c>
      <c r="I332" s="223"/>
      <c r="J332" s="219"/>
      <c r="K332" s="219"/>
      <c r="L332" s="224"/>
      <c r="M332" s="225"/>
      <c r="N332" s="226"/>
      <c r="O332" s="226"/>
      <c r="P332" s="226"/>
      <c r="Q332" s="226"/>
      <c r="R332" s="226"/>
      <c r="S332" s="226"/>
      <c r="T332" s="227"/>
      <c r="AT332" s="228" t="s">
        <v>152</v>
      </c>
      <c r="AU332" s="228" t="s">
        <v>80</v>
      </c>
      <c r="AV332" s="14" t="s">
        <v>80</v>
      </c>
      <c r="AW332" s="14" t="s">
        <v>33</v>
      </c>
      <c r="AX332" s="14" t="s">
        <v>72</v>
      </c>
      <c r="AY332" s="228" t="s">
        <v>144</v>
      </c>
    </row>
    <row r="333" spans="1:65" s="14" customFormat="1">
      <c r="B333" s="218"/>
      <c r="C333" s="219"/>
      <c r="D333" s="209" t="s">
        <v>152</v>
      </c>
      <c r="E333" s="220" t="s">
        <v>19</v>
      </c>
      <c r="F333" s="221" t="s">
        <v>461</v>
      </c>
      <c r="G333" s="219"/>
      <c r="H333" s="222">
        <v>7.5519999999999996</v>
      </c>
      <c r="I333" s="223"/>
      <c r="J333" s="219"/>
      <c r="K333" s="219"/>
      <c r="L333" s="224"/>
      <c r="M333" s="225"/>
      <c r="N333" s="226"/>
      <c r="O333" s="226"/>
      <c r="P333" s="226"/>
      <c r="Q333" s="226"/>
      <c r="R333" s="226"/>
      <c r="S333" s="226"/>
      <c r="T333" s="227"/>
      <c r="AT333" s="228" t="s">
        <v>152</v>
      </c>
      <c r="AU333" s="228" t="s">
        <v>80</v>
      </c>
      <c r="AV333" s="14" t="s">
        <v>80</v>
      </c>
      <c r="AW333" s="14" t="s">
        <v>33</v>
      </c>
      <c r="AX333" s="14" t="s">
        <v>72</v>
      </c>
      <c r="AY333" s="228" t="s">
        <v>144</v>
      </c>
    </row>
    <row r="334" spans="1:65" s="15" customFormat="1">
      <c r="B334" s="229"/>
      <c r="C334" s="230"/>
      <c r="D334" s="209" t="s">
        <v>152</v>
      </c>
      <c r="E334" s="231" t="s">
        <v>19</v>
      </c>
      <c r="F334" s="232" t="s">
        <v>160</v>
      </c>
      <c r="G334" s="230"/>
      <c r="H334" s="233">
        <v>31.952000000000002</v>
      </c>
      <c r="I334" s="234"/>
      <c r="J334" s="230"/>
      <c r="K334" s="230"/>
      <c r="L334" s="235"/>
      <c r="M334" s="236"/>
      <c r="N334" s="237"/>
      <c r="O334" s="237"/>
      <c r="P334" s="237"/>
      <c r="Q334" s="237"/>
      <c r="R334" s="237"/>
      <c r="S334" s="237"/>
      <c r="T334" s="238"/>
      <c r="AT334" s="239" t="s">
        <v>152</v>
      </c>
      <c r="AU334" s="239" t="s">
        <v>80</v>
      </c>
      <c r="AV334" s="15" t="s">
        <v>150</v>
      </c>
      <c r="AW334" s="15" t="s">
        <v>33</v>
      </c>
      <c r="AX334" s="15" t="s">
        <v>76</v>
      </c>
      <c r="AY334" s="239" t="s">
        <v>144</v>
      </c>
    </row>
    <row r="335" spans="1:65" s="2" customFormat="1" ht="55.15" customHeight="1">
      <c r="A335" s="36"/>
      <c r="B335" s="37"/>
      <c r="C335" s="194" t="s">
        <v>462</v>
      </c>
      <c r="D335" s="194" t="s">
        <v>146</v>
      </c>
      <c r="E335" s="195" t="s">
        <v>463</v>
      </c>
      <c r="F335" s="196" t="s">
        <v>464</v>
      </c>
      <c r="G335" s="197" t="s">
        <v>171</v>
      </c>
      <c r="H335" s="198">
        <v>3.88</v>
      </c>
      <c r="I335" s="199"/>
      <c r="J335" s="200">
        <f>ROUND(I335*H335,2)</f>
        <v>0</v>
      </c>
      <c r="K335" s="196" t="s">
        <v>166</v>
      </c>
      <c r="L335" s="41"/>
      <c r="M335" s="201" t="s">
        <v>19</v>
      </c>
      <c r="N335" s="202" t="s">
        <v>43</v>
      </c>
      <c r="O335" s="66"/>
      <c r="P335" s="203">
        <f>O335*H335</f>
        <v>0</v>
      </c>
      <c r="Q335" s="203">
        <v>3.6400000000000001E-4</v>
      </c>
      <c r="R335" s="203">
        <f>Q335*H335</f>
        <v>1.4123200000000001E-3</v>
      </c>
      <c r="S335" s="203">
        <v>0</v>
      </c>
      <c r="T335" s="204">
        <f>S335*H335</f>
        <v>0</v>
      </c>
      <c r="U335" s="36"/>
      <c r="V335" s="36"/>
      <c r="W335" s="36"/>
      <c r="X335" s="36"/>
      <c r="Y335" s="36"/>
      <c r="Z335" s="36"/>
      <c r="AA335" s="36"/>
      <c r="AB335" s="36"/>
      <c r="AC335" s="36"/>
      <c r="AD335" s="36"/>
      <c r="AE335" s="36"/>
      <c r="AR335" s="205" t="s">
        <v>244</v>
      </c>
      <c r="AT335" s="205" t="s">
        <v>146</v>
      </c>
      <c r="AU335" s="205" t="s">
        <v>80</v>
      </c>
      <c r="AY335" s="19" t="s">
        <v>144</v>
      </c>
      <c r="BE335" s="206">
        <f>IF(N335="základní",J335,0)</f>
        <v>0</v>
      </c>
      <c r="BF335" s="206">
        <f>IF(N335="snížená",J335,0)</f>
        <v>0</v>
      </c>
      <c r="BG335" s="206">
        <f>IF(N335="zákl. přenesená",J335,0)</f>
        <v>0</v>
      </c>
      <c r="BH335" s="206">
        <f>IF(N335="sníž. přenesená",J335,0)</f>
        <v>0</v>
      </c>
      <c r="BI335" s="206">
        <f>IF(N335="nulová",J335,0)</f>
        <v>0</v>
      </c>
      <c r="BJ335" s="19" t="s">
        <v>76</v>
      </c>
      <c r="BK335" s="206">
        <f>ROUND(I335*H335,2)</f>
        <v>0</v>
      </c>
      <c r="BL335" s="19" t="s">
        <v>244</v>
      </c>
      <c r="BM335" s="205" t="s">
        <v>465</v>
      </c>
    </row>
    <row r="336" spans="1:65" s="2" customFormat="1" ht="185.25">
      <c r="A336" s="36"/>
      <c r="B336" s="37"/>
      <c r="C336" s="38"/>
      <c r="D336" s="209" t="s">
        <v>173</v>
      </c>
      <c r="E336" s="38"/>
      <c r="F336" s="240" t="s">
        <v>438</v>
      </c>
      <c r="G336" s="38"/>
      <c r="H336" s="38"/>
      <c r="I336" s="117"/>
      <c r="J336" s="38"/>
      <c r="K336" s="38"/>
      <c r="L336" s="41"/>
      <c r="M336" s="241"/>
      <c r="N336" s="242"/>
      <c r="O336" s="66"/>
      <c r="P336" s="66"/>
      <c r="Q336" s="66"/>
      <c r="R336" s="66"/>
      <c r="S336" s="66"/>
      <c r="T336" s="67"/>
      <c r="U336" s="36"/>
      <c r="V336" s="36"/>
      <c r="W336" s="36"/>
      <c r="X336" s="36"/>
      <c r="Y336" s="36"/>
      <c r="Z336" s="36"/>
      <c r="AA336" s="36"/>
      <c r="AB336" s="36"/>
      <c r="AC336" s="36"/>
      <c r="AD336" s="36"/>
      <c r="AE336" s="36"/>
      <c r="AT336" s="19" t="s">
        <v>173</v>
      </c>
      <c r="AU336" s="19" t="s">
        <v>80</v>
      </c>
    </row>
    <row r="337" spans="1:65" s="13" customFormat="1">
      <c r="B337" s="207"/>
      <c r="C337" s="208"/>
      <c r="D337" s="209" t="s">
        <v>152</v>
      </c>
      <c r="E337" s="210" t="s">
        <v>19</v>
      </c>
      <c r="F337" s="211" t="s">
        <v>199</v>
      </c>
      <c r="G337" s="208"/>
      <c r="H337" s="210" t="s">
        <v>19</v>
      </c>
      <c r="I337" s="212"/>
      <c r="J337" s="208"/>
      <c r="K337" s="208"/>
      <c r="L337" s="213"/>
      <c r="M337" s="214"/>
      <c r="N337" s="215"/>
      <c r="O337" s="215"/>
      <c r="P337" s="215"/>
      <c r="Q337" s="215"/>
      <c r="R337" s="215"/>
      <c r="S337" s="215"/>
      <c r="T337" s="216"/>
      <c r="AT337" s="217" t="s">
        <v>152</v>
      </c>
      <c r="AU337" s="217" t="s">
        <v>80</v>
      </c>
      <c r="AV337" s="13" t="s">
        <v>76</v>
      </c>
      <c r="AW337" s="13" t="s">
        <v>33</v>
      </c>
      <c r="AX337" s="13" t="s">
        <v>72</v>
      </c>
      <c r="AY337" s="217" t="s">
        <v>144</v>
      </c>
    </row>
    <row r="338" spans="1:65" s="14" customFormat="1">
      <c r="B338" s="218"/>
      <c r="C338" s="219"/>
      <c r="D338" s="209" t="s">
        <v>152</v>
      </c>
      <c r="E338" s="220" t="s">
        <v>19</v>
      </c>
      <c r="F338" s="221" t="s">
        <v>466</v>
      </c>
      <c r="G338" s="219"/>
      <c r="H338" s="222">
        <v>3.88</v>
      </c>
      <c r="I338" s="223"/>
      <c r="J338" s="219"/>
      <c r="K338" s="219"/>
      <c r="L338" s="224"/>
      <c r="M338" s="225"/>
      <c r="N338" s="226"/>
      <c r="O338" s="226"/>
      <c r="P338" s="226"/>
      <c r="Q338" s="226"/>
      <c r="R338" s="226"/>
      <c r="S338" s="226"/>
      <c r="T338" s="227"/>
      <c r="AT338" s="228" t="s">
        <v>152</v>
      </c>
      <c r="AU338" s="228" t="s">
        <v>80</v>
      </c>
      <c r="AV338" s="14" t="s">
        <v>80</v>
      </c>
      <c r="AW338" s="14" t="s">
        <v>33</v>
      </c>
      <c r="AX338" s="14" t="s">
        <v>76</v>
      </c>
      <c r="AY338" s="228" t="s">
        <v>144</v>
      </c>
    </row>
    <row r="339" spans="1:65" s="2" customFormat="1" ht="34.15" customHeight="1">
      <c r="A339" s="36"/>
      <c r="B339" s="37"/>
      <c r="C339" s="194" t="s">
        <v>467</v>
      </c>
      <c r="D339" s="194" t="s">
        <v>146</v>
      </c>
      <c r="E339" s="195" t="s">
        <v>468</v>
      </c>
      <c r="F339" s="196" t="s">
        <v>469</v>
      </c>
      <c r="G339" s="197" t="s">
        <v>165</v>
      </c>
      <c r="H339" s="198">
        <v>17.495999999999999</v>
      </c>
      <c r="I339" s="199"/>
      <c r="J339" s="200">
        <f>ROUND(I339*H339,2)</f>
        <v>0</v>
      </c>
      <c r="K339" s="196" t="s">
        <v>166</v>
      </c>
      <c r="L339" s="41"/>
      <c r="M339" s="201" t="s">
        <v>19</v>
      </c>
      <c r="N339" s="202" t="s">
        <v>43</v>
      </c>
      <c r="O339" s="66"/>
      <c r="P339" s="203">
        <f>O339*H339</f>
        <v>0</v>
      </c>
      <c r="Q339" s="203">
        <v>0</v>
      </c>
      <c r="R339" s="203">
        <f>Q339*H339</f>
        <v>0</v>
      </c>
      <c r="S339" s="203">
        <v>0</v>
      </c>
      <c r="T339" s="204">
        <f>S339*H339</f>
        <v>0</v>
      </c>
      <c r="U339" s="36"/>
      <c r="V339" s="36"/>
      <c r="W339" s="36"/>
      <c r="X339" s="36"/>
      <c r="Y339" s="36"/>
      <c r="Z339" s="36"/>
      <c r="AA339" s="36"/>
      <c r="AB339" s="36"/>
      <c r="AC339" s="36"/>
      <c r="AD339" s="36"/>
      <c r="AE339" s="36"/>
      <c r="AR339" s="205" t="s">
        <v>244</v>
      </c>
      <c r="AT339" s="205" t="s">
        <v>146</v>
      </c>
      <c r="AU339" s="205" t="s">
        <v>80</v>
      </c>
      <c r="AY339" s="19" t="s">
        <v>144</v>
      </c>
      <c r="BE339" s="206">
        <f>IF(N339="základní",J339,0)</f>
        <v>0</v>
      </c>
      <c r="BF339" s="206">
        <f>IF(N339="snížená",J339,0)</f>
        <v>0</v>
      </c>
      <c r="BG339" s="206">
        <f>IF(N339="zákl. přenesená",J339,0)</f>
        <v>0</v>
      </c>
      <c r="BH339" s="206">
        <f>IF(N339="sníž. přenesená",J339,0)</f>
        <v>0</v>
      </c>
      <c r="BI339" s="206">
        <f>IF(N339="nulová",J339,0)</f>
        <v>0</v>
      </c>
      <c r="BJ339" s="19" t="s">
        <v>76</v>
      </c>
      <c r="BK339" s="206">
        <f>ROUND(I339*H339,2)</f>
        <v>0</v>
      </c>
      <c r="BL339" s="19" t="s">
        <v>244</v>
      </c>
      <c r="BM339" s="205" t="s">
        <v>470</v>
      </c>
    </row>
    <row r="340" spans="1:65" s="2" customFormat="1" ht="185.25">
      <c r="A340" s="36"/>
      <c r="B340" s="37"/>
      <c r="C340" s="38"/>
      <c r="D340" s="209" t="s">
        <v>173</v>
      </c>
      <c r="E340" s="38"/>
      <c r="F340" s="240" t="s">
        <v>438</v>
      </c>
      <c r="G340" s="38"/>
      <c r="H340" s="38"/>
      <c r="I340" s="117"/>
      <c r="J340" s="38"/>
      <c r="K340" s="38"/>
      <c r="L340" s="41"/>
      <c r="M340" s="241"/>
      <c r="N340" s="242"/>
      <c r="O340" s="66"/>
      <c r="P340" s="66"/>
      <c r="Q340" s="66"/>
      <c r="R340" s="66"/>
      <c r="S340" s="66"/>
      <c r="T340" s="67"/>
      <c r="U340" s="36"/>
      <c r="V340" s="36"/>
      <c r="W340" s="36"/>
      <c r="X340" s="36"/>
      <c r="Y340" s="36"/>
      <c r="Z340" s="36"/>
      <c r="AA340" s="36"/>
      <c r="AB340" s="36"/>
      <c r="AC340" s="36"/>
      <c r="AD340" s="36"/>
      <c r="AE340" s="36"/>
      <c r="AT340" s="19" t="s">
        <v>173</v>
      </c>
      <c r="AU340" s="19" t="s">
        <v>80</v>
      </c>
    </row>
    <row r="341" spans="1:65" s="13" customFormat="1">
      <c r="B341" s="207"/>
      <c r="C341" s="208"/>
      <c r="D341" s="209" t="s">
        <v>152</v>
      </c>
      <c r="E341" s="210" t="s">
        <v>19</v>
      </c>
      <c r="F341" s="211" t="s">
        <v>199</v>
      </c>
      <c r="G341" s="208"/>
      <c r="H341" s="210" t="s">
        <v>19</v>
      </c>
      <c r="I341" s="212"/>
      <c r="J341" s="208"/>
      <c r="K341" s="208"/>
      <c r="L341" s="213"/>
      <c r="M341" s="214"/>
      <c r="N341" s="215"/>
      <c r="O341" s="215"/>
      <c r="P341" s="215"/>
      <c r="Q341" s="215"/>
      <c r="R341" s="215"/>
      <c r="S341" s="215"/>
      <c r="T341" s="216"/>
      <c r="AT341" s="217" t="s">
        <v>152</v>
      </c>
      <c r="AU341" s="217" t="s">
        <v>80</v>
      </c>
      <c r="AV341" s="13" t="s">
        <v>76</v>
      </c>
      <c r="AW341" s="13" t="s">
        <v>33</v>
      </c>
      <c r="AX341" s="13" t="s">
        <v>72</v>
      </c>
      <c r="AY341" s="217" t="s">
        <v>144</v>
      </c>
    </row>
    <row r="342" spans="1:65" s="14" customFormat="1">
      <c r="B342" s="218"/>
      <c r="C342" s="219"/>
      <c r="D342" s="209" t="s">
        <v>152</v>
      </c>
      <c r="E342" s="220" t="s">
        <v>19</v>
      </c>
      <c r="F342" s="221" t="s">
        <v>439</v>
      </c>
      <c r="G342" s="219"/>
      <c r="H342" s="222">
        <v>5.1219999999999999</v>
      </c>
      <c r="I342" s="223"/>
      <c r="J342" s="219"/>
      <c r="K342" s="219"/>
      <c r="L342" s="224"/>
      <c r="M342" s="225"/>
      <c r="N342" s="226"/>
      <c r="O342" s="226"/>
      <c r="P342" s="226"/>
      <c r="Q342" s="226"/>
      <c r="R342" s="226"/>
      <c r="S342" s="226"/>
      <c r="T342" s="227"/>
      <c r="AT342" s="228" t="s">
        <v>152</v>
      </c>
      <c r="AU342" s="228" t="s">
        <v>80</v>
      </c>
      <c r="AV342" s="14" t="s">
        <v>80</v>
      </c>
      <c r="AW342" s="14" t="s">
        <v>33</v>
      </c>
      <c r="AX342" s="14" t="s">
        <v>72</v>
      </c>
      <c r="AY342" s="228" t="s">
        <v>144</v>
      </c>
    </row>
    <row r="343" spans="1:65" s="14" customFormat="1">
      <c r="B343" s="218"/>
      <c r="C343" s="219"/>
      <c r="D343" s="209" t="s">
        <v>152</v>
      </c>
      <c r="E343" s="220" t="s">
        <v>19</v>
      </c>
      <c r="F343" s="221" t="s">
        <v>440</v>
      </c>
      <c r="G343" s="219"/>
      <c r="H343" s="222">
        <v>5.0819999999999999</v>
      </c>
      <c r="I343" s="223"/>
      <c r="J343" s="219"/>
      <c r="K343" s="219"/>
      <c r="L343" s="224"/>
      <c r="M343" s="225"/>
      <c r="N343" s="226"/>
      <c r="O343" s="226"/>
      <c r="P343" s="226"/>
      <c r="Q343" s="226"/>
      <c r="R343" s="226"/>
      <c r="S343" s="226"/>
      <c r="T343" s="227"/>
      <c r="AT343" s="228" t="s">
        <v>152</v>
      </c>
      <c r="AU343" s="228" t="s">
        <v>80</v>
      </c>
      <c r="AV343" s="14" t="s">
        <v>80</v>
      </c>
      <c r="AW343" s="14" t="s">
        <v>33</v>
      </c>
      <c r="AX343" s="14" t="s">
        <v>72</v>
      </c>
      <c r="AY343" s="228" t="s">
        <v>144</v>
      </c>
    </row>
    <row r="344" spans="1:65" s="13" customFormat="1">
      <c r="B344" s="207"/>
      <c r="C344" s="208"/>
      <c r="D344" s="209" t="s">
        <v>152</v>
      </c>
      <c r="E344" s="210" t="s">
        <v>19</v>
      </c>
      <c r="F344" s="211" t="s">
        <v>441</v>
      </c>
      <c r="G344" s="208"/>
      <c r="H344" s="210" t="s">
        <v>19</v>
      </c>
      <c r="I344" s="212"/>
      <c r="J344" s="208"/>
      <c r="K344" s="208"/>
      <c r="L344" s="213"/>
      <c r="M344" s="214"/>
      <c r="N344" s="215"/>
      <c r="O344" s="215"/>
      <c r="P344" s="215"/>
      <c r="Q344" s="215"/>
      <c r="R344" s="215"/>
      <c r="S344" s="215"/>
      <c r="T344" s="216"/>
      <c r="AT344" s="217" t="s">
        <v>152</v>
      </c>
      <c r="AU344" s="217" t="s">
        <v>80</v>
      </c>
      <c r="AV344" s="13" t="s">
        <v>76</v>
      </c>
      <c r="AW344" s="13" t="s">
        <v>33</v>
      </c>
      <c r="AX344" s="13" t="s">
        <v>72</v>
      </c>
      <c r="AY344" s="217" t="s">
        <v>144</v>
      </c>
    </row>
    <row r="345" spans="1:65" s="14" customFormat="1">
      <c r="B345" s="218"/>
      <c r="C345" s="219"/>
      <c r="D345" s="209" t="s">
        <v>152</v>
      </c>
      <c r="E345" s="220" t="s">
        <v>19</v>
      </c>
      <c r="F345" s="221" t="s">
        <v>442</v>
      </c>
      <c r="G345" s="219"/>
      <c r="H345" s="222">
        <v>2.6459999999999999</v>
      </c>
      <c r="I345" s="223"/>
      <c r="J345" s="219"/>
      <c r="K345" s="219"/>
      <c r="L345" s="224"/>
      <c r="M345" s="225"/>
      <c r="N345" s="226"/>
      <c r="O345" s="226"/>
      <c r="P345" s="226"/>
      <c r="Q345" s="226"/>
      <c r="R345" s="226"/>
      <c r="S345" s="226"/>
      <c r="T345" s="227"/>
      <c r="AT345" s="228" t="s">
        <v>152</v>
      </c>
      <c r="AU345" s="228" t="s">
        <v>80</v>
      </c>
      <c r="AV345" s="14" t="s">
        <v>80</v>
      </c>
      <c r="AW345" s="14" t="s">
        <v>33</v>
      </c>
      <c r="AX345" s="14" t="s">
        <v>72</v>
      </c>
      <c r="AY345" s="228" t="s">
        <v>144</v>
      </c>
    </row>
    <row r="346" spans="1:65" s="14" customFormat="1">
      <c r="B346" s="218"/>
      <c r="C346" s="219"/>
      <c r="D346" s="209" t="s">
        <v>152</v>
      </c>
      <c r="E346" s="220" t="s">
        <v>19</v>
      </c>
      <c r="F346" s="221" t="s">
        <v>443</v>
      </c>
      <c r="G346" s="219"/>
      <c r="H346" s="222">
        <v>4.6459999999999999</v>
      </c>
      <c r="I346" s="223"/>
      <c r="J346" s="219"/>
      <c r="K346" s="219"/>
      <c r="L346" s="224"/>
      <c r="M346" s="225"/>
      <c r="N346" s="226"/>
      <c r="O346" s="226"/>
      <c r="P346" s="226"/>
      <c r="Q346" s="226"/>
      <c r="R346" s="226"/>
      <c r="S346" s="226"/>
      <c r="T346" s="227"/>
      <c r="AT346" s="228" t="s">
        <v>152</v>
      </c>
      <c r="AU346" s="228" t="s">
        <v>80</v>
      </c>
      <c r="AV346" s="14" t="s">
        <v>80</v>
      </c>
      <c r="AW346" s="14" t="s">
        <v>33</v>
      </c>
      <c r="AX346" s="14" t="s">
        <v>72</v>
      </c>
      <c r="AY346" s="228" t="s">
        <v>144</v>
      </c>
    </row>
    <row r="347" spans="1:65" s="15" customFormat="1">
      <c r="B347" s="229"/>
      <c r="C347" s="230"/>
      <c r="D347" s="209" t="s">
        <v>152</v>
      </c>
      <c r="E347" s="231" t="s">
        <v>19</v>
      </c>
      <c r="F347" s="232" t="s">
        <v>160</v>
      </c>
      <c r="G347" s="230"/>
      <c r="H347" s="233">
        <v>17.495999999999999</v>
      </c>
      <c r="I347" s="234"/>
      <c r="J347" s="230"/>
      <c r="K347" s="230"/>
      <c r="L347" s="235"/>
      <c r="M347" s="236"/>
      <c r="N347" s="237"/>
      <c r="O347" s="237"/>
      <c r="P347" s="237"/>
      <c r="Q347" s="237"/>
      <c r="R347" s="237"/>
      <c r="S347" s="237"/>
      <c r="T347" s="238"/>
      <c r="AT347" s="239" t="s">
        <v>152</v>
      </c>
      <c r="AU347" s="239" t="s">
        <v>80</v>
      </c>
      <c r="AV347" s="15" t="s">
        <v>150</v>
      </c>
      <c r="AW347" s="15" t="s">
        <v>33</v>
      </c>
      <c r="AX347" s="15" t="s">
        <v>76</v>
      </c>
      <c r="AY347" s="239" t="s">
        <v>144</v>
      </c>
    </row>
    <row r="348" spans="1:65" s="2" customFormat="1" ht="74.45" customHeight="1">
      <c r="A348" s="36"/>
      <c r="B348" s="37"/>
      <c r="C348" s="194" t="s">
        <v>471</v>
      </c>
      <c r="D348" s="194" t="s">
        <v>146</v>
      </c>
      <c r="E348" s="195" t="s">
        <v>472</v>
      </c>
      <c r="F348" s="196" t="s">
        <v>473</v>
      </c>
      <c r="G348" s="197" t="s">
        <v>197</v>
      </c>
      <c r="H348" s="198">
        <v>1</v>
      </c>
      <c r="I348" s="199"/>
      <c r="J348" s="200">
        <f>ROUND(I348*H348,2)</f>
        <v>0</v>
      </c>
      <c r="K348" s="196" t="s">
        <v>166</v>
      </c>
      <c r="L348" s="41"/>
      <c r="M348" s="201" t="s">
        <v>19</v>
      </c>
      <c r="N348" s="202" t="s">
        <v>43</v>
      </c>
      <c r="O348" s="66"/>
      <c r="P348" s="203">
        <f>O348*H348</f>
        <v>0</v>
      </c>
      <c r="Q348" s="203">
        <v>2.3E-3</v>
      </c>
      <c r="R348" s="203">
        <f>Q348*H348</f>
        <v>2.3E-3</v>
      </c>
      <c r="S348" s="203">
        <v>5.5999999999999999E-3</v>
      </c>
      <c r="T348" s="204">
        <f>S348*H348</f>
        <v>5.5999999999999999E-3</v>
      </c>
      <c r="U348" s="36"/>
      <c r="V348" s="36"/>
      <c r="W348" s="36"/>
      <c r="X348" s="36"/>
      <c r="Y348" s="36"/>
      <c r="Z348" s="36"/>
      <c r="AA348" s="36"/>
      <c r="AB348" s="36"/>
      <c r="AC348" s="36"/>
      <c r="AD348" s="36"/>
      <c r="AE348" s="36"/>
      <c r="AR348" s="205" t="s">
        <v>244</v>
      </c>
      <c r="AT348" s="205" t="s">
        <v>146</v>
      </c>
      <c r="AU348" s="205" t="s">
        <v>80</v>
      </c>
      <c r="AY348" s="19" t="s">
        <v>144</v>
      </c>
      <c r="BE348" s="206">
        <f>IF(N348="základní",J348,0)</f>
        <v>0</v>
      </c>
      <c r="BF348" s="206">
        <f>IF(N348="snížená",J348,0)</f>
        <v>0</v>
      </c>
      <c r="BG348" s="206">
        <f>IF(N348="zákl. přenesená",J348,0)</f>
        <v>0</v>
      </c>
      <c r="BH348" s="206">
        <f>IF(N348="sníž. přenesená",J348,0)</f>
        <v>0</v>
      </c>
      <c r="BI348" s="206">
        <f>IF(N348="nulová",J348,0)</f>
        <v>0</v>
      </c>
      <c r="BJ348" s="19" t="s">
        <v>76</v>
      </c>
      <c r="BK348" s="206">
        <f>ROUND(I348*H348,2)</f>
        <v>0</v>
      </c>
      <c r="BL348" s="19" t="s">
        <v>244</v>
      </c>
      <c r="BM348" s="205" t="s">
        <v>474</v>
      </c>
    </row>
    <row r="349" spans="1:65" s="2" customFormat="1" ht="39">
      <c r="A349" s="36"/>
      <c r="B349" s="37"/>
      <c r="C349" s="38"/>
      <c r="D349" s="209" t="s">
        <v>173</v>
      </c>
      <c r="E349" s="38"/>
      <c r="F349" s="240" t="s">
        <v>475</v>
      </c>
      <c r="G349" s="38"/>
      <c r="H349" s="38"/>
      <c r="I349" s="117"/>
      <c r="J349" s="38"/>
      <c r="K349" s="38"/>
      <c r="L349" s="41"/>
      <c r="M349" s="241"/>
      <c r="N349" s="242"/>
      <c r="O349" s="66"/>
      <c r="P349" s="66"/>
      <c r="Q349" s="66"/>
      <c r="R349" s="66"/>
      <c r="S349" s="66"/>
      <c r="T349" s="67"/>
      <c r="U349" s="36"/>
      <c r="V349" s="36"/>
      <c r="W349" s="36"/>
      <c r="X349" s="36"/>
      <c r="Y349" s="36"/>
      <c r="Z349" s="36"/>
      <c r="AA349" s="36"/>
      <c r="AB349" s="36"/>
      <c r="AC349" s="36"/>
      <c r="AD349" s="36"/>
      <c r="AE349" s="36"/>
      <c r="AT349" s="19" t="s">
        <v>173</v>
      </c>
      <c r="AU349" s="19" t="s">
        <v>80</v>
      </c>
    </row>
    <row r="350" spans="1:65" s="13" customFormat="1">
      <c r="B350" s="207"/>
      <c r="C350" s="208"/>
      <c r="D350" s="209" t="s">
        <v>152</v>
      </c>
      <c r="E350" s="210" t="s">
        <v>19</v>
      </c>
      <c r="F350" s="211" t="s">
        <v>476</v>
      </c>
      <c r="G350" s="208"/>
      <c r="H350" s="210" t="s">
        <v>19</v>
      </c>
      <c r="I350" s="212"/>
      <c r="J350" s="208"/>
      <c r="K350" s="208"/>
      <c r="L350" s="213"/>
      <c r="M350" s="214"/>
      <c r="N350" s="215"/>
      <c r="O350" s="215"/>
      <c r="P350" s="215"/>
      <c r="Q350" s="215"/>
      <c r="R350" s="215"/>
      <c r="S350" s="215"/>
      <c r="T350" s="216"/>
      <c r="AT350" s="217" t="s">
        <v>152</v>
      </c>
      <c r="AU350" s="217" t="s">
        <v>80</v>
      </c>
      <c r="AV350" s="13" t="s">
        <v>76</v>
      </c>
      <c r="AW350" s="13" t="s">
        <v>33</v>
      </c>
      <c r="AX350" s="13" t="s">
        <v>72</v>
      </c>
      <c r="AY350" s="217" t="s">
        <v>144</v>
      </c>
    </row>
    <row r="351" spans="1:65" s="14" customFormat="1">
      <c r="B351" s="218"/>
      <c r="C351" s="219"/>
      <c r="D351" s="209" t="s">
        <v>152</v>
      </c>
      <c r="E351" s="220" t="s">
        <v>19</v>
      </c>
      <c r="F351" s="221" t="s">
        <v>76</v>
      </c>
      <c r="G351" s="219"/>
      <c r="H351" s="222">
        <v>1</v>
      </c>
      <c r="I351" s="223"/>
      <c r="J351" s="219"/>
      <c r="K351" s="219"/>
      <c r="L351" s="224"/>
      <c r="M351" s="225"/>
      <c r="N351" s="226"/>
      <c r="O351" s="226"/>
      <c r="P351" s="226"/>
      <c r="Q351" s="226"/>
      <c r="R351" s="226"/>
      <c r="S351" s="226"/>
      <c r="T351" s="227"/>
      <c r="AT351" s="228" t="s">
        <v>152</v>
      </c>
      <c r="AU351" s="228" t="s">
        <v>80</v>
      </c>
      <c r="AV351" s="14" t="s">
        <v>80</v>
      </c>
      <c r="AW351" s="14" t="s">
        <v>33</v>
      </c>
      <c r="AX351" s="14" t="s">
        <v>76</v>
      </c>
      <c r="AY351" s="228" t="s">
        <v>144</v>
      </c>
    </row>
    <row r="352" spans="1:65" s="2" customFormat="1" ht="66.599999999999994" customHeight="1">
      <c r="A352" s="36"/>
      <c r="B352" s="37"/>
      <c r="C352" s="194" t="s">
        <v>477</v>
      </c>
      <c r="D352" s="194" t="s">
        <v>146</v>
      </c>
      <c r="E352" s="195" t="s">
        <v>478</v>
      </c>
      <c r="F352" s="196" t="s">
        <v>479</v>
      </c>
      <c r="G352" s="197" t="s">
        <v>197</v>
      </c>
      <c r="H352" s="198">
        <v>1</v>
      </c>
      <c r="I352" s="199"/>
      <c r="J352" s="200">
        <f>ROUND(I352*H352,2)</f>
        <v>0</v>
      </c>
      <c r="K352" s="196" t="s">
        <v>166</v>
      </c>
      <c r="L352" s="41"/>
      <c r="M352" s="201" t="s">
        <v>19</v>
      </c>
      <c r="N352" s="202" t="s">
        <v>43</v>
      </c>
      <c r="O352" s="66"/>
      <c r="P352" s="203">
        <f>O352*H352</f>
        <v>0</v>
      </c>
      <c r="Q352" s="203">
        <v>1.0731600000000001E-2</v>
      </c>
      <c r="R352" s="203">
        <f>Q352*H352</f>
        <v>1.0731600000000001E-2</v>
      </c>
      <c r="S352" s="203">
        <v>0.112</v>
      </c>
      <c r="T352" s="204">
        <f>S352*H352</f>
        <v>0.112</v>
      </c>
      <c r="U352" s="36"/>
      <c r="V352" s="36"/>
      <c r="W352" s="36"/>
      <c r="X352" s="36"/>
      <c r="Y352" s="36"/>
      <c r="Z352" s="36"/>
      <c r="AA352" s="36"/>
      <c r="AB352" s="36"/>
      <c r="AC352" s="36"/>
      <c r="AD352" s="36"/>
      <c r="AE352" s="36"/>
      <c r="AR352" s="205" t="s">
        <v>244</v>
      </c>
      <c r="AT352" s="205" t="s">
        <v>146</v>
      </c>
      <c r="AU352" s="205" t="s">
        <v>80</v>
      </c>
      <c r="AY352" s="19" t="s">
        <v>144</v>
      </c>
      <c r="BE352" s="206">
        <f>IF(N352="základní",J352,0)</f>
        <v>0</v>
      </c>
      <c r="BF352" s="206">
        <f>IF(N352="snížená",J352,0)</f>
        <v>0</v>
      </c>
      <c r="BG352" s="206">
        <f>IF(N352="zákl. přenesená",J352,0)</f>
        <v>0</v>
      </c>
      <c r="BH352" s="206">
        <f>IF(N352="sníž. přenesená",J352,0)</f>
        <v>0</v>
      </c>
      <c r="BI352" s="206">
        <f>IF(N352="nulová",J352,0)</f>
        <v>0</v>
      </c>
      <c r="BJ352" s="19" t="s">
        <v>76</v>
      </c>
      <c r="BK352" s="206">
        <f>ROUND(I352*H352,2)</f>
        <v>0</v>
      </c>
      <c r="BL352" s="19" t="s">
        <v>244</v>
      </c>
      <c r="BM352" s="205" t="s">
        <v>480</v>
      </c>
    </row>
    <row r="353" spans="1:65" s="2" customFormat="1" ht="39">
      <c r="A353" s="36"/>
      <c r="B353" s="37"/>
      <c r="C353" s="38"/>
      <c r="D353" s="209" t="s">
        <v>173</v>
      </c>
      <c r="E353" s="38"/>
      <c r="F353" s="240" t="s">
        <v>475</v>
      </c>
      <c r="G353" s="38"/>
      <c r="H353" s="38"/>
      <c r="I353" s="117"/>
      <c r="J353" s="38"/>
      <c r="K353" s="38"/>
      <c r="L353" s="41"/>
      <c r="M353" s="241"/>
      <c r="N353" s="242"/>
      <c r="O353" s="66"/>
      <c r="P353" s="66"/>
      <c r="Q353" s="66"/>
      <c r="R353" s="66"/>
      <c r="S353" s="66"/>
      <c r="T353" s="67"/>
      <c r="U353" s="36"/>
      <c r="V353" s="36"/>
      <c r="W353" s="36"/>
      <c r="X353" s="36"/>
      <c r="Y353" s="36"/>
      <c r="Z353" s="36"/>
      <c r="AA353" s="36"/>
      <c r="AB353" s="36"/>
      <c r="AC353" s="36"/>
      <c r="AD353" s="36"/>
      <c r="AE353" s="36"/>
      <c r="AT353" s="19" t="s">
        <v>173</v>
      </c>
      <c r="AU353" s="19" t="s">
        <v>80</v>
      </c>
    </row>
    <row r="354" spans="1:65" s="13" customFormat="1">
      <c r="B354" s="207"/>
      <c r="C354" s="208"/>
      <c r="D354" s="209" t="s">
        <v>152</v>
      </c>
      <c r="E354" s="210" t="s">
        <v>19</v>
      </c>
      <c r="F354" s="211" t="s">
        <v>200</v>
      </c>
      <c r="G354" s="208"/>
      <c r="H354" s="210" t="s">
        <v>19</v>
      </c>
      <c r="I354" s="212"/>
      <c r="J354" s="208"/>
      <c r="K354" s="208"/>
      <c r="L354" s="213"/>
      <c r="M354" s="214"/>
      <c r="N354" s="215"/>
      <c r="O354" s="215"/>
      <c r="P354" s="215"/>
      <c r="Q354" s="215"/>
      <c r="R354" s="215"/>
      <c r="S354" s="215"/>
      <c r="T354" s="216"/>
      <c r="AT354" s="217" t="s">
        <v>152</v>
      </c>
      <c r="AU354" s="217" t="s">
        <v>80</v>
      </c>
      <c r="AV354" s="13" t="s">
        <v>76</v>
      </c>
      <c r="AW354" s="13" t="s">
        <v>33</v>
      </c>
      <c r="AX354" s="13" t="s">
        <v>72</v>
      </c>
      <c r="AY354" s="217" t="s">
        <v>144</v>
      </c>
    </row>
    <row r="355" spans="1:65" s="14" customFormat="1">
      <c r="B355" s="218"/>
      <c r="C355" s="219"/>
      <c r="D355" s="209" t="s">
        <v>152</v>
      </c>
      <c r="E355" s="220" t="s">
        <v>19</v>
      </c>
      <c r="F355" s="221" t="s">
        <v>76</v>
      </c>
      <c r="G355" s="219"/>
      <c r="H355" s="222">
        <v>1</v>
      </c>
      <c r="I355" s="223"/>
      <c r="J355" s="219"/>
      <c r="K355" s="219"/>
      <c r="L355" s="224"/>
      <c r="M355" s="225"/>
      <c r="N355" s="226"/>
      <c r="O355" s="226"/>
      <c r="P355" s="226"/>
      <c r="Q355" s="226"/>
      <c r="R355" s="226"/>
      <c r="S355" s="226"/>
      <c r="T355" s="227"/>
      <c r="AT355" s="228" t="s">
        <v>152</v>
      </c>
      <c r="AU355" s="228" t="s">
        <v>80</v>
      </c>
      <c r="AV355" s="14" t="s">
        <v>80</v>
      </c>
      <c r="AW355" s="14" t="s">
        <v>33</v>
      </c>
      <c r="AX355" s="14" t="s">
        <v>76</v>
      </c>
      <c r="AY355" s="228" t="s">
        <v>144</v>
      </c>
    </row>
    <row r="356" spans="1:65" s="2" customFormat="1" ht="42.6" customHeight="1">
      <c r="A356" s="36"/>
      <c r="B356" s="37"/>
      <c r="C356" s="194" t="s">
        <v>481</v>
      </c>
      <c r="D356" s="194" t="s">
        <v>146</v>
      </c>
      <c r="E356" s="195" t="s">
        <v>482</v>
      </c>
      <c r="F356" s="196" t="s">
        <v>483</v>
      </c>
      <c r="G356" s="197" t="s">
        <v>197</v>
      </c>
      <c r="H356" s="198">
        <v>1</v>
      </c>
      <c r="I356" s="199"/>
      <c r="J356" s="200">
        <f>ROUND(I356*H356,2)</f>
        <v>0</v>
      </c>
      <c r="K356" s="196" t="s">
        <v>166</v>
      </c>
      <c r="L356" s="41"/>
      <c r="M356" s="201" t="s">
        <v>19</v>
      </c>
      <c r="N356" s="202" t="s">
        <v>43</v>
      </c>
      <c r="O356" s="66"/>
      <c r="P356" s="203">
        <f>O356*H356</f>
        <v>0</v>
      </c>
      <c r="Q356" s="203">
        <v>6.4460999999999997E-3</v>
      </c>
      <c r="R356" s="203">
        <f>Q356*H356</f>
        <v>6.4460999999999997E-3</v>
      </c>
      <c r="S356" s="203">
        <v>5.0600000000000003E-3</v>
      </c>
      <c r="T356" s="204">
        <f>S356*H356</f>
        <v>5.0600000000000003E-3</v>
      </c>
      <c r="U356" s="36"/>
      <c r="V356" s="36"/>
      <c r="W356" s="36"/>
      <c r="X356" s="36"/>
      <c r="Y356" s="36"/>
      <c r="Z356" s="36"/>
      <c r="AA356" s="36"/>
      <c r="AB356" s="36"/>
      <c r="AC356" s="36"/>
      <c r="AD356" s="36"/>
      <c r="AE356" s="36"/>
      <c r="AR356" s="205" t="s">
        <v>244</v>
      </c>
      <c r="AT356" s="205" t="s">
        <v>146</v>
      </c>
      <c r="AU356" s="205" t="s">
        <v>80</v>
      </c>
      <c r="AY356" s="19" t="s">
        <v>144</v>
      </c>
      <c r="BE356" s="206">
        <f>IF(N356="základní",J356,0)</f>
        <v>0</v>
      </c>
      <c r="BF356" s="206">
        <f>IF(N356="snížená",J356,0)</f>
        <v>0</v>
      </c>
      <c r="BG356" s="206">
        <f>IF(N356="zákl. přenesená",J356,0)</f>
        <v>0</v>
      </c>
      <c r="BH356" s="206">
        <f>IF(N356="sníž. přenesená",J356,0)</f>
        <v>0</v>
      </c>
      <c r="BI356" s="206">
        <f>IF(N356="nulová",J356,0)</f>
        <v>0</v>
      </c>
      <c r="BJ356" s="19" t="s">
        <v>76</v>
      </c>
      <c r="BK356" s="206">
        <f>ROUND(I356*H356,2)</f>
        <v>0</v>
      </c>
      <c r="BL356" s="19" t="s">
        <v>244</v>
      </c>
      <c r="BM356" s="205" t="s">
        <v>484</v>
      </c>
    </row>
    <row r="357" spans="1:65" s="2" customFormat="1" ht="126.75">
      <c r="A357" s="36"/>
      <c r="B357" s="37"/>
      <c r="C357" s="38"/>
      <c r="D357" s="209" t="s">
        <v>173</v>
      </c>
      <c r="E357" s="38"/>
      <c r="F357" s="240" t="s">
        <v>485</v>
      </c>
      <c r="G357" s="38"/>
      <c r="H357" s="38"/>
      <c r="I357" s="117"/>
      <c r="J357" s="38"/>
      <c r="K357" s="38"/>
      <c r="L357" s="41"/>
      <c r="M357" s="241"/>
      <c r="N357" s="242"/>
      <c r="O357" s="66"/>
      <c r="P357" s="66"/>
      <c r="Q357" s="66"/>
      <c r="R357" s="66"/>
      <c r="S357" s="66"/>
      <c r="T357" s="67"/>
      <c r="U357" s="36"/>
      <c r="V357" s="36"/>
      <c r="W357" s="36"/>
      <c r="X357" s="36"/>
      <c r="Y357" s="36"/>
      <c r="Z357" s="36"/>
      <c r="AA357" s="36"/>
      <c r="AB357" s="36"/>
      <c r="AC357" s="36"/>
      <c r="AD357" s="36"/>
      <c r="AE357" s="36"/>
      <c r="AT357" s="19" t="s">
        <v>173</v>
      </c>
      <c r="AU357" s="19" t="s">
        <v>80</v>
      </c>
    </row>
    <row r="358" spans="1:65" s="2" customFormat="1" ht="66" customHeight="1">
      <c r="A358" s="36"/>
      <c r="B358" s="37"/>
      <c r="C358" s="194" t="s">
        <v>486</v>
      </c>
      <c r="D358" s="194" t="s">
        <v>146</v>
      </c>
      <c r="E358" s="195" t="s">
        <v>487</v>
      </c>
      <c r="F358" s="196" t="s">
        <v>488</v>
      </c>
      <c r="G358" s="197" t="s">
        <v>165</v>
      </c>
      <c r="H358" s="198">
        <v>11.252000000000001</v>
      </c>
      <c r="I358" s="199"/>
      <c r="J358" s="200">
        <f>ROUND(I358*H358,2)</f>
        <v>0</v>
      </c>
      <c r="K358" s="196" t="s">
        <v>166</v>
      </c>
      <c r="L358" s="41"/>
      <c r="M358" s="201" t="s">
        <v>19</v>
      </c>
      <c r="N358" s="202" t="s">
        <v>43</v>
      </c>
      <c r="O358" s="66"/>
      <c r="P358" s="203">
        <f>O358*H358</f>
        <v>0</v>
      </c>
      <c r="Q358" s="203">
        <v>1.6924439400000001E-2</v>
      </c>
      <c r="R358" s="203">
        <f>Q358*H358</f>
        <v>0.19043379212880002</v>
      </c>
      <c r="S358" s="203">
        <v>0</v>
      </c>
      <c r="T358" s="204">
        <f>S358*H358</f>
        <v>0</v>
      </c>
      <c r="U358" s="36"/>
      <c r="V358" s="36"/>
      <c r="W358" s="36"/>
      <c r="X358" s="36"/>
      <c r="Y358" s="36"/>
      <c r="Z358" s="36"/>
      <c r="AA358" s="36"/>
      <c r="AB358" s="36"/>
      <c r="AC358" s="36"/>
      <c r="AD358" s="36"/>
      <c r="AE358" s="36"/>
      <c r="AR358" s="205" t="s">
        <v>244</v>
      </c>
      <c r="AT358" s="205" t="s">
        <v>146</v>
      </c>
      <c r="AU358" s="205" t="s">
        <v>80</v>
      </c>
      <c r="AY358" s="19" t="s">
        <v>144</v>
      </c>
      <c r="BE358" s="206">
        <f>IF(N358="základní",J358,0)</f>
        <v>0</v>
      </c>
      <c r="BF358" s="206">
        <f>IF(N358="snížená",J358,0)</f>
        <v>0</v>
      </c>
      <c r="BG358" s="206">
        <f>IF(N358="zákl. přenesená",J358,0)</f>
        <v>0</v>
      </c>
      <c r="BH358" s="206">
        <f>IF(N358="sníž. přenesená",J358,0)</f>
        <v>0</v>
      </c>
      <c r="BI358" s="206">
        <f>IF(N358="nulová",J358,0)</f>
        <v>0</v>
      </c>
      <c r="BJ358" s="19" t="s">
        <v>76</v>
      </c>
      <c r="BK358" s="206">
        <f>ROUND(I358*H358,2)</f>
        <v>0</v>
      </c>
      <c r="BL358" s="19" t="s">
        <v>244</v>
      </c>
      <c r="BM358" s="205" t="s">
        <v>489</v>
      </c>
    </row>
    <row r="359" spans="1:65" s="2" customFormat="1" ht="224.25">
      <c r="A359" s="36"/>
      <c r="B359" s="37"/>
      <c r="C359" s="38"/>
      <c r="D359" s="209" t="s">
        <v>173</v>
      </c>
      <c r="E359" s="38"/>
      <c r="F359" s="240" t="s">
        <v>490</v>
      </c>
      <c r="G359" s="38"/>
      <c r="H359" s="38"/>
      <c r="I359" s="117"/>
      <c r="J359" s="38"/>
      <c r="K359" s="38"/>
      <c r="L359" s="41"/>
      <c r="M359" s="241"/>
      <c r="N359" s="242"/>
      <c r="O359" s="66"/>
      <c r="P359" s="66"/>
      <c r="Q359" s="66"/>
      <c r="R359" s="66"/>
      <c r="S359" s="66"/>
      <c r="T359" s="67"/>
      <c r="U359" s="36"/>
      <c r="V359" s="36"/>
      <c r="W359" s="36"/>
      <c r="X359" s="36"/>
      <c r="Y359" s="36"/>
      <c r="Z359" s="36"/>
      <c r="AA359" s="36"/>
      <c r="AB359" s="36"/>
      <c r="AC359" s="36"/>
      <c r="AD359" s="36"/>
      <c r="AE359" s="36"/>
      <c r="AT359" s="19" t="s">
        <v>173</v>
      </c>
      <c r="AU359" s="19" t="s">
        <v>80</v>
      </c>
    </row>
    <row r="360" spans="1:65" s="13" customFormat="1">
      <c r="B360" s="207"/>
      <c r="C360" s="208"/>
      <c r="D360" s="209" t="s">
        <v>152</v>
      </c>
      <c r="E360" s="210" t="s">
        <v>19</v>
      </c>
      <c r="F360" s="211" t="s">
        <v>200</v>
      </c>
      <c r="G360" s="208"/>
      <c r="H360" s="210" t="s">
        <v>19</v>
      </c>
      <c r="I360" s="212"/>
      <c r="J360" s="208"/>
      <c r="K360" s="208"/>
      <c r="L360" s="213"/>
      <c r="M360" s="214"/>
      <c r="N360" s="215"/>
      <c r="O360" s="215"/>
      <c r="P360" s="215"/>
      <c r="Q360" s="215"/>
      <c r="R360" s="215"/>
      <c r="S360" s="215"/>
      <c r="T360" s="216"/>
      <c r="AT360" s="217" t="s">
        <v>152</v>
      </c>
      <c r="AU360" s="217" t="s">
        <v>80</v>
      </c>
      <c r="AV360" s="13" t="s">
        <v>76</v>
      </c>
      <c r="AW360" s="13" t="s">
        <v>33</v>
      </c>
      <c r="AX360" s="13" t="s">
        <v>72</v>
      </c>
      <c r="AY360" s="217" t="s">
        <v>144</v>
      </c>
    </row>
    <row r="361" spans="1:65" s="14" customFormat="1">
      <c r="B361" s="218"/>
      <c r="C361" s="219"/>
      <c r="D361" s="209" t="s">
        <v>152</v>
      </c>
      <c r="E361" s="220" t="s">
        <v>19</v>
      </c>
      <c r="F361" s="221" t="s">
        <v>491</v>
      </c>
      <c r="G361" s="219"/>
      <c r="H361" s="222">
        <v>11.252000000000001</v>
      </c>
      <c r="I361" s="223"/>
      <c r="J361" s="219"/>
      <c r="K361" s="219"/>
      <c r="L361" s="224"/>
      <c r="M361" s="225"/>
      <c r="N361" s="226"/>
      <c r="O361" s="226"/>
      <c r="P361" s="226"/>
      <c r="Q361" s="226"/>
      <c r="R361" s="226"/>
      <c r="S361" s="226"/>
      <c r="T361" s="227"/>
      <c r="AT361" s="228" t="s">
        <v>152</v>
      </c>
      <c r="AU361" s="228" t="s">
        <v>80</v>
      </c>
      <c r="AV361" s="14" t="s">
        <v>80</v>
      </c>
      <c r="AW361" s="14" t="s">
        <v>33</v>
      </c>
      <c r="AX361" s="14" t="s">
        <v>76</v>
      </c>
      <c r="AY361" s="228" t="s">
        <v>144</v>
      </c>
    </row>
    <row r="362" spans="1:65" s="2" customFormat="1" ht="54" customHeight="1">
      <c r="A362" s="36"/>
      <c r="B362" s="37"/>
      <c r="C362" s="194" t="s">
        <v>492</v>
      </c>
      <c r="D362" s="194" t="s">
        <v>146</v>
      </c>
      <c r="E362" s="195" t="s">
        <v>493</v>
      </c>
      <c r="F362" s="196" t="s">
        <v>494</v>
      </c>
      <c r="G362" s="197" t="s">
        <v>165</v>
      </c>
      <c r="H362" s="198">
        <v>14.302</v>
      </c>
      <c r="I362" s="199"/>
      <c r="J362" s="200">
        <f>ROUND(I362*H362,2)</f>
        <v>0</v>
      </c>
      <c r="K362" s="196" t="s">
        <v>166</v>
      </c>
      <c r="L362" s="41"/>
      <c r="M362" s="201" t="s">
        <v>19</v>
      </c>
      <c r="N362" s="202" t="s">
        <v>43</v>
      </c>
      <c r="O362" s="66"/>
      <c r="P362" s="203">
        <f>O362*H362</f>
        <v>0</v>
      </c>
      <c r="Q362" s="203">
        <v>1E-4</v>
      </c>
      <c r="R362" s="203">
        <f>Q362*H362</f>
        <v>1.4302E-3</v>
      </c>
      <c r="S362" s="203">
        <v>0</v>
      </c>
      <c r="T362" s="204">
        <f>S362*H362</f>
        <v>0</v>
      </c>
      <c r="U362" s="36"/>
      <c r="V362" s="36"/>
      <c r="W362" s="36"/>
      <c r="X362" s="36"/>
      <c r="Y362" s="36"/>
      <c r="Z362" s="36"/>
      <c r="AA362" s="36"/>
      <c r="AB362" s="36"/>
      <c r="AC362" s="36"/>
      <c r="AD362" s="36"/>
      <c r="AE362" s="36"/>
      <c r="AR362" s="205" t="s">
        <v>244</v>
      </c>
      <c r="AT362" s="205" t="s">
        <v>146</v>
      </c>
      <c r="AU362" s="205" t="s">
        <v>80</v>
      </c>
      <c r="AY362" s="19" t="s">
        <v>144</v>
      </c>
      <c r="BE362" s="206">
        <f>IF(N362="základní",J362,0)</f>
        <v>0</v>
      </c>
      <c r="BF362" s="206">
        <f>IF(N362="snížená",J362,0)</f>
        <v>0</v>
      </c>
      <c r="BG362" s="206">
        <f>IF(N362="zákl. přenesená",J362,0)</f>
        <v>0</v>
      </c>
      <c r="BH362" s="206">
        <f>IF(N362="sníž. přenesená",J362,0)</f>
        <v>0</v>
      </c>
      <c r="BI362" s="206">
        <f>IF(N362="nulová",J362,0)</f>
        <v>0</v>
      </c>
      <c r="BJ362" s="19" t="s">
        <v>76</v>
      </c>
      <c r="BK362" s="206">
        <f>ROUND(I362*H362,2)</f>
        <v>0</v>
      </c>
      <c r="BL362" s="19" t="s">
        <v>244</v>
      </c>
      <c r="BM362" s="205" t="s">
        <v>495</v>
      </c>
    </row>
    <row r="363" spans="1:65" s="2" customFormat="1" ht="224.25">
      <c r="A363" s="36"/>
      <c r="B363" s="37"/>
      <c r="C363" s="38"/>
      <c r="D363" s="209" t="s">
        <v>173</v>
      </c>
      <c r="E363" s="38"/>
      <c r="F363" s="240" t="s">
        <v>490</v>
      </c>
      <c r="G363" s="38"/>
      <c r="H363" s="38"/>
      <c r="I363" s="117"/>
      <c r="J363" s="38"/>
      <c r="K363" s="38"/>
      <c r="L363" s="41"/>
      <c r="M363" s="241"/>
      <c r="N363" s="242"/>
      <c r="O363" s="66"/>
      <c r="P363" s="66"/>
      <c r="Q363" s="66"/>
      <c r="R363" s="66"/>
      <c r="S363" s="66"/>
      <c r="T363" s="67"/>
      <c r="U363" s="36"/>
      <c r="V363" s="36"/>
      <c r="W363" s="36"/>
      <c r="X363" s="36"/>
      <c r="Y363" s="36"/>
      <c r="Z363" s="36"/>
      <c r="AA363" s="36"/>
      <c r="AB363" s="36"/>
      <c r="AC363" s="36"/>
      <c r="AD363" s="36"/>
      <c r="AE363" s="36"/>
      <c r="AT363" s="19" t="s">
        <v>173</v>
      </c>
      <c r="AU363" s="19" t="s">
        <v>80</v>
      </c>
    </row>
    <row r="364" spans="1:65" s="13" customFormat="1">
      <c r="B364" s="207"/>
      <c r="C364" s="208"/>
      <c r="D364" s="209" t="s">
        <v>152</v>
      </c>
      <c r="E364" s="210" t="s">
        <v>19</v>
      </c>
      <c r="F364" s="211" t="s">
        <v>448</v>
      </c>
      <c r="G364" s="208"/>
      <c r="H364" s="210" t="s">
        <v>19</v>
      </c>
      <c r="I364" s="212"/>
      <c r="J364" s="208"/>
      <c r="K364" s="208"/>
      <c r="L364" s="213"/>
      <c r="M364" s="214"/>
      <c r="N364" s="215"/>
      <c r="O364" s="215"/>
      <c r="P364" s="215"/>
      <c r="Q364" s="215"/>
      <c r="R364" s="215"/>
      <c r="S364" s="215"/>
      <c r="T364" s="216"/>
      <c r="AT364" s="217" t="s">
        <v>152</v>
      </c>
      <c r="AU364" s="217" t="s">
        <v>80</v>
      </c>
      <c r="AV364" s="13" t="s">
        <v>76</v>
      </c>
      <c r="AW364" s="13" t="s">
        <v>33</v>
      </c>
      <c r="AX364" s="13" t="s">
        <v>72</v>
      </c>
      <c r="AY364" s="217" t="s">
        <v>144</v>
      </c>
    </row>
    <row r="365" spans="1:65" s="14" customFormat="1">
      <c r="B365" s="218"/>
      <c r="C365" s="219"/>
      <c r="D365" s="209" t="s">
        <v>152</v>
      </c>
      <c r="E365" s="220" t="s">
        <v>19</v>
      </c>
      <c r="F365" s="221" t="s">
        <v>496</v>
      </c>
      <c r="G365" s="219"/>
      <c r="H365" s="222">
        <v>11.252000000000001</v>
      </c>
      <c r="I365" s="223"/>
      <c r="J365" s="219"/>
      <c r="K365" s="219"/>
      <c r="L365" s="224"/>
      <c r="M365" s="225"/>
      <c r="N365" s="226"/>
      <c r="O365" s="226"/>
      <c r="P365" s="226"/>
      <c r="Q365" s="226"/>
      <c r="R365" s="226"/>
      <c r="S365" s="226"/>
      <c r="T365" s="227"/>
      <c r="AT365" s="228" t="s">
        <v>152</v>
      </c>
      <c r="AU365" s="228" t="s">
        <v>80</v>
      </c>
      <c r="AV365" s="14" t="s">
        <v>80</v>
      </c>
      <c r="AW365" s="14" t="s">
        <v>33</v>
      </c>
      <c r="AX365" s="14" t="s">
        <v>72</v>
      </c>
      <c r="AY365" s="228" t="s">
        <v>144</v>
      </c>
    </row>
    <row r="366" spans="1:65" s="14" customFormat="1">
      <c r="B366" s="218"/>
      <c r="C366" s="219"/>
      <c r="D366" s="209" t="s">
        <v>152</v>
      </c>
      <c r="E366" s="220" t="s">
        <v>19</v>
      </c>
      <c r="F366" s="221" t="s">
        <v>497</v>
      </c>
      <c r="G366" s="219"/>
      <c r="H366" s="222">
        <v>3.05</v>
      </c>
      <c r="I366" s="223"/>
      <c r="J366" s="219"/>
      <c r="K366" s="219"/>
      <c r="L366" s="224"/>
      <c r="M366" s="225"/>
      <c r="N366" s="226"/>
      <c r="O366" s="226"/>
      <c r="P366" s="226"/>
      <c r="Q366" s="226"/>
      <c r="R366" s="226"/>
      <c r="S366" s="226"/>
      <c r="T366" s="227"/>
      <c r="AT366" s="228" t="s">
        <v>152</v>
      </c>
      <c r="AU366" s="228" t="s">
        <v>80</v>
      </c>
      <c r="AV366" s="14" t="s">
        <v>80</v>
      </c>
      <c r="AW366" s="14" t="s">
        <v>33</v>
      </c>
      <c r="AX366" s="14" t="s">
        <v>72</v>
      </c>
      <c r="AY366" s="228" t="s">
        <v>144</v>
      </c>
    </row>
    <row r="367" spans="1:65" s="15" customFormat="1">
      <c r="B367" s="229"/>
      <c r="C367" s="230"/>
      <c r="D367" s="209" t="s">
        <v>152</v>
      </c>
      <c r="E367" s="231" t="s">
        <v>19</v>
      </c>
      <c r="F367" s="232" t="s">
        <v>160</v>
      </c>
      <c r="G367" s="230"/>
      <c r="H367" s="233">
        <v>14.302</v>
      </c>
      <c r="I367" s="234"/>
      <c r="J367" s="230"/>
      <c r="K367" s="230"/>
      <c r="L367" s="235"/>
      <c r="M367" s="236"/>
      <c r="N367" s="237"/>
      <c r="O367" s="237"/>
      <c r="P367" s="237"/>
      <c r="Q367" s="237"/>
      <c r="R367" s="237"/>
      <c r="S367" s="237"/>
      <c r="T367" s="238"/>
      <c r="AT367" s="239" t="s">
        <v>152</v>
      </c>
      <c r="AU367" s="239" t="s">
        <v>80</v>
      </c>
      <c r="AV367" s="15" t="s">
        <v>150</v>
      </c>
      <c r="AW367" s="15" t="s">
        <v>33</v>
      </c>
      <c r="AX367" s="15" t="s">
        <v>76</v>
      </c>
      <c r="AY367" s="239" t="s">
        <v>144</v>
      </c>
    </row>
    <row r="368" spans="1:65" s="2" customFormat="1" ht="71.45" customHeight="1">
      <c r="A368" s="36"/>
      <c r="B368" s="37"/>
      <c r="C368" s="194" t="s">
        <v>498</v>
      </c>
      <c r="D368" s="194" t="s">
        <v>146</v>
      </c>
      <c r="E368" s="195" t="s">
        <v>499</v>
      </c>
      <c r="F368" s="196" t="s">
        <v>500</v>
      </c>
      <c r="G368" s="197" t="s">
        <v>171</v>
      </c>
      <c r="H368" s="198">
        <v>2.9</v>
      </c>
      <c r="I368" s="199"/>
      <c r="J368" s="200">
        <f>ROUND(I368*H368,2)</f>
        <v>0</v>
      </c>
      <c r="K368" s="196" t="s">
        <v>166</v>
      </c>
      <c r="L368" s="41"/>
      <c r="M368" s="201" t="s">
        <v>19</v>
      </c>
      <c r="N368" s="202" t="s">
        <v>43</v>
      </c>
      <c r="O368" s="66"/>
      <c r="P368" s="203">
        <f>O368*H368</f>
        <v>0</v>
      </c>
      <c r="Q368" s="203">
        <v>3.7499999999999997E-5</v>
      </c>
      <c r="R368" s="203">
        <f>Q368*H368</f>
        <v>1.0874999999999999E-4</v>
      </c>
      <c r="S368" s="203">
        <v>0</v>
      </c>
      <c r="T368" s="204">
        <f>S368*H368</f>
        <v>0</v>
      </c>
      <c r="U368" s="36"/>
      <c r="V368" s="36"/>
      <c r="W368" s="36"/>
      <c r="X368" s="36"/>
      <c r="Y368" s="36"/>
      <c r="Z368" s="36"/>
      <c r="AA368" s="36"/>
      <c r="AB368" s="36"/>
      <c r="AC368" s="36"/>
      <c r="AD368" s="36"/>
      <c r="AE368" s="36"/>
      <c r="AR368" s="205" t="s">
        <v>244</v>
      </c>
      <c r="AT368" s="205" t="s">
        <v>146</v>
      </c>
      <c r="AU368" s="205" t="s">
        <v>80</v>
      </c>
      <c r="AY368" s="19" t="s">
        <v>144</v>
      </c>
      <c r="BE368" s="206">
        <f>IF(N368="základní",J368,0)</f>
        <v>0</v>
      </c>
      <c r="BF368" s="206">
        <f>IF(N368="snížená",J368,0)</f>
        <v>0</v>
      </c>
      <c r="BG368" s="206">
        <f>IF(N368="zákl. přenesená",J368,0)</f>
        <v>0</v>
      </c>
      <c r="BH368" s="206">
        <f>IF(N368="sníž. přenesená",J368,0)</f>
        <v>0</v>
      </c>
      <c r="BI368" s="206">
        <f>IF(N368="nulová",J368,0)</f>
        <v>0</v>
      </c>
      <c r="BJ368" s="19" t="s">
        <v>76</v>
      </c>
      <c r="BK368" s="206">
        <f>ROUND(I368*H368,2)</f>
        <v>0</v>
      </c>
      <c r="BL368" s="19" t="s">
        <v>244</v>
      </c>
      <c r="BM368" s="205" t="s">
        <v>501</v>
      </c>
    </row>
    <row r="369" spans="1:65" s="2" customFormat="1" ht="224.25">
      <c r="A369" s="36"/>
      <c r="B369" s="37"/>
      <c r="C369" s="38"/>
      <c r="D369" s="209" t="s">
        <v>173</v>
      </c>
      <c r="E369" s="38"/>
      <c r="F369" s="240" t="s">
        <v>490</v>
      </c>
      <c r="G369" s="38"/>
      <c r="H369" s="38"/>
      <c r="I369" s="117"/>
      <c r="J369" s="38"/>
      <c r="K369" s="38"/>
      <c r="L369" s="41"/>
      <c r="M369" s="241"/>
      <c r="N369" s="242"/>
      <c r="O369" s="66"/>
      <c r="P369" s="66"/>
      <c r="Q369" s="66"/>
      <c r="R369" s="66"/>
      <c r="S369" s="66"/>
      <c r="T369" s="67"/>
      <c r="U369" s="36"/>
      <c r="V369" s="36"/>
      <c r="W369" s="36"/>
      <c r="X369" s="36"/>
      <c r="Y369" s="36"/>
      <c r="Z369" s="36"/>
      <c r="AA369" s="36"/>
      <c r="AB369" s="36"/>
      <c r="AC369" s="36"/>
      <c r="AD369" s="36"/>
      <c r="AE369" s="36"/>
      <c r="AT369" s="19" t="s">
        <v>173</v>
      </c>
      <c r="AU369" s="19" t="s">
        <v>80</v>
      </c>
    </row>
    <row r="370" spans="1:65" s="13" customFormat="1">
      <c r="B370" s="207"/>
      <c r="C370" s="208"/>
      <c r="D370" s="209" t="s">
        <v>152</v>
      </c>
      <c r="E370" s="210" t="s">
        <v>19</v>
      </c>
      <c r="F370" s="211" t="s">
        <v>448</v>
      </c>
      <c r="G370" s="208"/>
      <c r="H370" s="210" t="s">
        <v>19</v>
      </c>
      <c r="I370" s="212"/>
      <c r="J370" s="208"/>
      <c r="K370" s="208"/>
      <c r="L370" s="213"/>
      <c r="M370" s="214"/>
      <c r="N370" s="215"/>
      <c r="O370" s="215"/>
      <c r="P370" s="215"/>
      <c r="Q370" s="215"/>
      <c r="R370" s="215"/>
      <c r="S370" s="215"/>
      <c r="T370" s="216"/>
      <c r="AT370" s="217" t="s">
        <v>152</v>
      </c>
      <c r="AU370" s="217" t="s">
        <v>80</v>
      </c>
      <c r="AV370" s="13" t="s">
        <v>76</v>
      </c>
      <c r="AW370" s="13" t="s">
        <v>33</v>
      </c>
      <c r="AX370" s="13" t="s">
        <v>72</v>
      </c>
      <c r="AY370" s="217" t="s">
        <v>144</v>
      </c>
    </row>
    <row r="371" spans="1:65" s="14" customFormat="1">
      <c r="B371" s="218"/>
      <c r="C371" s="219"/>
      <c r="D371" s="209" t="s">
        <v>152</v>
      </c>
      <c r="E371" s="220" t="s">
        <v>19</v>
      </c>
      <c r="F371" s="221" t="s">
        <v>502</v>
      </c>
      <c r="G371" s="219"/>
      <c r="H371" s="222">
        <v>2.9</v>
      </c>
      <c r="I371" s="223"/>
      <c r="J371" s="219"/>
      <c r="K371" s="219"/>
      <c r="L371" s="224"/>
      <c r="M371" s="225"/>
      <c r="N371" s="226"/>
      <c r="O371" s="226"/>
      <c r="P371" s="226"/>
      <c r="Q371" s="226"/>
      <c r="R371" s="226"/>
      <c r="S371" s="226"/>
      <c r="T371" s="227"/>
      <c r="AT371" s="228" t="s">
        <v>152</v>
      </c>
      <c r="AU371" s="228" t="s">
        <v>80</v>
      </c>
      <c r="AV371" s="14" t="s">
        <v>80</v>
      </c>
      <c r="AW371" s="14" t="s">
        <v>33</v>
      </c>
      <c r="AX371" s="14" t="s">
        <v>76</v>
      </c>
      <c r="AY371" s="228" t="s">
        <v>144</v>
      </c>
    </row>
    <row r="372" spans="1:65" s="2" customFormat="1" ht="81" customHeight="1">
      <c r="A372" s="36"/>
      <c r="B372" s="37"/>
      <c r="C372" s="194" t="s">
        <v>503</v>
      </c>
      <c r="D372" s="194" t="s">
        <v>146</v>
      </c>
      <c r="E372" s="195" t="s">
        <v>504</v>
      </c>
      <c r="F372" s="196" t="s">
        <v>505</v>
      </c>
      <c r="G372" s="197" t="s">
        <v>197</v>
      </c>
      <c r="H372" s="198">
        <v>2</v>
      </c>
      <c r="I372" s="199"/>
      <c r="J372" s="200">
        <f>ROUND(I372*H372,2)</f>
        <v>0</v>
      </c>
      <c r="K372" s="196" t="s">
        <v>166</v>
      </c>
      <c r="L372" s="41"/>
      <c r="M372" s="201" t="s">
        <v>19</v>
      </c>
      <c r="N372" s="202" t="s">
        <v>43</v>
      </c>
      <c r="O372" s="66"/>
      <c r="P372" s="203">
        <f>O372*H372</f>
        <v>0</v>
      </c>
      <c r="Q372" s="203">
        <v>2.6245999999999999E-3</v>
      </c>
      <c r="R372" s="203">
        <f>Q372*H372</f>
        <v>5.2491999999999999E-3</v>
      </c>
      <c r="S372" s="203">
        <v>1.4E-2</v>
      </c>
      <c r="T372" s="204">
        <f>S372*H372</f>
        <v>2.8000000000000001E-2</v>
      </c>
      <c r="U372" s="36"/>
      <c r="V372" s="36"/>
      <c r="W372" s="36"/>
      <c r="X372" s="36"/>
      <c r="Y372" s="36"/>
      <c r="Z372" s="36"/>
      <c r="AA372" s="36"/>
      <c r="AB372" s="36"/>
      <c r="AC372" s="36"/>
      <c r="AD372" s="36"/>
      <c r="AE372" s="36"/>
      <c r="AR372" s="205" t="s">
        <v>244</v>
      </c>
      <c r="AT372" s="205" t="s">
        <v>146</v>
      </c>
      <c r="AU372" s="205" t="s">
        <v>80</v>
      </c>
      <c r="AY372" s="19" t="s">
        <v>144</v>
      </c>
      <c r="BE372" s="206">
        <f>IF(N372="základní",J372,0)</f>
        <v>0</v>
      </c>
      <c r="BF372" s="206">
        <f>IF(N372="snížená",J372,0)</f>
        <v>0</v>
      </c>
      <c r="BG372" s="206">
        <f>IF(N372="zákl. přenesená",J372,0)</f>
        <v>0</v>
      </c>
      <c r="BH372" s="206">
        <f>IF(N372="sníž. přenesená",J372,0)</f>
        <v>0</v>
      </c>
      <c r="BI372" s="206">
        <f>IF(N372="nulová",J372,0)</f>
        <v>0</v>
      </c>
      <c r="BJ372" s="19" t="s">
        <v>76</v>
      </c>
      <c r="BK372" s="206">
        <f>ROUND(I372*H372,2)</f>
        <v>0</v>
      </c>
      <c r="BL372" s="19" t="s">
        <v>244</v>
      </c>
      <c r="BM372" s="205" t="s">
        <v>506</v>
      </c>
    </row>
    <row r="373" spans="1:65" s="2" customFormat="1" ht="39">
      <c r="A373" s="36"/>
      <c r="B373" s="37"/>
      <c r="C373" s="38"/>
      <c r="D373" s="209" t="s">
        <v>173</v>
      </c>
      <c r="E373" s="38"/>
      <c r="F373" s="240" t="s">
        <v>475</v>
      </c>
      <c r="G373" s="38"/>
      <c r="H373" s="38"/>
      <c r="I373" s="117"/>
      <c r="J373" s="38"/>
      <c r="K373" s="38"/>
      <c r="L373" s="41"/>
      <c r="M373" s="241"/>
      <c r="N373" s="242"/>
      <c r="O373" s="66"/>
      <c r="P373" s="66"/>
      <c r="Q373" s="66"/>
      <c r="R373" s="66"/>
      <c r="S373" s="66"/>
      <c r="T373" s="67"/>
      <c r="U373" s="36"/>
      <c r="V373" s="36"/>
      <c r="W373" s="36"/>
      <c r="X373" s="36"/>
      <c r="Y373" s="36"/>
      <c r="Z373" s="36"/>
      <c r="AA373" s="36"/>
      <c r="AB373" s="36"/>
      <c r="AC373" s="36"/>
      <c r="AD373" s="36"/>
      <c r="AE373" s="36"/>
      <c r="AT373" s="19" t="s">
        <v>173</v>
      </c>
      <c r="AU373" s="19" t="s">
        <v>80</v>
      </c>
    </row>
    <row r="374" spans="1:65" s="13" customFormat="1">
      <c r="B374" s="207"/>
      <c r="C374" s="208"/>
      <c r="D374" s="209" t="s">
        <v>152</v>
      </c>
      <c r="E374" s="210" t="s">
        <v>19</v>
      </c>
      <c r="F374" s="211" t="s">
        <v>264</v>
      </c>
      <c r="G374" s="208"/>
      <c r="H374" s="210" t="s">
        <v>19</v>
      </c>
      <c r="I374" s="212"/>
      <c r="J374" s="208"/>
      <c r="K374" s="208"/>
      <c r="L374" s="213"/>
      <c r="M374" s="214"/>
      <c r="N374" s="215"/>
      <c r="O374" s="215"/>
      <c r="P374" s="215"/>
      <c r="Q374" s="215"/>
      <c r="R374" s="215"/>
      <c r="S374" s="215"/>
      <c r="T374" s="216"/>
      <c r="AT374" s="217" t="s">
        <v>152</v>
      </c>
      <c r="AU374" s="217" t="s">
        <v>80</v>
      </c>
      <c r="AV374" s="13" t="s">
        <v>76</v>
      </c>
      <c r="AW374" s="13" t="s">
        <v>33</v>
      </c>
      <c r="AX374" s="13" t="s">
        <v>72</v>
      </c>
      <c r="AY374" s="217" t="s">
        <v>144</v>
      </c>
    </row>
    <row r="375" spans="1:65" s="14" customFormat="1">
      <c r="B375" s="218"/>
      <c r="C375" s="219"/>
      <c r="D375" s="209" t="s">
        <v>152</v>
      </c>
      <c r="E375" s="220" t="s">
        <v>19</v>
      </c>
      <c r="F375" s="221" t="s">
        <v>76</v>
      </c>
      <c r="G375" s="219"/>
      <c r="H375" s="222">
        <v>1</v>
      </c>
      <c r="I375" s="223"/>
      <c r="J375" s="219"/>
      <c r="K375" s="219"/>
      <c r="L375" s="224"/>
      <c r="M375" s="225"/>
      <c r="N375" s="226"/>
      <c r="O375" s="226"/>
      <c r="P375" s="226"/>
      <c r="Q375" s="226"/>
      <c r="R375" s="226"/>
      <c r="S375" s="226"/>
      <c r="T375" s="227"/>
      <c r="AT375" s="228" t="s">
        <v>152</v>
      </c>
      <c r="AU375" s="228" t="s">
        <v>80</v>
      </c>
      <c r="AV375" s="14" t="s">
        <v>80</v>
      </c>
      <c r="AW375" s="14" t="s">
        <v>33</v>
      </c>
      <c r="AX375" s="14" t="s">
        <v>72</v>
      </c>
      <c r="AY375" s="228" t="s">
        <v>144</v>
      </c>
    </row>
    <row r="376" spans="1:65" s="13" customFormat="1">
      <c r="B376" s="207"/>
      <c r="C376" s="208"/>
      <c r="D376" s="209" t="s">
        <v>152</v>
      </c>
      <c r="E376" s="210" t="s">
        <v>19</v>
      </c>
      <c r="F376" s="211" t="s">
        <v>199</v>
      </c>
      <c r="G376" s="208"/>
      <c r="H376" s="210" t="s">
        <v>19</v>
      </c>
      <c r="I376" s="212"/>
      <c r="J376" s="208"/>
      <c r="K376" s="208"/>
      <c r="L376" s="213"/>
      <c r="M376" s="214"/>
      <c r="N376" s="215"/>
      <c r="O376" s="215"/>
      <c r="P376" s="215"/>
      <c r="Q376" s="215"/>
      <c r="R376" s="215"/>
      <c r="S376" s="215"/>
      <c r="T376" s="216"/>
      <c r="AT376" s="217" t="s">
        <v>152</v>
      </c>
      <c r="AU376" s="217" t="s">
        <v>80</v>
      </c>
      <c r="AV376" s="13" t="s">
        <v>76</v>
      </c>
      <c r="AW376" s="13" t="s">
        <v>33</v>
      </c>
      <c r="AX376" s="13" t="s">
        <v>72</v>
      </c>
      <c r="AY376" s="217" t="s">
        <v>144</v>
      </c>
    </row>
    <row r="377" spans="1:65" s="14" customFormat="1">
      <c r="B377" s="218"/>
      <c r="C377" s="219"/>
      <c r="D377" s="209" t="s">
        <v>152</v>
      </c>
      <c r="E377" s="220" t="s">
        <v>19</v>
      </c>
      <c r="F377" s="221" t="s">
        <v>76</v>
      </c>
      <c r="G377" s="219"/>
      <c r="H377" s="222">
        <v>1</v>
      </c>
      <c r="I377" s="223"/>
      <c r="J377" s="219"/>
      <c r="K377" s="219"/>
      <c r="L377" s="224"/>
      <c r="M377" s="225"/>
      <c r="N377" s="226"/>
      <c r="O377" s="226"/>
      <c r="P377" s="226"/>
      <c r="Q377" s="226"/>
      <c r="R377" s="226"/>
      <c r="S377" s="226"/>
      <c r="T377" s="227"/>
      <c r="AT377" s="228" t="s">
        <v>152</v>
      </c>
      <c r="AU377" s="228" t="s">
        <v>80</v>
      </c>
      <c r="AV377" s="14" t="s">
        <v>80</v>
      </c>
      <c r="AW377" s="14" t="s">
        <v>33</v>
      </c>
      <c r="AX377" s="14" t="s">
        <v>72</v>
      </c>
      <c r="AY377" s="228" t="s">
        <v>144</v>
      </c>
    </row>
    <row r="378" spans="1:65" s="15" customFormat="1">
      <c r="B378" s="229"/>
      <c r="C378" s="230"/>
      <c r="D378" s="209" t="s">
        <v>152</v>
      </c>
      <c r="E378" s="231" t="s">
        <v>19</v>
      </c>
      <c r="F378" s="232" t="s">
        <v>160</v>
      </c>
      <c r="G378" s="230"/>
      <c r="H378" s="233">
        <v>2</v>
      </c>
      <c r="I378" s="234"/>
      <c r="J378" s="230"/>
      <c r="K378" s="230"/>
      <c r="L378" s="235"/>
      <c r="M378" s="236"/>
      <c r="N378" s="237"/>
      <c r="O378" s="237"/>
      <c r="P378" s="237"/>
      <c r="Q378" s="237"/>
      <c r="R378" s="237"/>
      <c r="S378" s="237"/>
      <c r="T378" s="238"/>
      <c r="AT378" s="239" t="s">
        <v>152</v>
      </c>
      <c r="AU378" s="239" t="s">
        <v>80</v>
      </c>
      <c r="AV378" s="15" t="s">
        <v>150</v>
      </c>
      <c r="AW378" s="15" t="s">
        <v>33</v>
      </c>
      <c r="AX378" s="15" t="s">
        <v>76</v>
      </c>
      <c r="AY378" s="239" t="s">
        <v>144</v>
      </c>
    </row>
    <row r="379" spans="1:65" s="2" customFormat="1" ht="72.599999999999994" customHeight="1">
      <c r="A379" s="36"/>
      <c r="B379" s="37"/>
      <c r="C379" s="194" t="s">
        <v>507</v>
      </c>
      <c r="D379" s="194" t="s">
        <v>146</v>
      </c>
      <c r="E379" s="195" t="s">
        <v>508</v>
      </c>
      <c r="F379" s="196" t="s">
        <v>509</v>
      </c>
      <c r="G379" s="197" t="s">
        <v>197</v>
      </c>
      <c r="H379" s="198">
        <v>1</v>
      </c>
      <c r="I379" s="199"/>
      <c r="J379" s="200">
        <f>ROUND(I379*H379,2)</f>
        <v>0</v>
      </c>
      <c r="K379" s="196" t="s">
        <v>166</v>
      </c>
      <c r="L379" s="41"/>
      <c r="M379" s="201" t="s">
        <v>19</v>
      </c>
      <c r="N379" s="202" t="s">
        <v>43</v>
      </c>
      <c r="O379" s="66"/>
      <c r="P379" s="203">
        <f>O379*H379</f>
        <v>0</v>
      </c>
      <c r="Q379" s="203">
        <v>3.8631999999999998E-3</v>
      </c>
      <c r="R379" s="203">
        <f>Q379*H379</f>
        <v>3.8631999999999998E-3</v>
      </c>
      <c r="S379" s="203">
        <v>2.8000000000000001E-2</v>
      </c>
      <c r="T379" s="204">
        <f>S379*H379</f>
        <v>2.8000000000000001E-2</v>
      </c>
      <c r="U379" s="36"/>
      <c r="V379" s="36"/>
      <c r="W379" s="36"/>
      <c r="X379" s="36"/>
      <c r="Y379" s="36"/>
      <c r="Z379" s="36"/>
      <c r="AA379" s="36"/>
      <c r="AB379" s="36"/>
      <c r="AC379" s="36"/>
      <c r="AD379" s="36"/>
      <c r="AE379" s="36"/>
      <c r="AR379" s="205" t="s">
        <v>244</v>
      </c>
      <c r="AT379" s="205" t="s">
        <v>146</v>
      </c>
      <c r="AU379" s="205" t="s">
        <v>80</v>
      </c>
      <c r="AY379" s="19" t="s">
        <v>144</v>
      </c>
      <c r="BE379" s="206">
        <f>IF(N379="základní",J379,0)</f>
        <v>0</v>
      </c>
      <c r="BF379" s="206">
        <f>IF(N379="snížená",J379,0)</f>
        <v>0</v>
      </c>
      <c r="BG379" s="206">
        <f>IF(N379="zákl. přenesená",J379,0)</f>
        <v>0</v>
      </c>
      <c r="BH379" s="206">
        <f>IF(N379="sníž. přenesená",J379,0)</f>
        <v>0</v>
      </c>
      <c r="BI379" s="206">
        <f>IF(N379="nulová",J379,0)</f>
        <v>0</v>
      </c>
      <c r="BJ379" s="19" t="s">
        <v>76</v>
      </c>
      <c r="BK379" s="206">
        <f>ROUND(I379*H379,2)</f>
        <v>0</v>
      </c>
      <c r="BL379" s="19" t="s">
        <v>244</v>
      </c>
      <c r="BM379" s="205" t="s">
        <v>510</v>
      </c>
    </row>
    <row r="380" spans="1:65" s="2" customFormat="1" ht="39">
      <c r="A380" s="36"/>
      <c r="B380" s="37"/>
      <c r="C380" s="38"/>
      <c r="D380" s="209" t="s">
        <v>173</v>
      </c>
      <c r="E380" s="38"/>
      <c r="F380" s="240" t="s">
        <v>475</v>
      </c>
      <c r="G380" s="38"/>
      <c r="H380" s="38"/>
      <c r="I380" s="117"/>
      <c r="J380" s="38"/>
      <c r="K380" s="38"/>
      <c r="L380" s="41"/>
      <c r="M380" s="241"/>
      <c r="N380" s="242"/>
      <c r="O380" s="66"/>
      <c r="P380" s="66"/>
      <c r="Q380" s="66"/>
      <c r="R380" s="66"/>
      <c r="S380" s="66"/>
      <c r="T380" s="67"/>
      <c r="U380" s="36"/>
      <c r="V380" s="36"/>
      <c r="W380" s="36"/>
      <c r="X380" s="36"/>
      <c r="Y380" s="36"/>
      <c r="Z380" s="36"/>
      <c r="AA380" s="36"/>
      <c r="AB380" s="36"/>
      <c r="AC380" s="36"/>
      <c r="AD380" s="36"/>
      <c r="AE380" s="36"/>
      <c r="AT380" s="19" t="s">
        <v>173</v>
      </c>
      <c r="AU380" s="19" t="s">
        <v>80</v>
      </c>
    </row>
    <row r="381" spans="1:65" s="13" customFormat="1">
      <c r="B381" s="207"/>
      <c r="C381" s="208"/>
      <c r="D381" s="209" t="s">
        <v>152</v>
      </c>
      <c r="E381" s="210" t="s">
        <v>19</v>
      </c>
      <c r="F381" s="211" t="s">
        <v>199</v>
      </c>
      <c r="G381" s="208"/>
      <c r="H381" s="210" t="s">
        <v>19</v>
      </c>
      <c r="I381" s="212"/>
      <c r="J381" s="208"/>
      <c r="K381" s="208"/>
      <c r="L381" s="213"/>
      <c r="M381" s="214"/>
      <c r="N381" s="215"/>
      <c r="O381" s="215"/>
      <c r="P381" s="215"/>
      <c r="Q381" s="215"/>
      <c r="R381" s="215"/>
      <c r="S381" s="215"/>
      <c r="T381" s="216"/>
      <c r="AT381" s="217" t="s">
        <v>152</v>
      </c>
      <c r="AU381" s="217" t="s">
        <v>80</v>
      </c>
      <c r="AV381" s="13" t="s">
        <v>76</v>
      </c>
      <c r="AW381" s="13" t="s">
        <v>33</v>
      </c>
      <c r="AX381" s="13" t="s">
        <v>72</v>
      </c>
      <c r="AY381" s="217" t="s">
        <v>144</v>
      </c>
    </row>
    <row r="382" spans="1:65" s="14" customFormat="1">
      <c r="B382" s="218"/>
      <c r="C382" s="219"/>
      <c r="D382" s="209" t="s">
        <v>152</v>
      </c>
      <c r="E382" s="220" t="s">
        <v>19</v>
      </c>
      <c r="F382" s="221" t="s">
        <v>76</v>
      </c>
      <c r="G382" s="219"/>
      <c r="H382" s="222">
        <v>1</v>
      </c>
      <c r="I382" s="223"/>
      <c r="J382" s="219"/>
      <c r="K382" s="219"/>
      <c r="L382" s="224"/>
      <c r="M382" s="225"/>
      <c r="N382" s="226"/>
      <c r="O382" s="226"/>
      <c r="P382" s="226"/>
      <c r="Q382" s="226"/>
      <c r="R382" s="226"/>
      <c r="S382" s="226"/>
      <c r="T382" s="227"/>
      <c r="AT382" s="228" t="s">
        <v>152</v>
      </c>
      <c r="AU382" s="228" t="s">
        <v>80</v>
      </c>
      <c r="AV382" s="14" t="s">
        <v>80</v>
      </c>
      <c r="AW382" s="14" t="s">
        <v>33</v>
      </c>
      <c r="AX382" s="14" t="s">
        <v>76</v>
      </c>
      <c r="AY382" s="228" t="s">
        <v>144</v>
      </c>
    </row>
    <row r="383" spans="1:65" s="2" customFormat="1" ht="64.150000000000006" customHeight="1">
      <c r="A383" s="36"/>
      <c r="B383" s="37"/>
      <c r="C383" s="194" t="s">
        <v>511</v>
      </c>
      <c r="D383" s="194" t="s">
        <v>146</v>
      </c>
      <c r="E383" s="195" t="s">
        <v>512</v>
      </c>
      <c r="F383" s="196" t="s">
        <v>513</v>
      </c>
      <c r="G383" s="197" t="s">
        <v>165</v>
      </c>
      <c r="H383" s="198">
        <v>14.733000000000001</v>
      </c>
      <c r="I383" s="199"/>
      <c r="J383" s="200">
        <f>ROUND(I383*H383,2)</f>
        <v>0</v>
      </c>
      <c r="K383" s="196" t="s">
        <v>166</v>
      </c>
      <c r="L383" s="41"/>
      <c r="M383" s="201" t="s">
        <v>19</v>
      </c>
      <c r="N383" s="202" t="s">
        <v>43</v>
      </c>
      <c r="O383" s="66"/>
      <c r="P383" s="203">
        <f>O383*H383</f>
        <v>0</v>
      </c>
      <c r="Q383" s="203">
        <v>1.3794860000000001E-2</v>
      </c>
      <c r="R383" s="203">
        <f>Q383*H383</f>
        <v>0.20323967238000001</v>
      </c>
      <c r="S383" s="203">
        <v>0</v>
      </c>
      <c r="T383" s="204">
        <f>S383*H383</f>
        <v>0</v>
      </c>
      <c r="U383" s="36"/>
      <c r="V383" s="36"/>
      <c r="W383" s="36"/>
      <c r="X383" s="36"/>
      <c r="Y383" s="36"/>
      <c r="Z383" s="36"/>
      <c r="AA383" s="36"/>
      <c r="AB383" s="36"/>
      <c r="AC383" s="36"/>
      <c r="AD383" s="36"/>
      <c r="AE383" s="36"/>
      <c r="AR383" s="205" t="s">
        <v>244</v>
      </c>
      <c r="AT383" s="205" t="s">
        <v>146</v>
      </c>
      <c r="AU383" s="205" t="s">
        <v>80</v>
      </c>
      <c r="AY383" s="19" t="s">
        <v>144</v>
      </c>
      <c r="BE383" s="206">
        <f>IF(N383="základní",J383,0)</f>
        <v>0</v>
      </c>
      <c r="BF383" s="206">
        <f>IF(N383="snížená",J383,0)</f>
        <v>0</v>
      </c>
      <c r="BG383" s="206">
        <f>IF(N383="zákl. přenesená",J383,0)</f>
        <v>0</v>
      </c>
      <c r="BH383" s="206">
        <f>IF(N383="sníž. přenesená",J383,0)</f>
        <v>0</v>
      </c>
      <c r="BI383" s="206">
        <f>IF(N383="nulová",J383,0)</f>
        <v>0</v>
      </c>
      <c r="BJ383" s="19" t="s">
        <v>76</v>
      </c>
      <c r="BK383" s="206">
        <f>ROUND(I383*H383,2)</f>
        <v>0</v>
      </c>
      <c r="BL383" s="19" t="s">
        <v>244</v>
      </c>
      <c r="BM383" s="205" t="s">
        <v>514</v>
      </c>
    </row>
    <row r="384" spans="1:65" s="2" customFormat="1" ht="204.75">
      <c r="A384" s="36"/>
      <c r="B384" s="37"/>
      <c r="C384" s="38"/>
      <c r="D384" s="209" t="s">
        <v>173</v>
      </c>
      <c r="E384" s="38"/>
      <c r="F384" s="240" t="s">
        <v>515</v>
      </c>
      <c r="G384" s="38"/>
      <c r="H384" s="38"/>
      <c r="I384" s="117"/>
      <c r="J384" s="38"/>
      <c r="K384" s="38"/>
      <c r="L384" s="41"/>
      <c r="M384" s="241"/>
      <c r="N384" s="242"/>
      <c r="O384" s="66"/>
      <c r="P384" s="66"/>
      <c r="Q384" s="66"/>
      <c r="R384" s="66"/>
      <c r="S384" s="66"/>
      <c r="T384" s="67"/>
      <c r="U384" s="36"/>
      <c r="V384" s="36"/>
      <c r="W384" s="36"/>
      <c r="X384" s="36"/>
      <c r="Y384" s="36"/>
      <c r="Z384" s="36"/>
      <c r="AA384" s="36"/>
      <c r="AB384" s="36"/>
      <c r="AC384" s="36"/>
      <c r="AD384" s="36"/>
      <c r="AE384" s="36"/>
      <c r="AT384" s="19" t="s">
        <v>173</v>
      </c>
      <c r="AU384" s="19" t="s">
        <v>80</v>
      </c>
    </row>
    <row r="385" spans="1:65" s="13" customFormat="1">
      <c r="B385" s="207"/>
      <c r="C385" s="208"/>
      <c r="D385" s="209" t="s">
        <v>152</v>
      </c>
      <c r="E385" s="210" t="s">
        <v>19</v>
      </c>
      <c r="F385" s="211" t="s">
        <v>264</v>
      </c>
      <c r="G385" s="208"/>
      <c r="H385" s="210" t="s">
        <v>19</v>
      </c>
      <c r="I385" s="212"/>
      <c r="J385" s="208"/>
      <c r="K385" s="208"/>
      <c r="L385" s="213"/>
      <c r="M385" s="214"/>
      <c r="N385" s="215"/>
      <c r="O385" s="215"/>
      <c r="P385" s="215"/>
      <c r="Q385" s="215"/>
      <c r="R385" s="215"/>
      <c r="S385" s="215"/>
      <c r="T385" s="216"/>
      <c r="AT385" s="217" t="s">
        <v>152</v>
      </c>
      <c r="AU385" s="217" t="s">
        <v>80</v>
      </c>
      <c r="AV385" s="13" t="s">
        <v>76</v>
      </c>
      <c r="AW385" s="13" t="s">
        <v>33</v>
      </c>
      <c r="AX385" s="13" t="s">
        <v>72</v>
      </c>
      <c r="AY385" s="217" t="s">
        <v>144</v>
      </c>
    </row>
    <row r="386" spans="1:65" s="14" customFormat="1">
      <c r="B386" s="218"/>
      <c r="C386" s="219"/>
      <c r="D386" s="209" t="s">
        <v>152</v>
      </c>
      <c r="E386" s="220" t="s">
        <v>19</v>
      </c>
      <c r="F386" s="221" t="s">
        <v>516</v>
      </c>
      <c r="G386" s="219"/>
      <c r="H386" s="222">
        <v>9.6999999999999993</v>
      </c>
      <c r="I386" s="223"/>
      <c r="J386" s="219"/>
      <c r="K386" s="219"/>
      <c r="L386" s="224"/>
      <c r="M386" s="225"/>
      <c r="N386" s="226"/>
      <c r="O386" s="226"/>
      <c r="P386" s="226"/>
      <c r="Q386" s="226"/>
      <c r="R386" s="226"/>
      <c r="S386" s="226"/>
      <c r="T386" s="227"/>
      <c r="AT386" s="228" t="s">
        <v>152</v>
      </c>
      <c r="AU386" s="228" t="s">
        <v>80</v>
      </c>
      <c r="AV386" s="14" t="s">
        <v>80</v>
      </c>
      <c r="AW386" s="14" t="s">
        <v>33</v>
      </c>
      <c r="AX386" s="14" t="s">
        <v>72</v>
      </c>
      <c r="AY386" s="228" t="s">
        <v>144</v>
      </c>
    </row>
    <row r="387" spans="1:65" s="14" customFormat="1">
      <c r="B387" s="218"/>
      <c r="C387" s="219"/>
      <c r="D387" s="209" t="s">
        <v>152</v>
      </c>
      <c r="E387" s="220" t="s">
        <v>19</v>
      </c>
      <c r="F387" s="221" t="s">
        <v>517</v>
      </c>
      <c r="G387" s="219"/>
      <c r="H387" s="222">
        <v>5.0330000000000004</v>
      </c>
      <c r="I387" s="223"/>
      <c r="J387" s="219"/>
      <c r="K387" s="219"/>
      <c r="L387" s="224"/>
      <c r="M387" s="225"/>
      <c r="N387" s="226"/>
      <c r="O387" s="226"/>
      <c r="P387" s="226"/>
      <c r="Q387" s="226"/>
      <c r="R387" s="226"/>
      <c r="S387" s="226"/>
      <c r="T387" s="227"/>
      <c r="AT387" s="228" t="s">
        <v>152</v>
      </c>
      <c r="AU387" s="228" t="s">
        <v>80</v>
      </c>
      <c r="AV387" s="14" t="s">
        <v>80</v>
      </c>
      <c r="AW387" s="14" t="s">
        <v>33</v>
      </c>
      <c r="AX387" s="14" t="s">
        <v>72</v>
      </c>
      <c r="AY387" s="228" t="s">
        <v>144</v>
      </c>
    </row>
    <row r="388" spans="1:65" s="15" customFormat="1">
      <c r="B388" s="229"/>
      <c r="C388" s="230"/>
      <c r="D388" s="209" t="s">
        <v>152</v>
      </c>
      <c r="E388" s="231" t="s">
        <v>19</v>
      </c>
      <c r="F388" s="232" t="s">
        <v>160</v>
      </c>
      <c r="G388" s="230"/>
      <c r="H388" s="233">
        <v>14.733000000000001</v>
      </c>
      <c r="I388" s="234"/>
      <c r="J388" s="230"/>
      <c r="K388" s="230"/>
      <c r="L388" s="235"/>
      <c r="M388" s="236"/>
      <c r="N388" s="237"/>
      <c r="O388" s="237"/>
      <c r="P388" s="237"/>
      <c r="Q388" s="237"/>
      <c r="R388" s="237"/>
      <c r="S388" s="237"/>
      <c r="T388" s="238"/>
      <c r="AT388" s="239" t="s">
        <v>152</v>
      </c>
      <c r="AU388" s="239" t="s">
        <v>80</v>
      </c>
      <c r="AV388" s="15" t="s">
        <v>150</v>
      </c>
      <c r="AW388" s="15" t="s">
        <v>33</v>
      </c>
      <c r="AX388" s="15" t="s">
        <v>76</v>
      </c>
      <c r="AY388" s="239" t="s">
        <v>144</v>
      </c>
    </row>
    <row r="389" spans="1:65" s="2" customFormat="1" ht="52.15" customHeight="1">
      <c r="A389" s="36"/>
      <c r="B389" s="37"/>
      <c r="C389" s="194" t="s">
        <v>518</v>
      </c>
      <c r="D389" s="194" t="s">
        <v>146</v>
      </c>
      <c r="E389" s="195" t="s">
        <v>519</v>
      </c>
      <c r="F389" s="196" t="s">
        <v>520</v>
      </c>
      <c r="G389" s="197" t="s">
        <v>165</v>
      </c>
      <c r="H389" s="198">
        <v>14.733000000000001</v>
      </c>
      <c r="I389" s="199"/>
      <c r="J389" s="200">
        <f>ROUND(I389*H389,2)</f>
        <v>0</v>
      </c>
      <c r="K389" s="196" t="s">
        <v>166</v>
      </c>
      <c r="L389" s="41"/>
      <c r="M389" s="201" t="s">
        <v>19</v>
      </c>
      <c r="N389" s="202" t="s">
        <v>43</v>
      </c>
      <c r="O389" s="66"/>
      <c r="P389" s="203">
        <f>O389*H389</f>
        <v>0</v>
      </c>
      <c r="Q389" s="203">
        <v>1E-4</v>
      </c>
      <c r="R389" s="203">
        <f>Q389*H389</f>
        <v>1.4733000000000001E-3</v>
      </c>
      <c r="S389" s="203">
        <v>0</v>
      </c>
      <c r="T389" s="204">
        <f>S389*H389</f>
        <v>0</v>
      </c>
      <c r="U389" s="36"/>
      <c r="V389" s="36"/>
      <c r="W389" s="36"/>
      <c r="X389" s="36"/>
      <c r="Y389" s="36"/>
      <c r="Z389" s="36"/>
      <c r="AA389" s="36"/>
      <c r="AB389" s="36"/>
      <c r="AC389" s="36"/>
      <c r="AD389" s="36"/>
      <c r="AE389" s="36"/>
      <c r="AR389" s="205" t="s">
        <v>244</v>
      </c>
      <c r="AT389" s="205" t="s">
        <v>146</v>
      </c>
      <c r="AU389" s="205" t="s">
        <v>80</v>
      </c>
      <c r="AY389" s="19" t="s">
        <v>144</v>
      </c>
      <c r="BE389" s="206">
        <f>IF(N389="základní",J389,0)</f>
        <v>0</v>
      </c>
      <c r="BF389" s="206">
        <f>IF(N389="snížená",J389,0)</f>
        <v>0</v>
      </c>
      <c r="BG389" s="206">
        <f>IF(N389="zákl. přenesená",J389,0)</f>
        <v>0</v>
      </c>
      <c r="BH389" s="206">
        <f>IF(N389="sníž. přenesená",J389,0)</f>
        <v>0</v>
      </c>
      <c r="BI389" s="206">
        <f>IF(N389="nulová",J389,0)</f>
        <v>0</v>
      </c>
      <c r="BJ389" s="19" t="s">
        <v>76</v>
      </c>
      <c r="BK389" s="206">
        <f>ROUND(I389*H389,2)</f>
        <v>0</v>
      </c>
      <c r="BL389" s="19" t="s">
        <v>244</v>
      </c>
      <c r="BM389" s="205" t="s">
        <v>521</v>
      </c>
    </row>
    <row r="390" spans="1:65" s="2" customFormat="1" ht="204.75">
      <c r="A390" s="36"/>
      <c r="B390" s="37"/>
      <c r="C390" s="38"/>
      <c r="D390" s="209" t="s">
        <v>173</v>
      </c>
      <c r="E390" s="38"/>
      <c r="F390" s="240" t="s">
        <v>515</v>
      </c>
      <c r="G390" s="38"/>
      <c r="H390" s="38"/>
      <c r="I390" s="117"/>
      <c r="J390" s="38"/>
      <c r="K390" s="38"/>
      <c r="L390" s="41"/>
      <c r="M390" s="241"/>
      <c r="N390" s="242"/>
      <c r="O390" s="66"/>
      <c r="P390" s="66"/>
      <c r="Q390" s="66"/>
      <c r="R390" s="66"/>
      <c r="S390" s="66"/>
      <c r="T390" s="67"/>
      <c r="U390" s="36"/>
      <c r="V390" s="36"/>
      <c r="W390" s="36"/>
      <c r="X390" s="36"/>
      <c r="Y390" s="36"/>
      <c r="Z390" s="36"/>
      <c r="AA390" s="36"/>
      <c r="AB390" s="36"/>
      <c r="AC390" s="36"/>
      <c r="AD390" s="36"/>
      <c r="AE390" s="36"/>
      <c r="AT390" s="19" t="s">
        <v>173</v>
      </c>
      <c r="AU390" s="19" t="s">
        <v>80</v>
      </c>
    </row>
    <row r="391" spans="1:65" s="13" customFormat="1">
      <c r="B391" s="207"/>
      <c r="C391" s="208"/>
      <c r="D391" s="209" t="s">
        <v>152</v>
      </c>
      <c r="E391" s="210" t="s">
        <v>19</v>
      </c>
      <c r="F391" s="211" t="s">
        <v>264</v>
      </c>
      <c r="G391" s="208"/>
      <c r="H391" s="210" t="s">
        <v>19</v>
      </c>
      <c r="I391" s="212"/>
      <c r="J391" s="208"/>
      <c r="K391" s="208"/>
      <c r="L391" s="213"/>
      <c r="M391" s="214"/>
      <c r="N391" s="215"/>
      <c r="O391" s="215"/>
      <c r="P391" s="215"/>
      <c r="Q391" s="215"/>
      <c r="R391" s="215"/>
      <c r="S391" s="215"/>
      <c r="T391" s="216"/>
      <c r="AT391" s="217" t="s">
        <v>152</v>
      </c>
      <c r="AU391" s="217" t="s">
        <v>80</v>
      </c>
      <c r="AV391" s="13" t="s">
        <v>76</v>
      </c>
      <c r="AW391" s="13" t="s">
        <v>33</v>
      </c>
      <c r="AX391" s="13" t="s">
        <v>72</v>
      </c>
      <c r="AY391" s="217" t="s">
        <v>144</v>
      </c>
    </row>
    <row r="392" spans="1:65" s="14" customFormat="1">
      <c r="B392" s="218"/>
      <c r="C392" s="219"/>
      <c r="D392" s="209" t="s">
        <v>152</v>
      </c>
      <c r="E392" s="220" t="s">
        <v>19</v>
      </c>
      <c r="F392" s="221" t="s">
        <v>516</v>
      </c>
      <c r="G392" s="219"/>
      <c r="H392" s="222">
        <v>9.6999999999999993</v>
      </c>
      <c r="I392" s="223"/>
      <c r="J392" s="219"/>
      <c r="K392" s="219"/>
      <c r="L392" s="224"/>
      <c r="M392" s="225"/>
      <c r="N392" s="226"/>
      <c r="O392" s="226"/>
      <c r="P392" s="226"/>
      <c r="Q392" s="226"/>
      <c r="R392" s="226"/>
      <c r="S392" s="226"/>
      <c r="T392" s="227"/>
      <c r="AT392" s="228" t="s">
        <v>152</v>
      </c>
      <c r="AU392" s="228" t="s">
        <v>80</v>
      </c>
      <c r="AV392" s="14" t="s">
        <v>80</v>
      </c>
      <c r="AW392" s="14" t="s">
        <v>33</v>
      </c>
      <c r="AX392" s="14" t="s">
        <v>72</v>
      </c>
      <c r="AY392" s="228" t="s">
        <v>144</v>
      </c>
    </row>
    <row r="393" spans="1:65" s="14" customFormat="1">
      <c r="B393" s="218"/>
      <c r="C393" s="219"/>
      <c r="D393" s="209" t="s">
        <v>152</v>
      </c>
      <c r="E393" s="220" t="s">
        <v>19</v>
      </c>
      <c r="F393" s="221" t="s">
        <v>517</v>
      </c>
      <c r="G393" s="219"/>
      <c r="H393" s="222">
        <v>5.0330000000000004</v>
      </c>
      <c r="I393" s="223"/>
      <c r="J393" s="219"/>
      <c r="K393" s="219"/>
      <c r="L393" s="224"/>
      <c r="M393" s="225"/>
      <c r="N393" s="226"/>
      <c r="O393" s="226"/>
      <c r="P393" s="226"/>
      <c r="Q393" s="226"/>
      <c r="R393" s="226"/>
      <c r="S393" s="226"/>
      <c r="T393" s="227"/>
      <c r="AT393" s="228" t="s">
        <v>152</v>
      </c>
      <c r="AU393" s="228" t="s">
        <v>80</v>
      </c>
      <c r="AV393" s="14" t="s">
        <v>80</v>
      </c>
      <c r="AW393" s="14" t="s">
        <v>33</v>
      </c>
      <c r="AX393" s="14" t="s">
        <v>72</v>
      </c>
      <c r="AY393" s="228" t="s">
        <v>144</v>
      </c>
    </row>
    <row r="394" spans="1:65" s="15" customFormat="1">
      <c r="B394" s="229"/>
      <c r="C394" s="230"/>
      <c r="D394" s="209" t="s">
        <v>152</v>
      </c>
      <c r="E394" s="231" t="s">
        <v>19</v>
      </c>
      <c r="F394" s="232" t="s">
        <v>160</v>
      </c>
      <c r="G394" s="230"/>
      <c r="H394" s="233">
        <v>14.733000000000001</v>
      </c>
      <c r="I394" s="234"/>
      <c r="J394" s="230"/>
      <c r="K394" s="230"/>
      <c r="L394" s="235"/>
      <c r="M394" s="236"/>
      <c r="N394" s="237"/>
      <c r="O394" s="237"/>
      <c r="P394" s="237"/>
      <c r="Q394" s="237"/>
      <c r="R394" s="237"/>
      <c r="S394" s="237"/>
      <c r="T394" s="238"/>
      <c r="AT394" s="239" t="s">
        <v>152</v>
      </c>
      <c r="AU394" s="239" t="s">
        <v>80</v>
      </c>
      <c r="AV394" s="15" t="s">
        <v>150</v>
      </c>
      <c r="AW394" s="15" t="s">
        <v>33</v>
      </c>
      <c r="AX394" s="15" t="s">
        <v>76</v>
      </c>
      <c r="AY394" s="239" t="s">
        <v>144</v>
      </c>
    </row>
    <row r="395" spans="1:65" s="2" customFormat="1" ht="32.450000000000003" customHeight="1">
      <c r="A395" s="36"/>
      <c r="B395" s="37"/>
      <c r="C395" s="194" t="s">
        <v>522</v>
      </c>
      <c r="D395" s="194" t="s">
        <v>146</v>
      </c>
      <c r="E395" s="195" t="s">
        <v>523</v>
      </c>
      <c r="F395" s="196" t="s">
        <v>524</v>
      </c>
      <c r="G395" s="197" t="s">
        <v>165</v>
      </c>
      <c r="H395" s="198">
        <v>14.733000000000001</v>
      </c>
      <c r="I395" s="199"/>
      <c r="J395" s="200">
        <f>ROUND(I395*H395,2)</f>
        <v>0</v>
      </c>
      <c r="K395" s="196" t="s">
        <v>166</v>
      </c>
      <c r="L395" s="41"/>
      <c r="M395" s="201" t="s">
        <v>19</v>
      </c>
      <c r="N395" s="202" t="s">
        <v>43</v>
      </c>
      <c r="O395" s="66"/>
      <c r="P395" s="203">
        <f>O395*H395</f>
        <v>0</v>
      </c>
      <c r="Q395" s="203">
        <v>1E-4</v>
      </c>
      <c r="R395" s="203">
        <f>Q395*H395</f>
        <v>1.4733000000000001E-3</v>
      </c>
      <c r="S395" s="203">
        <v>0</v>
      </c>
      <c r="T395" s="204">
        <f>S395*H395</f>
        <v>0</v>
      </c>
      <c r="U395" s="36"/>
      <c r="V395" s="36"/>
      <c r="W395" s="36"/>
      <c r="X395" s="36"/>
      <c r="Y395" s="36"/>
      <c r="Z395" s="36"/>
      <c r="AA395" s="36"/>
      <c r="AB395" s="36"/>
      <c r="AC395" s="36"/>
      <c r="AD395" s="36"/>
      <c r="AE395" s="36"/>
      <c r="AR395" s="205" t="s">
        <v>244</v>
      </c>
      <c r="AT395" s="205" t="s">
        <v>146</v>
      </c>
      <c r="AU395" s="205" t="s">
        <v>80</v>
      </c>
      <c r="AY395" s="19" t="s">
        <v>144</v>
      </c>
      <c r="BE395" s="206">
        <f>IF(N395="základní",J395,0)</f>
        <v>0</v>
      </c>
      <c r="BF395" s="206">
        <f>IF(N395="snížená",J395,0)</f>
        <v>0</v>
      </c>
      <c r="BG395" s="206">
        <f>IF(N395="zákl. přenesená",J395,0)</f>
        <v>0</v>
      </c>
      <c r="BH395" s="206">
        <f>IF(N395="sníž. přenesená",J395,0)</f>
        <v>0</v>
      </c>
      <c r="BI395" s="206">
        <f>IF(N395="nulová",J395,0)</f>
        <v>0</v>
      </c>
      <c r="BJ395" s="19" t="s">
        <v>76</v>
      </c>
      <c r="BK395" s="206">
        <f>ROUND(I395*H395,2)</f>
        <v>0</v>
      </c>
      <c r="BL395" s="19" t="s">
        <v>244</v>
      </c>
      <c r="BM395" s="205" t="s">
        <v>525</v>
      </c>
    </row>
    <row r="396" spans="1:65" s="2" customFormat="1" ht="204.75">
      <c r="A396" s="36"/>
      <c r="B396" s="37"/>
      <c r="C396" s="38"/>
      <c r="D396" s="209" t="s">
        <v>173</v>
      </c>
      <c r="E396" s="38"/>
      <c r="F396" s="240" t="s">
        <v>515</v>
      </c>
      <c r="G396" s="38"/>
      <c r="H396" s="38"/>
      <c r="I396" s="117"/>
      <c r="J396" s="38"/>
      <c r="K396" s="38"/>
      <c r="L396" s="41"/>
      <c r="M396" s="241"/>
      <c r="N396" s="242"/>
      <c r="O396" s="66"/>
      <c r="P396" s="66"/>
      <c r="Q396" s="66"/>
      <c r="R396" s="66"/>
      <c r="S396" s="66"/>
      <c r="T396" s="67"/>
      <c r="U396" s="36"/>
      <c r="V396" s="36"/>
      <c r="W396" s="36"/>
      <c r="X396" s="36"/>
      <c r="Y396" s="36"/>
      <c r="Z396" s="36"/>
      <c r="AA396" s="36"/>
      <c r="AB396" s="36"/>
      <c r="AC396" s="36"/>
      <c r="AD396" s="36"/>
      <c r="AE396" s="36"/>
      <c r="AT396" s="19" t="s">
        <v>173</v>
      </c>
      <c r="AU396" s="19" t="s">
        <v>80</v>
      </c>
    </row>
    <row r="397" spans="1:65" s="13" customFormat="1">
      <c r="B397" s="207"/>
      <c r="C397" s="208"/>
      <c r="D397" s="209" t="s">
        <v>152</v>
      </c>
      <c r="E397" s="210" t="s">
        <v>19</v>
      </c>
      <c r="F397" s="211" t="s">
        <v>264</v>
      </c>
      <c r="G397" s="208"/>
      <c r="H397" s="210" t="s">
        <v>19</v>
      </c>
      <c r="I397" s="212"/>
      <c r="J397" s="208"/>
      <c r="K397" s="208"/>
      <c r="L397" s="213"/>
      <c r="M397" s="214"/>
      <c r="N397" s="215"/>
      <c r="O397" s="215"/>
      <c r="P397" s="215"/>
      <c r="Q397" s="215"/>
      <c r="R397" s="215"/>
      <c r="S397" s="215"/>
      <c r="T397" s="216"/>
      <c r="AT397" s="217" t="s">
        <v>152</v>
      </c>
      <c r="AU397" s="217" t="s">
        <v>80</v>
      </c>
      <c r="AV397" s="13" t="s">
        <v>76</v>
      </c>
      <c r="AW397" s="13" t="s">
        <v>33</v>
      </c>
      <c r="AX397" s="13" t="s">
        <v>72</v>
      </c>
      <c r="AY397" s="217" t="s">
        <v>144</v>
      </c>
    </row>
    <row r="398" spans="1:65" s="14" customFormat="1">
      <c r="B398" s="218"/>
      <c r="C398" s="219"/>
      <c r="D398" s="209" t="s">
        <v>152</v>
      </c>
      <c r="E398" s="220" t="s">
        <v>19</v>
      </c>
      <c r="F398" s="221" t="s">
        <v>516</v>
      </c>
      <c r="G398" s="219"/>
      <c r="H398" s="222">
        <v>9.6999999999999993</v>
      </c>
      <c r="I398" s="223"/>
      <c r="J398" s="219"/>
      <c r="K398" s="219"/>
      <c r="L398" s="224"/>
      <c r="M398" s="225"/>
      <c r="N398" s="226"/>
      <c r="O398" s="226"/>
      <c r="P398" s="226"/>
      <c r="Q398" s="226"/>
      <c r="R398" s="226"/>
      <c r="S398" s="226"/>
      <c r="T398" s="227"/>
      <c r="AT398" s="228" t="s">
        <v>152</v>
      </c>
      <c r="AU398" s="228" t="s">
        <v>80</v>
      </c>
      <c r="AV398" s="14" t="s">
        <v>80</v>
      </c>
      <c r="AW398" s="14" t="s">
        <v>33</v>
      </c>
      <c r="AX398" s="14" t="s">
        <v>72</v>
      </c>
      <c r="AY398" s="228" t="s">
        <v>144</v>
      </c>
    </row>
    <row r="399" spans="1:65" s="14" customFormat="1">
      <c r="B399" s="218"/>
      <c r="C399" s="219"/>
      <c r="D399" s="209" t="s">
        <v>152</v>
      </c>
      <c r="E399" s="220" t="s">
        <v>19</v>
      </c>
      <c r="F399" s="221" t="s">
        <v>517</v>
      </c>
      <c r="G399" s="219"/>
      <c r="H399" s="222">
        <v>5.0330000000000004</v>
      </c>
      <c r="I399" s="223"/>
      <c r="J399" s="219"/>
      <c r="K399" s="219"/>
      <c r="L399" s="224"/>
      <c r="M399" s="225"/>
      <c r="N399" s="226"/>
      <c r="O399" s="226"/>
      <c r="P399" s="226"/>
      <c r="Q399" s="226"/>
      <c r="R399" s="226"/>
      <c r="S399" s="226"/>
      <c r="T399" s="227"/>
      <c r="AT399" s="228" t="s">
        <v>152</v>
      </c>
      <c r="AU399" s="228" t="s">
        <v>80</v>
      </c>
      <c r="AV399" s="14" t="s">
        <v>80</v>
      </c>
      <c r="AW399" s="14" t="s">
        <v>33</v>
      </c>
      <c r="AX399" s="14" t="s">
        <v>72</v>
      </c>
      <c r="AY399" s="228" t="s">
        <v>144</v>
      </c>
    </row>
    <row r="400" spans="1:65" s="15" customFormat="1">
      <c r="B400" s="229"/>
      <c r="C400" s="230"/>
      <c r="D400" s="209" t="s">
        <v>152</v>
      </c>
      <c r="E400" s="231" t="s">
        <v>19</v>
      </c>
      <c r="F400" s="232" t="s">
        <v>160</v>
      </c>
      <c r="G400" s="230"/>
      <c r="H400" s="233">
        <v>14.733000000000001</v>
      </c>
      <c r="I400" s="234"/>
      <c r="J400" s="230"/>
      <c r="K400" s="230"/>
      <c r="L400" s="235"/>
      <c r="M400" s="236"/>
      <c r="N400" s="237"/>
      <c r="O400" s="237"/>
      <c r="P400" s="237"/>
      <c r="Q400" s="237"/>
      <c r="R400" s="237"/>
      <c r="S400" s="237"/>
      <c r="T400" s="238"/>
      <c r="AT400" s="239" t="s">
        <v>152</v>
      </c>
      <c r="AU400" s="239" t="s">
        <v>80</v>
      </c>
      <c r="AV400" s="15" t="s">
        <v>150</v>
      </c>
      <c r="AW400" s="15" t="s">
        <v>33</v>
      </c>
      <c r="AX400" s="15" t="s">
        <v>76</v>
      </c>
      <c r="AY400" s="239" t="s">
        <v>144</v>
      </c>
    </row>
    <row r="401" spans="1:65" s="2" customFormat="1" ht="55.15" customHeight="1">
      <c r="A401" s="36"/>
      <c r="B401" s="37"/>
      <c r="C401" s="194" t="s">
        <v>526</v>
      </c>
      <c r="D401" s="194" t="s">
        <v>146</v>
      </c>
      <c r="E401" s="195" t="s">
        <v>527</v>
      </c>
      <c r="F401" s="196" t="s">
        <v>528</v>
      </c>
      <c r="G401" s="197" t="s">
        <v>165</v>
      </c>
      <c r="H401" s="198">
        <v>20.92</v>
      </c>
      <c r="I401" s="199"/>
      <c r="J401" s="200">
        <f>ROUND(I401*H401,2)</f>
        <v>0</v>
      </c>
      <c r="K401" s="196" t="s">
        <v>166</v>
      </c>
      <c r="L401" s="41"/>
      <c r="M401" s="201" t="s">
        <v>19</v>
      </c>
      <c r="N401" s="202" t="s">
        <v>43</v>
      </c>
      <c r="O401" s="66"/>
      <c r="P401" s="203">
        <f>O401*H401</f>
        <v>0</v>
      </c>
      <c r="Q401" s="203">
        <v>0</v>
      </c>
      <c r="R401" s="203">
        <f>Q401*H401</f>
        <v>0</v>
      </c>
      <c r="S401" s="203">
        <v>1.721E-2</v>
      </c>
      <c r="T401" s="204">
        <f>S401*H401</f>
        <v>0.3600332</v>
      </c>
      <c r="U401" s="36"/>
      <c r="V401" s="36"/>
      <c r="W401" s="36"/>
      <c r="X401" s="36"/>
      <c r="Y401" s="36"/>
      <c r="Z401" s="36"/>
      <c r="AA401" s="36"/>
      <c r="AB401" s="36"/>
      <c r="AC401" s="36"/>
      <c r="AD401" s="36"/>
      <c r="AE401" s="36"/>
      <c r="AR401" s="205" t="s">
        <v>244</v>
      </c>
      <c r="AT401" s="205" t="s">
        <v>146</v>
      </c>
      <c r="AU401" s="205" t="s">
        <v>80</v>
      </c>
      <c r="AY401" s="19" t="s">
        <v>144</v>
      </c>
      <c r="BE401" s="206">
        <f>IF(N401="základní",J401,0)</f>
        <v>0</v>
      </c>
      <c r="BF401" s="206">
        <f>IF(N401="snížená",J401,0)</f>
        <v>0</v>
      </c>
      <c r="BG401" s="206">
        <f>IF(N401="zákl. přenesená",J401,0)</f>
        <v>0</v>
      </c>
      <c r="BH401" s="206">
        <f>IF(N401="sníž. přenesená",J401,0)</f>
        <v>0</v>
      </c>
      <c r="BI401" s="206">
        <f>IF(N401="nulová",J401,0)</f>
        <v>0</v>
      </c>
      <c r="BJ401" s="19" t="s">
        <v>76</v>
      </c>
      <c r="BK401" s="206">
        <f>ROUND(I401*H401,2)</f>
        <v>0</v>
      </c>
      <c r="BL401" s="19" t="s">
        <v>244</v>
      </c>
      <c r="BM401" s="205" t="s">
        <v>529</v>
      </c>
    </row>
    <row r="402" spans="1:65" s="2" customFormat="1" ht="68.25">
      <c r="A402" s="36"/>
      <c r="B402" s="37"/>
      <c r="C402" s="38"/>
      <c r="D402" s="209" t="s">
        <v>173</v>
      </c>
      <c r="E402" s="38"/>
      <c r="F402" s="240" t="s">
        <v>530</v>
      </c>
      <c r="G402" s="38"/>
      <c r="H402" s="38"/>
      <c r="I402" s="117"/>
      <c r="J402" s="38"/>
      <c r="K402" s="38"/>
      <c r="L402" s="41"/>
      <c r="M402" s="241"/>
      <c r="N402" s="242"/>
      <c r="O402" s="66"/>
      <c r="P402" s="66"/>
      <c r="Q402" s="66"/>
      <c r="R402" s="66"/>
      <c r="S402" s="66"/>
      <c r="T402" s="67"/>
      <c r="U402" s="36"/>
      <c r="V402" s="36"/>
      <c r="W402" s="36"/>
      <c r="X402" s="36"/>
      <c r="Y402" s="36"/>
      <c r="Z402" s="36"/>
      <c r="AA402" s="36"/>
      <c r="AB402" s="36"/>
      <c r="AC402" s="36"/>
      <c r="AD402" s="36"/>
      <c r="AE402" s="36"/>
      <c r="AT402" s="19" t="s">
        <v>173</v>
      </c>
      <c r="AU402" s="19" t="s">
        <v>80</v>
      </c>
    </row>
    <row r="403" spans="1:65" s="13" customFormat="1">
      <c r="B403" s="207"/>
      <c r="C403" s="208"/>
      <c r="D403" s="209" t="s">
        <v>152</v>
      </c>
      <c r="E403" s="210" t="s">
        <v>19</v>
      </c>
      <c r="F403" s="211" t="s">
        <v>264</v>
      </c>
      <c r="G403" s="208"/>
      <c r="H403" s="210" t="s">
        <v>19</v>
      </c>
      <c r="I403" s="212"/>
      <c r="J403" s="208"/>
      <c r="K403" s="208"/>
      <c r="L403" s="213"/>
      <c r="M403" s="214"/>
      <c r="N403" s="215"/>
      <c r="O403" s="215"/>
      <c r="P403" s="215"/>
      <c r="Q403" s="215"/>
      <c r="R403" s="215"/>
      <c r="S403" s="215"/>
      <c r="T403" s="216"/>
      <c r="AT403" s="217" t="s">
        <v>152</v>
      </c>
      <c r="AU403" s="217" t="s">
        <v>80</v>
      </c>
      <c r="AV403" s="13" t="s">
        <v>76</v>
      </c>
      <c r="AW403" s="13" t="s">
        <v>33</v>
      </c>
      <c r="AX403" s="13" t="s">
        <v>72</v>
      </c>
      <c r="AY403" s="217" t="s">
        <v>144</v>
      </c>
    </row>
    <row r="404" spans="1:65" s="14" customFormat="1">
      <c r="B404" s="218"/>
      <c r="C404" s="219"/>
      <c r="D404" s="209" t="s">
        <v>152</v>
      </c>
      <c r="E404" s="220" t="s">
        <v>19</v>
      </c>
      <c r="F404" s="221" t="s">
        <v>531</v>
      </c>
      <c r="G404" s="219"/>
      <c r="H404" s="222">
        <v>13.42</v>
      </c>
      <c r="I404" s="223"/>
      <c r="J404" s="219"/>
      <c r="K404" s="219"/>
      <c r="L404" s="224"/>
      <c r="M404" s="225"/>
      <c r="N404" s="226"/>
      <c r="O404" s="226"/>
      <c r="P404" s="226"/>
      <c r="Q404" s="226"/>
      <c r="R404" s="226"/>
      <c r="S404" s="226"/>
      <c r="T404" s="227"/>
      <c r="AT404" s="228" t="s">
        <v>152</v>
      </c>
      <c r="AU404" s="228" t="s">
        <v>80</v>
      </c>
      <c r="AV404" s="14" t="s">
        <v>80</v>
      </c>
      <c r="AW404" s="14" t="s">
        <v>33</v>
      </c>
      <c r="AX404" s="14" t="s">
        <v>72</v>
      </c>
      <c r="AY404" s="228" t="s">
        <v>144</v>
      </c>
    </row>
    <row r="405" spans="1:65" s="14" customFormat="1">
      <c r="B405" s="218"/>
      <c r="C405" s="219"/>
      <c r="D405" s="209" t="s">
        <v>152</v>
      </c>
      <c r="E405" s="220" t="s">
        <v>19</v>
      </c>
      <c r="F405" s="221" t="s">
        <v>532</v>
      </c>
      <c r="G405" s="219"/>
      <c r="H405" s="222">
        <v>7.5</v>
      </c>
      <c r="I405" s="223"/>
      <c r="J405" s="219"/>
      <c r="K405" s="219"/>
      <c r="L405" s="224"/>
      <c r="M405" s="225"/>
      <c r="N405" s="226"/>
      <c r="O405" s="226"/>
      <c r="P405" s="226"/>
      <c r="Q405" s="226"/>
      <c r="R405" s="226"/>
      <c r="S405" s="226"/>
      <c r="T405" s="227"/>
      <c r="AT405" s="228" t="s">
        <v>152</v>
      </c>
      <c r="AU405" s="228" t="s">
        <v>80</v>
      </c>
      <c r="AV405" s="14" t="s">
        <v>80</v>
      </c>
      <c r="AW405" s="14" t="s">
        <v>33</v>
      </c>
      <c r="AX405" s="14" t="s">
        <v>72</v>
      </c>
      <c r="AY405" s="228" t="s">
        <v>144</v>
      </c>
    </row>
    <row r="406" spans="1:65" s="15" customFormat="1">
      <c r="B406" s="229"/>
      <c r="C406" s="230"/>
      <c r="D406" s="209" t="s">
        <v>152</v>
      </c>
      <c r="E406" s="231" t="s">
        <v>19</v>
      </c>
      <c r="F406" s="232" t="s">
        <v>160</v>
      </c>
      <c r="G406" s="230"/>
      <c r="H406" s="233">
        <v>20.92</v>
      </c>
      <c r="I406" s="234"/>
      <c r="J406" s="230"/>
      <c r="K406" s="230"/>
      <c r="L406" s="235"/>
      <c r="M406" s="236"/>
      <c r="N406" s="237"/>
      <c r="O406" s="237"/>
      <c r="P406" s="237"/>
      <c r="Q406" s="237"/>
      <c r="R406" s="237"/>
      <c r="S406" s="237"/>
      <c r="T406" s="238"/>
      <c r="AT406" s="239" t="s">
        <v>152</v>
      </c>
      <c r="AU406" s="239" t="s">
        <v>80</v>
      </c>
      <c r="AV406" s="15" t="s">
        <v>150</v>
      </c>
      <c r="AW406" s="15" t="s">
        <v>33</v>
      </c>
      <c r="AX406" s="15" t="s">
        <v>76</v>
      </c>
      <c r="AY406" s="239" t="s">
        <v>144</v>
      </c>
    </row>
    <row r="407" spans="1:65" s="2" customFormat="1" ht="87.75" customHeight="1">
      <c r="A407" s="36"/>
      <c r="B407" s="37"/>
      <c r="C407" s="194" t="s">
        <v>533</v>
      </c>
      <c r="D407" s="194" t="s">
        <v>146</v>
      </c>
      <c r="E407" s="195" t="s">
        <v>534</v>
      </c>
      <c r="F407" s="196" t="s">
        <v>535</v>
      </c>
      <c r="G407" s="197" t="s">
        <v>165</v>
      </c>
      <c r="H407" s="198">
        <v>3</v>
      </c>
      <c r="I407" s="199"/>
      <c r="J407" s="200">
        <f>ROUND(I407*H407,2)</f>
        <v>0</v>
      </c>
      <c r="K407" s="196" t="s">
        <v>166</v>
      </c>
      <c r="L407" s="41"/>
      <c r="M407" s="201" t="s">
        <v>19</v>
      </c>
      <c r="N407" s="202" t="s">
        <v>43</v>
      </c>
      <c r="O407" s="66"/>
      <c r="P407" s="203">
        <f>O407*H407</f>
        <v>0</v>
      </c>
      <c r="Q407" s="203">
        <v>2.0484750900000001E-2</v>
      </c>
      <c r="R407" s="203">
        <f>Q407*H407</f>
        <v>6.1454252700000003E-2</v>
      </c>
      <c r="S407" s="203">
        <v>0</v>
      </c>
      <c r="T407" s="204">
        <f>S407*H407</f>
        <v>0</v>
      </c>
      <c r="U407" s="36"/>
      <c r="V407" s="36"/>
      <c r="W407" s="36"/>
      <c r="X407" s="36"/>
      <c r="Y407" s="36"/>
      <c r="Z407" s="36"/>
      <c r="AA407" s="36"/>
      <c r="AB407" s="36"/>
      <c r="AC407" s="36"/>
      <c r="AD407" s="36"/>
      <c r="AE407" s="36"/>
      <c r="AR407" s="205" t="s">
        <v>244</v>
      </c>
      <c r="AT407" s="205" t="s">
        <v>146</v>
      </c>
      <c r="AU407" s="205" t="s">
        <v>80</v>
      </c>
      <c r="AY407" s="19" t="s">
        <v>144</v>
      </c>
      <c r="BE407" s="206">
        <f>IF(N407="základní",J407,0)</f>
        <v>0</v>
      </c>
      <c r="BF407" s="206">
        <f>IF(N407="snížená",J407,0)</f>
        <v>0</v>
      </c>
      <c r="BG407" s="206">
        <f>IF(N407="zákl. přenesená",J407,0)</f>
        <v>0</v>
      </c>
      <c r="BH407" s="206">
        <f>IF(N407="sníž. přenesená",J407,0)</f>
        <v>0</v>
      </c>
      <c r="BI407" s="206">
        <f>IF(N407="nulová",J407,0)</f>
        <v>0</v>
      </c>
      <c r="BJ407" s="19" t="s">
        <v>76</v>
      </c>
      <c r="BK407" s="206">
        <f>ROUND(I407*H407,2)</f>
        <v>0</v>
      </c>
      <c r="BL407" s="19" t="s">
        <v>244</v>
      </c>
      <c r="BM407" s="205" t="s">
        <v>536</v>
      </c>
    </row>
    <row r="408" spans="1:65" s="2" customFormat="1" ht="175.5">
      <c r="A408" s="36"/>
      <c r="B408" s="37"/>
      <c r="C408" s="38"/>
      <c r="D408" s="209" t="s">
        <v>173</v>
      </c>
      <c r="E408" s="38"/>
      <c r="F408" s="240" t="s">
        <v>537</v>
      </c>
      <c r="G408" s="38"/>
      <c r="H408" s="38"/>
      <c r="I408" s="117"/>
      <c r="J408" s="38"/>
      <c r="K408" s="38"/>
      <c r="L408" s="41"/>
      <c r="M408" s="241"/>
      <c r="N408" s="242"/>
      <c r="O408" s="66"/>
      <c r="P408" s="66"/>
      <c r="Q408" s="66"/>
      <c r="R408" s="66"/>
      <c r="S408" s="66"/>
      <c r="T408" s="67"/>
      <c r="U408" s="36"/>
      <c r="V408" s="36"/>
      <c r="W408" s="36"/>
      <c r="X408" s="36"/>
      <c r="Y408" s="36"/>
      <c r="Z408" s="36"/>
      <c r="AA408" s="36"/>
      <c r="AB408" s="36"/>
      <c r="AC408" s="36"/>
      <c r="AD408" s="36"/>
      <c r="AE408" s="36"/>
      <c r="AT408" s="19" t="s">
        <v>173</v>
      </c>
      <c r="AU408" s="19" t="s">
        <v>80</v>
      </c>
    </row>
    <row r="409" spans="1:65" s="13" customFormat="1">
      <c r="B409" s="207"/>
      <c r="C409" s="208"/>
      <c r="D409" s="209" t="s">
        <v>152</v>
      </c>
      <c r="E409" s="210" t="s">
        <v>19</v>
      </c>
      <c r="F409" s="211" t="s">
        <v>199</v>
      </c>
      <c r="G409" s="208"/>
      <c r="H409" s="210" t="s">
        <v>19</v>
      </c>
      <c r="I409" s="212"/>
      <c r="J409" s="208"/>
      <c r="K409" s="208"/>
      <c r="L409" s="213"/>
      <c r="M409" s="214"/>
      <c r="N409" s="215"/>
      <c r="O409" s="215"/>
      <c r="P409" s="215"/>
      <c r="Q409" s="215"/>
      <c r="R409" s="215"/>
      <c r="S409" s="215"/>
      <c r="T409" s="216"/>
      <c r="AT409" s="217" t="s">
        <v>152</v>
      </c>
      <c r="AU409" s="217" t="s">
        <v>80</v>
      </c>
      <c r="AV409" s="13" t="s">
        <v>76</v>
      </c>
      <c r="AW409" s="13" t="s">
        <v>33</v>
      </c>
      <c r="AX409" s="13" t="s">
        <v>72</v>
      </c>
      <c r="AY409" s="217" t="s">
        <v>144</v>
      </c>
    </row>
    <row r="410" spans="1:65" s="14" customFormat="1">
      <c r="B410" s="218"/>
      <c r="C410" s="219"/>
      <c r="D410" s="209" t="s">
        <v>152</v>
      </c>
      <c r="E410" s="220" t="s">
        <v>19</v>
      </c>
      <c r="F410" s="221" t="s">
        <v>538</v>
      </c>
      <c r="G410" s="219"/>
      <c r="H410" s="222">
        <v>3</v>
      </c>
      <c r="I410" s="223"/>
      <c r="J410" s="219"/>
      <c r="K410" s="219"/>
      <c r="L410" s="224"/>
      <c r="M410" s="225"/>
      <c r="N410" s="226"/>
      <c r="O410" s="226"/>
      <c r="P410" s="226"/>
      <c r="Q410" s="226"/>
      <c r="R410" s="226"/>
      <c r="S410" s="226"/>
      <c r="T410" s="227"/>
      <c r="AT410" s="228" t="s">
        <v>152</v>
      </c>
      <c r="AU410" s="228" t="s">
        <v>80</v>
      </c>
      <c r="AV410" s="14" t="s">
        <v>80</v>
      </c>
      <c r="AW410" s="14" t="s">
        <v>33</v>
      </c>
      <c r="AX410" s="14" t="s">
        <v>76</v>
      </c>
      <c r="AY410" s="228" t="s">
        <v>144</v>
      </c>
    </row>
    <row r="411" spans="1:65" s="2" customFormat="1" ht="40.15" customHeight="1">
      <c r="A411" s="36"/>
      <c r="B411" s="37"/>
      <c r="C411" s="194" t="s">
        <v>539</v>
      </c>
      <c r="D411" s="194" t="s">
        <v>146</v>
      </c>
      <c r="E411" s="195" t="s">
        <v>540</v>
      </c>
      <c r="F411" s="196" t="s">
        <v>541</v>
      </c>
      <c r="G411" s="197" t="s">
        <v>197</v>
      </c>
      <c r="H411" s="198">
        <v>3</v>
      </c>
      <c r="I411" s="199"/>
      <c r="J411" s="200">
        <f>ROUND(I411*H411,2)</f>
        <v>0</v>
      </c>
      <c r="K411" s="196" t="s">
        <v>166</v>
      </c>
      <c r="L411" s="41"/>
      <c r="M411" s="201" t="s">
        <v>19</v>
      </c>
      <c r="N411" s="202" t="s">
        <v>43</v>
      </c>
      <c r="O411" s="66"/>
      <c r="P411" s="203">
        <f>O411*H411</f>
        <v>0</v>
      </c>
      <c r="Q411" s="203">
        <v>1.8746100000000002E-2</v>
      </c>
      <c r="R411" s="203">
        <f>Q411*H411</f>
        <v>5.6238300000000005E-2</v>
      </c>
      <c r="S411" s="203">
        <v>1.5180000000000001E-2</v>
      </c>
      <c r="T411" s="204">
        <f>S411*H411</f>
        <v>4.5540000000000004E-2</v>
      </c>
      <c r="U411" s="36"/>
      <c r="V411" s="36"/>
      <c r="W411" s="36"/>
      <c r="X411" s="36"/>
      <c r="Y411" s="36"/>
      <c r="Z411" s="36"/>
      <c r="AA411" s="36"/>
      <c r="AB411" s="36"/>
      <c r="AC411" s="36"/>
      <c r="AD411" s="36"/>
      <c r="AE411" s="36"/>
      <c r="AR411" s="205" t="s">
        <v>244</v>
      </c>
      <c r="AT411" s="205" t="s">
        <v>146</v>
      </c>
      <c r="AU411" s="205" t="s">
        <v>80</v>
      </c>
      <c r="AY411" s="19" t="s">
        <v>144</v>
      </c>
      <c r="BE411" s="206">
        <f>IF(N411="základní",J411,0)</f>
        <v>0</v>
      </c>
      <c r="BF411" s="206">
        <f>IF(N411="snížená",J411,0)</f>
        <v>0</v>
      </c>
      <c r="BG411" s="206">
        <f>IF(N411="zákl. přenesená",J411,0)</f>
        <v>0</v>
      </c>
      <c r="BH411" s="206">
        <f>IF(N411="sníž. přenesená",J411,0)</f>
        <v>0</v>
      </c>
      <c r="BI411" s="206">
        <f>IF(N411="nulová",J411,0)</f>
        <v>0</v>
      </c>
      <c r="BJ411" s="19" t="s">
        <v>76</v>
      </c>
      <c r="BK411" s="206">
        <f>ROUND(I411*H411,2)</f>
        <v>0</v>
      </c>
      <c r="BL411" s="19" t="s">
        <v>244</v>
      </c>
      <c r="BM411" s="205" t="s">
        <v>542</v>
      </c>
    </row>
    <row r="412" spans="1:65" s="2" customFormat="1" ht="107.25">
      <c r="A412" s="36"/>
      <c r="B412" s="37"/>
      <c r="C412" s="38"/>
      <c r="D412" s="209" t="s">
        <v>173</v>
      </c>
      <c r="E412" s="38"/>
      <c r="F412" s="240" t="s">
        <v>543</v>
      </c>
      <c r="G412" s="38"/>
      <c r="H412" s="38"/>
      <c r="I412" s="117"/>
      <c r="J412" s="38"/>
      <c r="K412" s="38"/>
      <c r="L412" s="41"/>
      <c r="M412" s="241"/>
      <c r="N412" s="242"/>
      <c r="O412" s="66"/>
      <c r="P412" s="66"/>
      <c r="Q412" s="66"/>
      <c r="R412" s="66"/>
      <c r="S412" s="66"/>
      <c r="T412" s="67"/>
      <c r="U412" s="36"/>
      <c r="V412" s="36"/>
      <c r="W412" s="36"/>
      <c r="X412" s="36"/>
      <c r="Y412" s="36"/>
      <c r="Z412" s="36"/>
      <c r="AA412" s="36"/>
      <c r="AB412" s="36"/>
      <c r="AC412" s="36"/>
      <c r="AD412" s="36"/>
      <c r="AE412" s="36"/>
      <c r="AT412" s="19" t="s">
        <v>173</v>
      </c>
      <c r="AU412" s="19" t="s">
        <v>80</v>
      </c>
    </row>
    <row r="413" spans="1:65" s="13" customFormat="1">
      <c r="B413" s="207"/>
      <c r="C413" s="208"/>
      <c r="D413" s="209" t="s">
        <v>152</v>
      </c>
      <c r="E413" s="210" t="s">
        <v>19</v>
      </c>
      <c r="F413" s="211" t="s">
        <v>264</v>
      </c>
      <c r="G413" s="208"/>
      <c r="H413" s="210" t="s">
        <v>19</v>
      </c>
      <c r="I413" s="212"/>
      <c r="J413" s="208"/>
      <c r="K413" s="208"/>
      <c r="L413" s="213"/>
      <c r="M413" s="214"/>
      <c r="N413" s="215"/>
      <c r="O413" s="215"/>
      <c r="P413" s="215"/>
      <c r="Q413" s="215"/>
      <c r="R413" s="215"/>
      <c r="S413" s="215"/>
      <c r="T413" s="216"/>
      <c r="AT413" s="217" t="s">
        <v>152</v>
      </c>
      <c r="AU413" s="217" t="s">
        <v>80</v>
      </c>
      <c r="AV413" s="13" t="s">
        <v>76</v>
      </c>
      <c r="AW413" s="13" t="s">
        <v>33</v>
      </c>
      <c r="AX413" s="13" t="s">
        <v>72</v>
      </c>
      <c r="AY413" s="217" t="s">
        <v>144</v>
      </c>
    </row>
    <row r="414" spans="1:65" s="14" customFormat="1">
      <c r="B414" s="218"/>
      <c r="C414" s="219"/>
      <c r="D414" s="209" t="s">
        <v>152</v>
      </c>
      <c r="E414" s="220" t="s">
        <v>19</v>
      </c>
      <c r="F414" s="221" t="s">
        <v>161</v>
      </c>
      <c r="G414" s="219"/>
      <c r="H414" s="222">
        <v>3</v>
      </c>
      <c r="I414" s="223"/>
      <c r="J414" s="219"/>
      <c r="K414" s="219"/>
      <c r="L414" s="224"/>
      <c r="M414" s="225"/>
      <c r="N414" s="226"/>
      <c r="O414" s="226"/>
      <c r="P414" s="226"/>
      <c r="Q414" s="226"/>
      <c r="R414" s="226"/>
      <c r="S414" s="226"/>
      <c r="T414" s="227"/>
      <c r="AT414" s="228" t="s">
        <v>152</v>
      </c>
      <c r="AU414" s="228" t="s">
        <v>80</v>
      </c>
      <c r="AV414" s="14" t="s">
        <v>80</v>
      </c>
      <c r="AW414" s="14" t="s">
        <v>33</v>
      </c>
      <c r="AX414" s="14" t="s">
        <v>76</v>
      </c>
      <c r="AY414" s="228" t="s">
        <v>144</v>
      </c>
    </row>
    <row r="415" spans="1:65" s="2" customFormat="1" ht="30" customHeight="1">
      <c r="A415" s="36"/>
      <c r="B415" s="37"/>
      <c r="C415" s="194" t="s">
        <v>544</v>
      </c>
      <c r="D415" s="194" t="s">
        <v>146</v>
      </c>
      <c r="E415" s="195" t="s">
        <v>545</v>
      </c>
      <c r="F415" s="196" t="s">
        <v>546</v>
      </c>
      <c r="G415" s="197" t="s">
        <v>165</v>
      </c>
      <c r="H415" s="198">
        <v>14.945</v>
      </c>
      <c r="I415" s="199"/>
      <c r="J415" s="200">
        <f>ROUND(I415*H415,2)</f>
        <v>0</v>
      </c>
      <c r="K415" s="196" t="s">
        <v>19</v>
      </c>
      <c r="L415" s="41"/>
      <c r="M415" s="201" t="s">
        <v>19</v>
      </c>
      <c r="N415" s="202" t="s">
        <v>43</v>
      </c>
      <c r="O415" s="66"/>
      <c r="P415" s="203">
        <f>O415*H415</f>
        <v>0</v>
      </c>
      <c r="Q415" s="203">
        <v>1.363E-2</v>
      </c>
      <c r="R415" s="203">
        <f>Q415*H415</f>
        <v>0.20370035</v>
      </c>
      <c r="S415" s="203">
        <v>0</v>
      </c>
      <c r="T415" s="204">
        <f>S415*H415</f>
        <v>0</v>
      </c>
      <c r="U415" s="36"/>
      <c r="V415" s="36"/>
      <c r="W415" s="36"/>
      <c r="X415" s="36"/>
      <c r="Y415" s="36"/>
      <c r="Z415" s="36"/>
      <c r="AA415" s="36"/>
      <c r="AB415" s="36"/>
      <c r="AC415" s="36"/>
      <c r="AD415" s="36"/>
      <c r="AE415" s="36"/>
      <c r="AR415" s="205" t="s">
        <v>244</v>
      </c>
      <c r="AT415" s="205" t="s">
        <v>146</v>
      </c>
      <c r="AU415" s="205" t="s">
        <v>80</v>
      </c>
      <c r="AY415" s="19" t="s">
        <v>144</v>
      </c>
      <c r="BE415" s="206">
        <f>IF(N415="základní",J415,0)</f>
        <v>0</v>
      </c>
      <c r="BF415" s="206">
        <f>IF(N415="snížená",J415,0)</f>
        <v>0</v>
      </c>
      <c r="BG415" s="206">
        <f>IF(N415="zákl. přenesená",J415,0)</f>
        <v>0</v>
      </c>
      <c r="BH415" s="206">
        <f>IF(N415="sníž. přenesená",J415,0)</f>
        <v>0</v>
      </c>
      <c r="BI415" s="206">
        <f>IF(N415="nulová",J415,0)</f>
        <v>0</v>
      </c>
      <c r="BJ415" s="19" t="s">
        <v>76</v>
      </c>
      <c r="BK415" s="206">
        <f>ROUND(I415*H415,2)</f>
        <v>0</v>
      </c>
      <c r="BL415" s="19" t="s">
        <v>244</v>
      </c>
      <c r="BM415" s="205" t="s">
        <v>547</v>
      </c>
    </row>
    <row r="416" spans="1:65" s="13" customFormat="1">
      <c r="B416" s="207"/>
      <c r="C416" s="208"/>
      <c r="D416" s="209" t="s">
        <v>152</v>
      </c>
      <c r="E416" s="210" t="s">
        <v>19</v>
      </c>
      <c r="F416" s="211" t="s">
        <v>200</v>
      </c>
      <c r="G416" s="208"/>
      <c r="H416" s="210" t="s">
        <v>19</v>
      </c>
      <c r="I416" s="212"/>
      <c r="J416" s="208"/>
      <c r="K416" s="208"/>
      <c r="L416" s="213"/>
      <c r="M416" s="214"/>
      <c r="N416" s="215"/>
      <c r="O416" s="215"/>
      <c r="P416" s="215"/>
      <c r="Q416" s="215"/>
      <c r="R416" s="215"/>
      <c r="S416" s="215"/>
      <c r="T416" s="216"/>
      <c r="AT416" s="217" t="s">
        <v>152</v>
      </c>
      <c r="AU416" s="217" t="s">
        <v>80</v>
      </c>
      <c r="AV416" s="13" t="s">
        <v>76</v>
      </c>
      <c r="AW416" s="13" t="s">
        <v>33</v>
      </c>
      <c r="AX416" s="13" t="s">
        <v>72</v>
      </c>
      <c r="AY416" s="217" t="s">
        <v>144</v>
      </c>
    </row>
    <row r="417" spans="1:65" s="14" customFormat="1">
      <c r="B417" s="218"/>
      <c r="C417" s="219"/>
      <c r="D417" s="209" t="s">
        <v>152</v>
      </c>
      <c r="E417" s="220" t="s">
        <v>19</v>
      </c>
      <c r="F417" s="221" t="s">
        <v>548</v>
      </c>
      <c r="G417" s="219"/>
      <c r="H417" s="222">
        <v>14.945</v>
      </c>
      <c r="I417" s="223"/>
      <c r="J417" s="219"/>
      <c r="K417" s="219"/>
      <c r="L417" s="224"/>
      <c r="M417" s="225"/>
      <c r="N417" s="226"/>
      <c r="O417" s="226"/>
      <c r="P417" s="226"/>
      <c r="Q417" s="226"/>
      <c r="R417" s="226"/>
      <c r="S417" s="226"/>
      <c r="T417" s="227"/>
      <c r="AT417" s="228" t="s">
        <v>152</v>
      </c>
      <c r="AU417" s="228" t="s">
        <v>80</v>
      </c>
      <c r="AV417" s="14" t="s">
        <v>80</v>
      </c>
      <c r="AW417" s="14" t="s">
        <v>33</v>
      </c>
      <c r="AX417" s="14" t="s">
        <v>76</v>
      </c>
      <c r="AY417" s="228" t="s">
        <v>144</v>
      </c>
    </row>
    <row r="418" spans="1:65" s="2" customFormat="1" ht="48.75" customHeight="1">
      <c r="A418" s="36"/>
      <c r="B418" s="37"/>
      <c r="C418" s="194" t="s">
        <v>549</v>
      </c>
      <c r="D418" s="194" t="s">
        <v>146</v>
      </c>
      <c r="E418" s="195" t="s">
        <v>550</v>
      </c>
      <c r="F418" s="196" t="s">
        <v>551</v>
      </c>
      <c r="G418" s="197" t="s">
        <v>165</v>
      </c>
      <c r="H418" s="198">
        <v>3.05</v>
      </c>
      <c r="I418" s="199"/>
      <c r="J418" s="200">
        <f>ROUND(I418*H418,2)</f>
        <v>0</v>
      </c>
      <c r="K418" s="196" t="s">
        <v>166</v>
      </c>
      <c r="L418" s="41"/>
      <c r="M418" s="201" t="s">
        <v>19</v>
      </c>
      <c r="N418" s="202" t="s">
        <v>43</v>
      </c>
      <c r="O418" s="66"/>
      <c r="P418" s="203">
        <f>O418*H418</f>
        <v>0</v>
      </c>
      <c r="Q418" s="203">
        <v>1.39472E-2</v>
      </c>
      <c r="R418" s="203">
        <f>Q418*H418</f>
        <v>4.2538959999999994E-2</v>
      </c>
      <c r="S418" s="203">
        <v>0</v>
      </c>
      <c r="T418" s="204">
        <f>S418*H418</f>
        <v>0</v>
      </c>
      <c r="U418" s="36"/>
      <c r="V418" s="36"/>
      <c r="W418" s="36"/>
      <c r="X418" s="36"/>
      <c r="Y418" s="36"/>
      <c r="Z418" s="36"/>
      <c r="AA418" s="36"/>
      <c r="AB418" s="36"/>
      <c r="AC418" s="36"/>
      <c r="AD418" s="36"/>
      <c r="AE418" s="36"/>
      <c r="AR418" s="205" t="s">
        <v>244</v>
      </c>
      <c r="AT418" s="205" t="s">
        <v>146</v>
      </c>
      <c r="AU418" s="205" t="s">
        <v>80</v>
      </c>
      <c r="AY418" s="19" t="s">
        <v>144</v>
      </c>
      <c r="BE418" s="206">
        <f>IF(N418="základní",J418,0)</f>
        <v>0</v>
      </c>
      <c r="BF418" s="206">
        <f>IF(N418="snížená",J418,0)</f>
        <v>0</v>
      </c>
      <c r="BG418" s="206">
        <f>IF(N418="zákl. přenesená",J418,0)</f>
        <v>0</v>
      </c>
      <c r="BH418" s="206">
        <f>IF(N418="sníž. přenesená",J418,0)</f>
        <v>0</v>
      </c>
      <c r="BI418" s="206">
        <f>IF(N418="nulová",J418,0)</f>
        <v>0</v>
      </c>
      <c r="BJ418" s="19" t="s">
        <v>76</v>
      </c>
      <c r="BK418" s="206">
        <f>ROUND(I418*H418,2)</f>
        <v>0</v>
      </c>
      <c r="BL418" s="19" t="s">
        <v>244</v>
      </c>
      <c r="BM418" s="205" t="s">
        <v>552</v>
      </c>
    </row>
    <row r="419" spans="1:65" s="2" customFormat="1" ht="136.5">
      <c r="A419" s="36"/>
      <c r="B419" s="37"/>
      <c r="C419" s="38"/>
      <c r="D419" s="209" t="s">
        <v>173</v>
      </c>
      <c r="E419" s="38"/>
      <c r="F419" s="240" t="s">
        <v>553</v>
      </c>
      <c r="G419" s="38"/>
      <c r="H419" s="38"/>
      <c r="I419" s="117"/>
      <c r="J419" s="38"/>
      <c r="K419" s="38"/>
      <c r="L419" s="41"/>
      <c r="M419" s="241"/>
      <c r="N419" s="242"/>
      <c r="O419" s="66"/>
      <c r="P419" s="66"/>
      <c r="Q419" s="66"/>
      <c r="R419" s="66"/>
      <c r="S419" s="66"/>
      <c r="T419" s="67"/>
      <c r="U419" s="36"/>
      <c r="V419" s="36"/>
      <c r="W419" s="36"/>
      <c r="X419" s="36"/>
      <c r="Y419" s="36"/>
      <c r="Z419" s="36"/>
      <c r="AA419" s="36"/>
      <c r="AB419" s="36"/>
      <c r="AC419" s="36"/>
      <c r="AD419" s="36"/>
      <c r="AE419" s="36"/>
      <c r="AT419" s="19" t="s">
        <v>173</v>
      </c>
      <c r="AU419" s="19" t="s">
        <v>80</v>
      </c>
    </row>
    <row r="420" spans="1:65" s="13" customFormat="1">
      <c r="B420" s="207"/>
      <c r="C420" s="208"/>
      <c r="D420" s="209" t="s">
        <v>152</v>
      </c>
      <c r="E420" s="210" t="s">
        <v>19</v>
      </c>
      <c r="F420" s="211" t="s">
        <v>199</v>
      </c>
      <c r="G420" s="208"/>
      <c r="H420" s="210" t="s">
        <v>19</v>
      </c>
      <c r="I420" s="212"/>
      <c r="J420" s="208"/>
      <c r="K420" s="208"/>
      <c r="L420" s="213"/>
      <c r="M420" s="214"/>
      <c r="N420" s="215"/>
      <c r="O420" s="215"/>
      <c r="P420" s="215"/>
      <c r="Q420" s="215"/>
      <c r="R420" s="215"/>
      <c r="S420" s="215"/>
      <c r="T420" s="216"/>
      <c r="AT420" s="217" t="s">
        <v>152</v>
      </c>
      <c r="AU420" s="217" t="s">
        <v>80</v>
      </c>
      <c r="AV420" s="13" t="s">
        <v>76</v>
      </c>
      <c r="AW420" s="13" t="s">
        <v>33</v>
      </c>
      <c r="AX420" s="13" t="s">
        <v>72</v>
      </c>
      <c r="AY420" s="217" t="s">
        <v>144</v>
      </c>
    </row>
    <row r="421" spans="1:65" s="14" customFormat="1">
      <c r="B421" s="218"/>
      <c r="C421" s="219"/>
      <c r="D421" s="209" t="s">
        <v>152</v>
      </c>
      <c r="E421" s="220" t="s">
        <v>19</v>
      </c>
      <c r="F421" s="221" t="s">
        <v>554</v>
      </c>
      <c r="G421" s="219"/>
      <c r="H421" s="222">
        <v>2.21</v>
      </c>
      <c r="I421" s="223"/>
      <c r="J421" s="219"/>
      <c r="K421" s="219"/>
      <c r="L421" s="224"/>
      <c r="M421" s="225"/>
      <c r="N421" s="226"/>
      <c r="O421" s="226"/>
      <c r="P421" s="226"/>
      <c r="Q421" s="226"/>
      <c r="R421" s="226"/>
      <c r="S421" s="226"/>
      <c r="T421" s="227"/>
      <c r="AT421" s="228" t="s">
        <v>152</v>
      </c>
      <c r="AU421" s="228" t="s">
        <v>80</v>
      </c>
      <c r="AV421" s="14" t="s">
        <v>80</v>
      </c>
      <c r="AW421" s="14" t="s">
        <v>33</v>
      </c>
      <c r="AX421" s="14" t="s">
        <v>72</v>
      </c>
      <c r="AY421" s="228" t="s">
        <v>144</v>
      </c>
    </row>
    <row r="422" spans="1:65" s="14" customFormat="1">
      <c r="B422" s="218"/>
      <c r="C422" s="219"/>
      <c r="D422" s="209" t="s">
        <v>152</v>
      </c>
      <c r="E422" s="220" t="s">
        <v>19</v>
      </c>
      <c r="F422" s="221" t="s">
        <v>555</v>
      </c>
      <c r="G422" s="219"/>
      <c r="H422" s="222">
        <v>0.84</v>
      </c>
      <c r="I422" s="223"/>
      <c r="J422" s="219"/>
      <c r="K422" s="219"/>
      <c r="L422" s="224"/>
      <c r="M422" s="225"/>
      <c r="N422" s="226"/>
      <c r="O422" s="226"/>
      <c r="P422" s="226"/>
      <c r="Q422" s="226"/>
      <c r="R422" s="226"/>
      <c r="S422" s="226"/>
      <c r="T422" s="227"/>
      <c r="AT422" s="228" t="s">
        <v>152</v>
      </c>
      <c r="AU422" s="228" t="s">
        <v>80</v>
      </c>
      <c r="AV422" s="14" t="s">
        <v>80</v>
      </c>
      <c r="AW422" s="14" t="s">
        <v>33</v>
      </c>
      <c r="AX422" s="14" t="s">
        <v>72</v>
      </c>
      <c r="AY422" s="228" t="s">
        <v>144</v>
      </c>
    </row>
    <row r="423" spans="1:65" s="15" customFormat="1">
      <c r="B423" s="229"/>
      <c r="C423" s="230"/>
      <c r="D423" s="209" t="s">
        <v>152</v>
      </c>
      <c r="E423" s="231" t="s">
        <v>19</v>
      </c>
      <c r="F423" s="232" t="s">
        <v>160</v>
      </c>
      <c r="G423" s="230"/>
      <c r="H423" s="233">
        <v>3.05</v>
      </c>
      <c r="I423" s="234"/>
      <c r="J423" s="230"/>
      <c r="K423" s="230"/>
      <c r="L423" s="235"/>
      <c r="M423" s="236"/>
      <c r="N423" s="237"/>
      <c r="O423" s="237"/>
      <c r="P423" s="237"/>
      <c r="Q423" s="237"/>
      <c r="R423" s="237"/>
      <c r="S423" s="237"/>
      <c r="T423" s="238"/>
      <c r="AT423" s="239" t="s">
        <v>152</v>
      </c>
      <c r="AU423" s="239" t="s">
        <v>80</v>
      </c>
      <c r="AV423" s="15" t="s">
        <v>150</v>
      </c>
      <c r="AW423" s="15" t="s">
        <v>33</v>
      </c>
      <c r="AX423" s="15" t="s">
        <v>76</v>
      </c>
      <c r="AY423" s="239" t="s">
        <v>144</v>
      </c>
    </row>
    <row r="424" spans="1:65" s="2" customFormat="1" ht="48.6" customHeight="1">
      <c r="A424" s="36"/>
      <c r="B424" s="37"/>
      <c r="C424" s="194" t="s">
        <v>556</v>
      </c>
      <c r="D424" s="194" t="s">
        <v>146</v>
      </c>
      <c r="E424" s="195" t="s">
        <v>557</v>
      </c>
      <c r="F424" s="196" t="s">
        <v>558</v>
      </c>
      <c r="G424" s="197" t="s">
        <v>197</v>
      </c>
      <c r="H424" s="198">
        <v>2</v>
      </c>
      <c r="I424" s="199"/>
      <c r="J424" s="200">
        <f>ROUND(I424*H424,2)</f>
        <v>0</v>
      </c>
      <c r="K424" s="196" t="s">
        <v>166</v>
      </c>
      <c r="L424" s="41"/>
      <c r="M424" s="201" t="s">
        <v>19</v>
      </c>
      <c r="N424" s="202" t="s">
        <v>43</v>
      </c>
      <c r="O424" s="66"/>
      <c r="P424" s="203">
        <f>O424*H424</f>
        <v>0</v>
      </c>
      <c r="Q424" s="203">
        <v>3.04E-5</v>
      </c>
      <c r="R424" s="203">
        <f>Q424*H424</f>
        <v>6.0800000000000001E-5</v>
      </c>
      <c r="S424" s="203">
        <v>0</v>
      </c>
      <c r="T424" s="204">
        <f>S424*H424</f>
        <v>0</v>
      </c>
      <c r="U424" s="36"/>
      <c r="V424" s="36"/>
      <c r="W424" s="36"/>
      <c r="X424" s="36"/>
      <c r="Y424" s="36"/>
      <c r="Z424" s="36"/>
      <c r="AA424" s="36"/>
      <c r="AB424" s="36"/>
      <c r="AC424" s="36"/>
      <c r="AD424" s="36"/>
      <c r="AE424" s="36"/>
      <c r="AR424" s="205" t="s">
        <v>244</v>
      </c>
      <c r="AT424" s="205" t="s">
        <v>146</v>
      </c>
      <c r="AU424" s="205" t="s">
        <v>80</v>
      </c>
      <c r="AY424" s="19" t="s">
        <v>144</v>
      </c>
      <c r="BE424" s="206">
        <f>IF(N424="základní",J424,0)</f>
        <v>0</v>
      </c>
      <c r="BF424" s="206">
        <f>IF(N424="snížená",J424,0)</f>
        <v>0</v>
      </c>
      <c r="BG424" s="206">
        <f>IF(N424="zákl. přenesená",J424,0)</f>
        <v>0</v>
      </c>
      <c r="BH424" s="206">
        <f>IF(N424="sníž. přenesená",J424,0)</f>
        <v>0</v>
      </c>
      <c r="BI424" s="206">
        <f>IF(N424="nulová",J424,0)</f>
        <v>0</v>
      </c>
      <c r="BJ424" s="19" t="s">
        <v>76</v>
      </c>
      <c r="BK424" s="206">
        <f>ROUND(I424*H424,2)</f>
        <v>0</v>
      </c>
      <c r="BL424" s="19" t="s">
        <v>244</v>
      </c>
      <c r="BM424" s="205" t="s">
        <v>559</v>
      </c>
    </row>
    <row r="425" spans="1:65" s="2" customFormat="1" ht="97.5">
      <c r="A425" s="36"/>
      <c r="B425" s="37"/>
      <c r="C425" s="38"/>
      <c r="D425" s="209" t="s">
        <v>173</v>
      </c>
      <c r="E425" s="38"/>
      <c r="F425" s="240" t="s">
        <v>560</v>
      </c>
      <c r="G425" s="38"/>
      <c r="H425" s="38"/>
      <c r="I425" s="117"/>
      <c r="J425" s="38"/>
      <c r="K425" s="38"/>
      <c r="L425" s="41"/>
      <c r="M425" s="241"/>
      <c r="N425" s="242"/>
      <c r="O425" s="66"/>
      <c r="P425" s="66"/>
      <c r="Q425" s="66"/>
      <c r="R425" s="66"/>
      <c r="S425" s="66"/>
      <c r="T425" s="67"/>
      <c r="U425" s="36"/>
      <c r="V425" s="36"/>
      <c r="W425" s="36"/>
      <c r="X425" s="36"/>
      <c r="Y425" s="36"/>
      <c r="Z425" s="36"/>
      <c r="AA425" s="36"/>
      <c r="AB425" s="36"/>
      <c r="AC425" s="36"/>
      <c r="AD425" s="36"/>
      <c r="AE425" s="36"/>
      <c r="AT425" s="19" t="s">
        <v>173</v>
      </c>
      <c r="AU425" s="19" t="s">
        <v>80</v>
      </c>
    </row>
    <row r="426" spans="1:65" s="13" customFormat="1">
      <c r="B426" s="207"/>
      <c r="C426" s="208"/>
      <c r="D426" s="209" t="s">
        <v>152</v>
      </c>
      <c r="E426" s="210" t="s">
        <v>19</v>
      </c>
      <c r="F426" s="211" t="s">
        <v>199</v>
      </c>
      <c r="G426" s="208"/>
      <c r="H426" s="210" t="s">
        <v>19</v>
      </c>
      <c r="I426" s="212"/>
      <c r="J426" s="208"/>
      <c r="K426" s="208"/>
      <c r="L426" s="213"/>
      <c r="M426" s="214"/>
      <c r="N426" s="215"/>
      <c r="O426" s="215"/>
      <c r="P426" s="215"/>
      <c r="Q426" s="215"/>
      <c r="R426" s="215"/>
      <c r="S426" s="215"/>
      <c r="T426" s="216"/>
      <c r="AT426" s="217" t="s">
        <v>152</v>
      </c>
      <c r="AU426" s="217" t="s">
        <v>80</v>
      </c>
      <c r="AV426" s="13" t="s">
        <v>76</v>
      </c>
      <c r="AW426" s="13" t="s">
        <v>33</v>
      </c>
      <c r="AX426" s="13" t="s">
        <v>72</v>
      </c>
      <c r="AY426" s="217" t="s">
        <v>144</v>
      </c>
    </row>
    <row r="427" spans="1:65" s="14" customFormat="1">
      <c r="B427" s="218"/>
      <c r="C427" s="219"/>
      <c r="D427" s="209" t="s">
        <v>152</v>
      </c>
      <c r="E427" s="220" t="s">
        <v>19</v>
      </c>
      <c r="F427" s="221" t="s">
        <v>80</v>
      </c>
      <c r="G427" s="219"/>
      <c r="H427" s="222">
        <v>2</v>
      </c>
      <c r="I427" s="223"/>
      <c r="J427" s="219"/>
      <c r="K427" s="219"/>
      <c r="L427" s="224"/>
      <c r="M427" s="225"/>
      <c r="N427" s="226"/>
      <c r="O427" s="226"/>
      <c r="P427" s="226"/>
      <c r="Q427" s="226"/>
      <c r="R427" s="226"/>
      <c r="S427" s="226"/>
      <c r="T427" s="227"/>
      <c r="AT427" s="228" t="s">
        <v>152</v>
      </c>
      <c r="AU427" s="228" t="s">
        <v>80</v>
      </c>
      <c r="AV427" s="14" t="s">
        <v>80</v>
      </c>
      <c r="AW427" s="14" t="s">
        <v>33</v>
      </c>
      <c r="AX427" s="14" t="s">
        <v>76</v>
      </c>
      <c r="AY427" s="228" t="s">
        <v>144</v>
      </c>
    </row>
    <row r="428" spans="1:65" s="2" customFormat="1" ht="21.6" customHeight="1">
      <c r="A428" s="36"/>
      <c r="B428" s="37"/>
      <c r="C428" s="254" t="s">
        <v>561</v>
      </c>
      <c r="D428" s="254" t="s">
        <v>387</v>
      </c>
      <c r="E428" s="255" t="s">
        <v>562</v>
      </c>
      <c r="F428" s="256" t="s">
        <v>563</v>
      </c>
      <c r="G428" s="257" t="s">
        <v>197</v>
      </c>
      <c r="H428" s="258">
        <v>2</v>
      </c>
      <c r="I428" s="259"/>
      <c r="J428" s="260">
        <f>ROUND(I428*H428,2)</f>
        <v>0</v>
      </c>
      <c r="K428" s="256" t="s">
        <v>166</v>
      </c>
      <c r="L428" s="261"/>
      <c r="M428" s="262" t="s">
        <v>19</v>
      </c>
      <c r="N428" s="263" t="s">
        <v>43</v>
      </c>
      <c r="O428" s="66"/>
      <c r="P428" s="203">
        <f>O428*H428</f>
        <v>0</v>
      </c>
      <c r="Q428" s="203">
        <v>5.5000000000000003E-4</v>
      </c>
      <c r="R428" s="203">
        <f>Q428*H428</f>
        <v>1.1000000000000001E-3</v>
      </c>
      <c r="S428" s="203">
        <v>0</v>
      </c>
      <c r="T428" s="204">
        <f>S428*H428</f>
        <v>0</v>
      </c>
      <c r="U428" s="36"/>
      <c r="V428" s="36"/>
      <c r="W428" s="36"/>
      <c r="X428" s="36"/>
      <c r="Y428" s="36"/>
      <c r="Z428" s="36"/>
      <c r="AA428" s="36"/>
      <c r="AB428" s="36"/>
      <c r="AC428" s="36"/>
      <c r="AD428" s="36"/>
      <c r="AE428" s="36"/>
      <c r="AR428" s="205" t="s">
        <v>336</v>
      </c>
      <c r="AT428" s="205" t="s">
        <v>387</v>
      </c>
      <c r="AU428" s="205" t="s">
        <v>80</v>
      </c>
      <c r="AY428" s="19" t="s">
        <v>144</v>
      </c>
      <c r="BE428" s="206">
        <f>IF(N428="základní",J428,0)</f>
        <v>0</v>
      </c>
      <c r="BF428" s="206">
        <f>IF(N428="snížená",J428,0)</f>
        <v>0</v>
      </c>
      <c r="BG428" s="206">
        <f>IF(N428="zákl. přenesená",J428,0)</f>
        <v>0</v>
      </c>
      <c r="BH428" s="206">
        <f>IF(N428="sníž. přenesená",J428,0)</f>
        <v>0</v>
      </c>
      <c r="BI428" s="206">
        <f>IF(N428="nulová",J428,0)</f>
        <v>0</v>
      </c>
      <c r="BJ428" s="19" t="s">
        <v>76</v>
      </c>
      <c r="BK428" s="206">
        <f>ROUND(I428*H428,2)</f>
        <v>0</v>
      </c>
      <c r="BL428" s="19" t="s">
        <v>244</v>
      </c>
      <c r="BM428" s="205" t="s">
        <v>564</v>
      </c>
    </row>
    <row r="429" spans="1:65" s="2" customFormat="1" ht="42" customHeight="1">
      <c r="A429" s="36"/>
      <c r="B429" s="37"/>
      <c r="C429" s="194" t="s">
        <v>565</v>
      </c>
      <c r="D429" s="194" t="s">
        <v>146</v>
      </c>
      <c r="E429" s="195" t="s">
        <v>566</v>
      </c>
      <c r="F429" s="196" t="s">
        <v>567</v>
      </c>
      <c r="G429" s="197" t="s">
        <v>165</v>
      </c>
      <c r="H429" s="198">
        <v>21</v>
      </c>
      <c r="I429" s="199"/>
      <c r="J429" s="200">
        <f>ROUND(I429*H429,2)</f>
        <v>0</v>
      </c>
      <c r="K429" s="196" t="s">
        <v>166</v>
      </c>
      <c r="L429" s="41"/>
      <c r="M429" s="201" t="s">
        <v>19</v>
      </c>
      <c r="N429" s="202" t="s">
        <v>43</v>
      </c>
      <c r="O429" s="66"/>
      <c r="P429" s="203">
        <f>O429*H429</f>
        <v>0</v>
      </c>
      <c r="Q429" s="203">
        <v>1.17E-3</v>
      </c>
      <c r="R429" s="203">
        <f>Q429*H429</f>
        <v>2.4570000000000002E-2</v>
      </c>
      <c r="S429" s="203">
        <v>0</v>
      </c>
      <c r="T429" s="204">
        <f>S429*H429</f>
        <v>0</v>
      </c>
      <c r="U429" s="36"/>
      <c r="V429" s="36"/>
      <c r="W429" s="36"/>
      <c r="X429" s="36"/>
      <c r="Y429" s="36"/>
      <c r="Z429" s="36"/>
      <c r="AA429" s="36"/>
      <c r="AB429" s="36"/>
      <c r="AC429" s="36"/>
      <c r="AD429" s="36"/>
      <c r="AE429" s="36"/>
      <c r="AR429" s="205" t="s">
        <v>244</v>
      </c>
      <c r="AT429" s="205" t="s">
        <v>146</v>
      </c>
      <c r="AU429" s="205" t="s">
        <v>80</v>
      </c>
      <c r="AY429" s="19" t="s">
        <v>144</v>
      </c>
      <c r="BE429" s="206">
        <f>IF(N429="základní",J429,0)</f>
        <v>0</v>
      </c>
      <c r="BF429" s="206">
        <f>IF(N429="snížená",J429,0)</f>
        <v>0</v>
      </c>
      <c r="BG429" s="206">
        <f>IF(N429="zákl. přenesená",J429,0)</f>
        <v>0</v>
      </c>
      <c r="BH429" s="206">
        <f>IF(N429="sníž. přenesená",J429,0)</f>
        <v>0</v>
      </c>
      <c r="BI429" s="206">
        <f>IF(N429="nulová",J429,0)</f>
        <v>0</v>
      </c>
      <c r="BJ429" s="19" t="s">
        <v>76</v>
      </c>
      <c r="BK429" s="206">
        <f>ROUND(I429*H429,2)</f>
        <v>0</v>
      </c>
      <c r="BL429" s="19" t="s">
        <v>244</v>
      </c>
      <c r="BM429" s="205" t="s">
        <v>568</v>
      </c>
    </row>
    <row r="430" spans="1:65" s="2" customFormat="1" ht="87.75">
      <c r="A430" s="36"/>
      <c r="B430" s="37"/>
      <c r="C430" s="38"/>
      <c r="D430" s="209" t="s">
        <v>173</v>
      </c>
      <c r="E430" s="38"/>
      <c r="F430" s="240" t="s">
        <v>569</v>
      </c>
      <c r="G430" s="38"/>
      <c r="H430" s="38"/>
      <c r="I430" s="117"/>
      <c r="J430" s="38"/>
      <c r="K430" s="38"/>
      <c r="L430" s="41"/>
      <c r="M430" s="241"/>
      <c r="N430" s="242"/>
      <c r="O430" s="66"/>
      <c r="P430" s="66"/>
      <c r="Q430" s="66"/>
      <c r="R430" s="66"/>
      <c r="S430" s="66"/>
      <c r="T430" s="67"/>
      <c r="U430" s="36"/>
      <c r="V430" s="36"/>
      <c r="W430" s="36"/>
      <c r="X430" s="36"/>
      <c r="Y430" s="36"/>
      <c r="Z430" s="36"/>
      <c r="AA430" s="36"/>
      <c r="AB430" s="36"/>
      <c r="AC430" s="36"/>
      <c r="AD430" s="36"/>
      <c r="AE430" s="36"/>
      <c r="AT430" s="19" t="s">
        <v>173</v>
      </c>
      <c r="AU430" s="19" t="s">
        <v>80</v>
      </c>
    </row>
    <row r="431" spans="1:65" s="13" customFormat="1">
      <c r="B431" s="207"/>
      <c r="C431" s="208"/>
      <c r="D431" s="209" t="s">
        <v>152</v>
      </c>
      <c r="E431" s="210" t="s">
        <v>19</v>
      </c>
      <c r="F431" s="211" t="s">
        <v>570</v>
      </c>
      <c r="G431" s="208"/>
      <c r="H431" s="210" t="s">
        <v>19</v>
      </c>
      <c r="I431" s="212"/>
      <c r="J431" s="208"/>
      <c r="K431" s="208"/>
      <c r="L431" s="213"/>
      <c r="M431" s="214"/>
      <c r="N431" s="215"/>
      <c r="O431" s="215"/>
      <c r="P431" s="215"/>
      <c r="Q431" s="215"/>
      <c r="R431" s="215"/>
      <c r="S431" s="215"/>
      <c r="T431" s="216"/>
      <c r="AT431" s="217" t="s">
        <v>152</v>
      </c>
      <c r="AU431" s="217" t="s">
        <v>80</v>
      </c>
      <c r="AV431" s="13" t="s">
        <v>76</v>
      </c>
      <c r="AW431" s="13" t="s">
        <v>33</v>
      </c>
      <c r="AX431" s="13" t="s">
        <v>72</v>
      </c>
      <c r="AY431" s="217" t="s">
        <v>144</v>
      </c>
    </row>
    <row r="432" spans="1:65" s="13" customFormat="1">
      <c r="B432" s="207"/>
      <c r="C432" s="208"/>
      <c r="D432" s="209" t="s">
        <v>152</v>
      </c>
      <c r="E432" s="210" t="s">
        <v>19</v>
      </c>
      <c r="F432" s="211" t="s">
        <v>264</v>
      </c>
      <c r="G432" s="208"/>
      <c r="H432" s="210" t="s">
        <v>19</v>
      </c>
      <c r="I432" s="212"/>
      <c r="J432" s="208"/>
      <c r="K432" s="208"/>
      <c r="L432" s="213"/>
      <c r="M432" s="214"/>
      <c r="N432" s="215"/>
      <c r="O432" s="215"/>
      <c r="P432" s="215"/>
      <c r="Q432" s="215"/>
      <c r="R432" s="215"/>
      <c r="S432" s="215"/>
      <c r="T432" s="216"/>
      <c r="AT432" s="217" t="s">
        <v>152</v>
      </c>
      <c r="AU432" s="217" t="s">
        <v>80</v>
      </c>
      <c r="AV432" s="13" t="s">
        <v>76</v>
      </c>
      <c r="AW432" s="13" t="s">
        <v>33</v>
      </c>
      <c r="AX432" s="13" t="s">
        <v>72</v>
      </c>
      <c r="AY432" s="217" t="s">
        <v>144</v>
      </c>
    </row>
    <row r="433" spans="1:65" s="13" customFormat="1">
      <c r="B433" s="207"/>
      <c r="C433" s="208"/>
      <c r="D433" s="209" t="s">
        <v>152</v>
      </c>
      <c r="E433" s="210" t="s">
        <v>19</v>
      </c>
      <c r="F433" s="211" t="s">
        <v>571</v>
      </c>
      <c r="G433" s="208"/>
      <c r="H433" s="210" t="s">
        <v>19</v>
      </c>
      <c r="I433" s="212"/>
      <c r="J433" s="208"/>
      <c r="K433" s="208"/>
      <c r="L433" s="213"/>
      <c r="M433" s="214"/>
      <c r="N433" s="215"/>
      <c r="O433" s="215"/>
      <c r="P433" s="215"/>
      <c r="Q433" s="215"/>
      <c r="R433" s="215"/>
      <c r="S433" s="215"/>
      <c r="T433" s="216"/>
      <c r="AT433" s="217" t="s">
        <v>152</v>
      </c>
      <c r="AU433" s="217" t="s">
        <v>80</v>
      </c>
      <c r="AV433" s="13" t="s">
        <v>76</v>
      </c>
      <c r="AW433" s="13" t="s">
        <v>33</v>
      </c>
      <c r="AX433" s="13" t="s">
        <v>72</v>
      </c>
      <c r="AY433" s="217" t="s">
        <v>144</v>
      </c>
    </row>
    <row r="434" spans="1:65" s="14" customFormat="1">
      <c r="B434" s="218"/>
      <c r="C434" s="219"/>
      <c r="D434" s="209" t="s">
        <v>152</v>
      </c>
      <c r="E434" s="220" t="s">
        <v>19</v>
      </c>
      <c r="F434" s="221" t="s">
        <v>572</v>
      </c>
      <c r="G434" s="219"/>
      <c r="H434" s="222">
        <v>7</v>
      </c>
      <c r="I434" s="223"/>
      <c r="J434" s="219"/>
      <c r="K434" s="219"/>
      <c r="L434" s="224"/>
      <c r="M434" s="225"/>
      <c r="N434" s="226"/>
      <c r="O434" s="226"/>
      <c r="P434" s="226"/>
      <c r="Q434" s="226"/>
      <c r="R434" s="226"/>
      <c r="S434" s="226"/>
      <c r="T434" s="227"/>
      <c r="AT434" s="228" t="s">
        <v>152</v>
      </c>
      <c r="AU434" s="228" t="s">
        <v>80</v>
      </c>
      <c r="AV434" s="14" t="s">
        <v>80</v>
      </c>
      <c r="AW434" s="14" t="s">
        <v>33</v>
      </c>
      <c r="AX434" s="14" t="s">
        <v>72</v>
      </c>
      <c r="AY434" s="228" t="s">
        <v>144</v>
      </c>
    </row>
    <row r="435" spans="1:65" s="13" customFormat="1">
      <c r="B435" s="207"/>
      <c r="C435" s="208"/>
      <c r="D435" s="209" t="s">
        <v>152</v>
      </c>
      <c r="E435" s="210" t="s">
        <v>19</v>
      </c>
      <c r="F435" s="211" t="s">
        <v>199</v>
      </c>
      <c r="G435" s="208"/>
      <c r="H435" s="210" t="s">
        <v>19</v>
      </c>
      <c r="I435" s="212"/>
      <c r="J435" s="208"/>
      <c r="K435" s="208"/>
      <c r="L435" s="213"/>
      <c r="M435" s="214"/>
      <c r="N435" s="215"/>
      <c r="O435" s="215"/>
      <c r="P435" s="215"/>
      <c r="Q435" s="215"/>
      <c r="R435" s="215"/>
      <c r="S435" s="215"/>
      <c r="T435" s="216"/>
      <c r="AT435" s="217" t="s">
        <v>152</v>
      </c>
      <c r="AU435" s="217" t="s">
        <v>80</v>
      </c>
      <c r="AV435" s="13" t="s">
        <v>76</v>
      </c>
      <c r="AW435" s="13" t="s">
        <v>33</v>
      </c>
      <c r="AX435" s="13" t="s">
        <v>72</v>
      </c>
      <c r="AY435" s="217" t="s">
        <v>144</v>
      </c>
    </row>
    <row r="436" spans="1:65" s="13" customFormat="1">
      <c r="B436" s="207"/>
      <c r="C436" s="208"/>
      <c r="D436" s="209" t="s">
        <v>152</v>
      </c>
      <c r="E436" s="210" t="s">
        <v>19</v>
      </c>
      <c r="F436" s="211" t="s">
        <v>571</v>
      </c>
      <c r="G436" s="208"/>
      <c r="H436" s="210" t="s">
        <v>19</v>
      </c>
      <c r="I436" s="212"/>
      <c r="J436" s="208"/>
      <c r="K436" s="208"/>
      <c r="L436" s="213"/>
      <c r="M436" s="214"/>
      <c r="N436" s="215"/>
      <c r="O436" s="215"/>
      <c r="P436" s="215"/>
      <c r="Q436" s="215"/>
      <c r="R436" s="215"/>
      <c r="S436" s="215"/>
      <c r="T436" s="216"/>
      <c r="AT436" s="217" t="s">
        <v>152</v>
      </c>
      <c r="AU436" s="217" t="s">
        <v>80</v>
      </c>
      <c r="AV436" s="13" t="s">
        <v>76</v>
      </c>
      <c r="AW436" s="13" t="s">
        <v>33</v>
      </c>
      <c r="AX436" s="13" t="s">
        <v>72</v>
      </c>
      <c r="AY436" s="217" t="s">
        <v>144</v>
      </c>
    </row>
    <row r="437" spans="1:65" s="14" customFormat="1">
      <c r="B437" s="218"/>
      <c r="C437" s="219"/>
      <c r="D437" s="209" t="s">
        <v>152</v>
      </c>
      <c r="E437" s="220" t="s">
        <v>19</v>
      </c>
      <c r="F437" s="221" t="s">
        <v>573</v>
      </c>
      <c r="G437" s="219"/>
      <c r="H437" s="222">
        <v>2</v>
      </c>
      <c r="I437" s="223"/>
      <c r="J437" s="219"/>
      <c r="K437" s="219"/>
      <c r="L437" s="224"/>
      <c r="M437" s="225"/>
      <c r="N437" s="226"/>
      <c r="O437" s="226"/>
      <c r="P437" s="226"/>
      <c r="Q437" s="226"/>
      <c r="R437" s="226"/>
      <c r="S437" s="226"/>
      <c r="T437" s="227"/>
      <c r="AT437" s="228" t="s">
        <v>152</v>
      </c>
      <c r="AU437" s="228" t="s">
        <v>80</v>
      </c>
      <c r="AV437" s="14" t="s">
        <v>80</v>
      </c>
      <c r="AW437" s="14" t="s">
        <v>33</v>
      </c>
      <c r="AX437" s="14" t="s">
        <v>72</v>
      </c>
      <c r="AY437" s="228" t="s">
        <v>144</v>
      </c>
    </row>
    <row r="438" spans="1:65" s="13" customFormat="1">
      <c r="B438" s="207"/>
      <c r="C438" s="208"/>
      <c r="D438" s="209" t="s">
        <v>152</v>
      </c>
      <c r="E438" s="210" t="s">
        <v>19</v>
      </c>
      <c r="F438" s="211" t="s">
        <v>200</v>
      </c>
      <c r="G438" s="208"/>
      <c r="H438" s="210" t="s">
        <v>19</v>
      </c>
      <c r="I438" s="212"/>
      <c r="J438" s="208"/>
      <c r="K438" s="208"/>
      <c r="L438" s="213"/>
      <c r="M438" s="214"/>
      <c r="N438" s="215"/>
      <c r="O438" s="215"/>
      <c r="P438" s="215"/>
      <c r="Q438" s="215"/>
      <c r="R438" s="215"/>
      <c r="S438" s="215"/>
      <c r="T438" s="216"/>
      <c r="AT438" s="217" t="s">
        <v>152</v>
      </c>
      <c r="AU438" s="217" t="s">
        <v>80</v>
      </c>
      <c r="AV438" s="13" t="s">
        <v>76</v>
      </c>
      <c r="AW438" s="13" t="s">
        <v>33</v>
      </c>
      <c r="AX438" s="13" t="s">
        <v>72</v>
      </c>
      <c r="AY438" s="217" t="s">
        <v>144</v>
      </c>
    </row>
    <row r="439" spans="1:65" s="13" customFormat="1">
      <c r="B439" s="207"/>
      <c r="C439" s="208"/>
      <c r="D439" s="209" t="s">
        <v>152</v>
      </c>
      <c r="E439" s="210" t="s">
        <v>19</v>
      </c>
      <c r="F439" s="211" t="s">
        <v>571</v>
      </c>
      <c r="G439" s="208"/>
      <c r="H439" s="210" t="s">
        <v>19</v>
      </c>
      <c r="I439" s="212"/>
      <c r="J439" s="208"/>
      <c r="K439" s="208"/>
      <c r="L439" s="213"/>
      <c r="M439" s="214"/>
      <c r="N439" s="215"/>
      <c r="O439" s="215"/>
      <c r="P439" s="215"/>
      <c r="Q439" s="215"/>
      <c r="R439" s="215"/>
      <c r="S439" s="215"/>
      <c r="T439" s="216"/>
      <c r="AT439" s="217" t="s">
        <v>152</v>
      </c>
      <c r="AU439" s="217" t="s">
        <v>80</v>
      </c>
      <c r="AV439" s="13" t="s">
        <v>76</v>
      </c>
      <c r="AW439" s="13" t="s">
        <v>33</v>
      </c>
      <c r="AX439" s="13" t="s">
        <v>72</v>
      </c>
      <c r="AY439" s="217" t="s">
        <v>144</v>
      </c>
    </row>
    <row r="440" spans="1:65" s="14" customFormat="1">
      <c r="B440" s="218"/>
      <c r="C440" s="219"/>
      <c r="D440" s="209" t="s">
        <v>152</v>
      </c>
      <c r="E440" s="220" t="s">
        <v>19</v>
      </c>
      <c r="F440" s="221" t="s">
        <v>573</v>
      </c>
      <c r="G440" s="219"/>
      <c r="H440" s="222">
        <v>2</v>
      </c>
      <c r="I440" s="223"/>
      <c r="J440" s="219"/>
      <c r="K440" s="219"/>
      <c r="L440" s="224"/>
      <c r="M440" s="225"/>
      <c r="N440" s="226"/>
      <c r="O440" s="226"/>
      <c r="P440" s="226"/>
      <c r="Q440" s="226"/>
      <c r="R440" s="226"/>
      <c r="S440" s="226"/>
      <c r="T440" s="227"/>
      <c r="AT440" s="228" t="s">
        <v>152</v>
      </c>
      <c r="AU440" s="228" t="s">
        <v>80</v>
      </c>
      <c r="AV440" s="14" t="s">
        <v>80</v>
      </c>
      <c r="AW440" s="14" t="s">
        <v>33</v>
      </c>
      <c r="AX440" s="14" t="s">
        <v>72</v>
      </c>
      <c r="AY440" s="228" t="s">
        <v>144</v>
      </c>
    </row>
    <row r="441" spans="1:65" s="16" customFormat="1">
      <c r="B441" s="243"/>
      <c r="C441" s="244"/>
      <c r="D441" s="209" t="s">
        <v>152</v>
      </c>
      <c r="E441" s="245" t="s">
        <v>19</v>
      </c>
      <c r="F441" s="246" t="s">
        <v>385</v>
      </c>
      <c r="G441" s="244"/>
      <c r="H441" s="247">
        <v>11</v>
      </c>
      <c r="I441" s="248"/>
      <c r="J441" s="244"/>
      <c r="K441" s="244"/>
      <c r="L441" s="249"/>
      <c r="M441" s="250"/>
      <c r="N441" s="251"/>
      <c r="O441" s="251"/>
      <c r="P441" s="251"/>
      <c r="Q441" s="251"/>
      <c r="R441" s="251"/>
      <c r="S441" s="251"/>
      <c r="T441" s="252"/>
      <c r="AT441" s="253" t="s">
        <v>152</v>
      </c>
      <c r="AU441" s="253" t="s">
        <v>80</v>
      </c>
      <c r="AV441" s="16" t="s">
        <v>161</v>
      </c>
      <c r="AW441" s="16" t="s">
        <v>33</v>
      </c>
      <c r="AX441" s="16" t="s">
        <v>72</v>
      </c>
      <c r="AY441" s="253" t="s">
        <v>144</v>
      </c>
    </row>
    <row r="442" spans="1:65" s="13" customFormat="1">
      <c r="B442" s="207"/>
      <c r="C442" s="208"/>
      <c r="D442" s="209" t="s">
        <v>152</v>
      </c>
      <c r="E442" s="210" t="s">
        <v>19</v>
      </c>
      <c r="F442" s="211" t="s">
        <v>574</v>
      </c>
      <c r="G442" s="208"/>
      <c r="H442" s="210" t="s">
        <v>19</v>
      </c>
      <c r="I442" s="212"/>
      <c r="J442" s="208"/>
      <c r="K442" s="208"/>
      <c r="L442" s="213"/>
      <c r="M442" s="214"/>
      <c r="N442" s="215"/>
      <c r="O442" s="215"/>
      <c r="P442" s="215"/>
      <c r="Q442" s="215"/>
      <c r="R442" s="215"/>
      <c r="S442" s="215"/>
      <c r="T442" s="216"/>
      <c r="AT442" s="217" t="s">
        <v>152</v>
      </c>
      <c r="AU442" s="217" t="s">
        <v>80</v>
      </c>
      <c r="AV442" s="13" t="s">
        <v>76</v>
      </c>
      <c r="AW442" s="13" t="s">
        <v>33</v>
      </c>
      <c r="AX442" s="13" t="s">
        <v>72</v>
      </c>
      <c r="AY442" s="217" t="s">
        <v>144</v>
      </c>
    </row>
    <row r="443" spans="1:65" s="14" customFormat="1">
      <c r="B443" s="218"/>
      <c r="C443" s="219"/>
      <c r="D443" s="209" t="s">
        <v>152</v>
      </c>
      <c r="E443" s="220" t="s">
        <v>19</v>
      </c>
      <c r="F443" s="221" t="s">
        <v>575</v>
      </c>
      <c r="G443" s="219"/>
      <c r="H443" s="222">
        <v>10</v>
      </c>
      <c r="I443" s="223"/>
      <c r="J443" s="219"/>
      <c r="K443" s="219"/>
      <c r="L443" s="224"/>
      <c r="M443" s="225"/>
      <c r="N443" s="226"/>
      <c r="O443" s="226"/>
      <c r="P443" s="226"/>
      <c r="Q443" s="226"/>
      <c r="R443" s="226"/>
      <c r="S443" s="226"/>
      <c r="T443" s="227"/>
      <c r="AT443" s="228" t="s">
        <v>152</v>
      </c>
      <c r="AU443" s="228" t="s">
        <v>80</v>
      </c>
      <c r="AV443" s="14" t="s">
        <v>80</v>
      </c>
      <c r="AW443" s="14" t="s">
        <v>33</v>
      </c>
      <c r="AX443" s="14" t="s">
        <v>72</v>
      </c>
      <c r="AY443" s="228" t="s">
        <v>144</v>
      </c>
    </row>
    <row r="444" spans="1:65" s="16" customFormat="1">
      <c r="B444" s="243"/>
      <c r="C444" s="244"/>
      <c r="D444" s="209" t="s">
        <v>152</v>
      </c>
      <c r="E444" s="245" t="s">
        <v>19</v>
      </c>
      <c r="F444" s="246" t="s">
        <v>385</v>
      </c>
      <c r="G444" s="244"/>
      <c r="H444" s="247">
        <v>10</v>
      </c>
      <c r="I444" s="248"/>
      <c r="J444" s="244"/>
      <c r="K444" s="244"/>
      <c r="L444" s="249"/>
      <c r="M444" s="250"/>
      <c r="N444" s="251"/>
      <c r="O444" s="251"/>
      <c r="P444" s="251"/>
      <c r="Q444" s="251"/>
      <c r="R444" s="251"/>
      <c r="S444" s="251"/>
      <c r="T444" s="252"/>
      <c r="AT444" s="253" t="s">
        <v>152</v>
      </c>
      <c r="AU444" s="253" t="s">
        <v>80</v>
      </c>
      <c r="AV444" s="16" t="s">
        <v>161</v>
      </c>
      <c r="AW444" s="16" t="s">
        <v>33</v>
      </c>
      <c r="AX444" s="16" t="s">
        <v>72</v>
      </c>
      <c r="AY444" s="253" t="s">
        <v>144</v>
      </c>
    </row>
    <row r="445" spans="1:65" s="15" customFormat="1">
      <c r="B445" s="229"/>
      <c r="C445" s="230"/>
      <c r="D445" s="209" t="s">
        <v>152</v>
      </c>
      <c r="E445" s="231" t="s">
        <v>19</v>
      </c>
      <c r="F445" s="232" t="s">
        <v>160</v>
      </c>
      <c r="G445" s="230"/>
      <c r="H445" s="233">
        <v>21</v>
      </c>
      <c r="I445" s="234"/>
      <c r="J445" s="230"/>
      <c r="K445" s="230"/>
      <c r="L445" s="235"/>
      <c r="M445" s="236"/>
      <c r="N445" s="237"/>
      <c r="O445" s="237"/>
      <c r="P445" s="237"/>
      <c r="Q445" s="237"/>
      <c r="R445" s="237"/>
      <c r="S445" s="237"/>
      <c r="T445" s="238"/>
      <c r="AT445" s="239" t="s">
        <v>152</v>
      </c>
      <c r="AU445" s="239" t="s">
        <v>80</v>
      </c>
      <c r="AV445" s="15" t="s">
        <v>150</v>
      </c>
      <c r="AW445" s="15" t="s">
        <v>33</v>
      </c>
      <c r="AX445" s="15" t="s">
        <v>76</v>
      </c>
      <c r="AY445" s="239" t="s">
        <v>144</v>
      </c>
    </row>
    <row r="446" spans="1:65" s="2" customFormat="1" ht="54" customHeight="1">
      <c r="A446" s="36"/>
      <c r="B446" s="37"/>
      <c r="C446" s="194" t="s">
        <v>576</v>
      </c>
      <c r="D446" s="194" t="s">
        <v>146</v>
      </c>
      <c r="E446" s="195" t="s">
        <v>577</v>
      </c>
      <c r="F446" s="196" t="s">
        <v>578</v>
      </c>
      <c r="G446" s="197" t="s">
        <v>165</v>
      </c>
      <c r="H446" s="198">
        <v>6</v>
      </c>
      <c r="I446" s="199"/>
      <c r="J446" s="200">
        <f>ROUND(I446*H446,2)</f>
        <v>0</v>
      </c>
      <c r="K446" s="196" t="s">
        <v>166</v>
      </c>
      <c r="L446" s="41"/>
      <c r="M446" s="201" t="s">
        <v>19</v>
      </c>
      <c r="N446" s="202" t="s">
        <v>43</v>
      </c>
      <c r="O446" s="66"/>
      <c r="P446" s="203">
        <f>O446*H446</f>
        <v>0</v>
      </c>
      <c r="Q446" s="203">
        <v>9.4499999999999998E-4</v>
      </c>
      <c r="R446" s="203">
        <f>Q446*H446</f>
        <v>5.6699999999999997E-3</v>
      </c>
      <c r="S446" s="203">
        <v>0</v>
      </c>
      <c r="T446" s="204">
        <f>S446*H446</f>
        <v>0</v>
      </c>
      <c r="U446" s="36"/>
      <c r="V446" s="36"/>
      <c r="W446" s="36"/>
      <c r="X446" s="36"/>
      <c r="Y446" s="36"/>
      <c r="Z446" s="36"/>
      <c r="AA446" s="36"/>
      <c r="AB446" s="36"/>
      <c r="AC446" s="36"/>
      <c r="AD446" s="36"/>
      <c r="AE446" s="36"/>
      <c r="AR446" s="205" t="s">
        <v>244</v>
      </c>
      <c r="AT446" s="205" t="s">
        <v>146</v>
      </c>
      <c r="AU446" s="205" t="s">
        <v>80</v>
      </c>
      <c r="AY446" s="19" t="s">
        <v>144</v>
      </c>
      <c r="BE446" s="206">
        <f>IF(N446="základní",J446,0)</f>
        <v>0</v>
      </c>
      <c r="BF446" s="206">
        <f>IF(N446="snížená",J446,0)</f>
        <v>0</v>
      </c>
      <c r="BG446" s="206">
        <f>IF(N446="zákl. přenesená",J446,0)</f>
        <v>0</v>
      </c>
      <c r="BH446" s="206">
        <f>IF(N446="sníž. přenesená",J446,0)</f>
        <v>0</v>
      </c>
      <c r="BI446" s="206">
        <f>IF(N446="nulová",J446,0)</f>
        <v>0</v>
      </c>
      <c r="BJ446" s="19" t="s">
        <v>76</v>
      </c>
      <c r="BK446" s="206">
        <f>ROUND(I446*H446,2)</f>
        <v>0</v>
      </c>
      <c r="BL446" s="19" t="s">
        <v>244</v>
      </c>
      <c r="BM446" s="205" t="s">
        <v>579</v>
      </c>
    </row>
    <row r="447" spans="1:65" s="2" customFormat="1" ht="87.75">
      <c r="A447" s="36"/>
      <c r="B447" s="37"/>
      <c r="C447" s="38"/>
      <c r="D447" s="209" t="s">
        <v>173</v>
      </c>
      <c r="E447" s="38"/>
      <c r="F447" s="240" t="s">
        <v>569</v>
      </c>
      <c r="G447" s="38"/>
      <c r="H447" s="38"/>
      <c r="I447" s="117"/>
      <c r="J447" s="38"/>
      <c r="K447" s="38"/>
      <c r="L447" s="41"/>
      <c r="M447" s="241"/>
      <c r="N447" s="242"/>
      <c r="O447" s="66"/>
      <c r="P447" s="66"/>
      <c r="Q447" s="66"/>
      <c r="R447" s="66"/>
      <c r="S447" s="66"/>
      <c r="T447" s="67"/>
      <c r="U447" s="36"/>
      <c r="V447" s="36"/>
      <c r="W447" s="36"/>
      <c r="X447" s="36"/>
      <c r="Y447" s="36"/>
      <c r="Z447" s="36"/>
      <c r="AA447" s="36"/>
      <c r="AB447" s="36"/>
      <c r="AC447" s="36"/>
      <c r="AD447" s="36"/>
      <c r="AE447" s="36"/>
      <c r="AT447" s="19" t="s">
        <v>173</v>
      </c>
      <c r="AU447" s="19" t="s">
        <v>80</v>
      </c>
    </row>
    <row r="448" spans="1:65" s="13" customFormat="1">
      <c r="B448" s="207"/>
      <c r="C448" s="208"/>
      <c r="D448" s="209" t="s">
        <v>152</v>
      </c>
      <c r="E448" s="210" t="s">
        <v>19</v>
      </c>
      <c r="F448" s="211" t="s">
        <v>200</v>
      </c>
      <c r="G448" s="208"/>
      <c r="H448" s="210" t="s">
        <v>19</v>
      </c>
      <c r="I448" s="212"/>
      <c r="J448" s="208"/>
      <c r="K448" s="208"/>
      <c r="L448" s="213"/>
      <c r="M448" s="214"/>
      <c r="N448" s="215"/>
      <c r="O448" s="215"/>
      <c r="P448" s="215"/>
      <c r="Q448" s="215"/>
      <c r="R448" s="215"/>
      <c r="S448" s="215"/>
      <c r="T448" s="216"/>
      <c r="AT448" s="217" t="s">
        <v>152</v>
      </c>
      <c r="AU448" s="217" t="s">
        <v>80</v>
      </c>
      <c r="AV448" s="13" t="s">
        <v>76</v>
      </c>
      <c r="AW448" s="13" t="s">
        <v>33</v>
      </c>
      <c r="AX448" s="13" t="s">
        <v>72</v>
      </c>
      <c r="AY448" s="217" t="s">
        <v>144</v>
      </c>
    </row>
    <row r="449" spans="1:65" s="13" customFormat="1">
      <c r="B449" s="207"/>
      <c r="C449" s="208"/>
      <c r="D449" s="209" t="s">
        <v>152</v>
      </c>
      <c r="E449" s="210" t="s">
        <v>19</v>
      </c>
      <c r="F449" s="211" t="s">
        <v>580</v>
      </c>
      <c r="G449" s="208"/>
      <c r="H449" s="210" t="s">
        <v>19</v>
      </c>
      <c r="I449" s="212"/>
      <c r="J449" s="208"/>
      <c r="K449" s="208"/>
      <c r="L449" s="213"/>
      <c r="M449" s="214"/>
      <c r="N449" s="215"/>
      <c r="O449" s="215"/>
      <c r="P449" s="215"/>
      <c r="Q449" s="215"/>
      <c r="R449" s="215"/>
      <c r="S449" s="215"/>
      <c r="T449" s="216"/>
      <c r="AT449" s="217" t="s">
        <v>152</v>
      </c>
      <c r="AU449" s="217" t="s">
        <v>80</v>
      </c>
      <c r="AV449" s="13" t="s">
        <v>76</v>
      </c>
      <c r="AW449" s="13" t="s">
        <v>33</v>
      </c>
      <c r="AX449" s="13" t="s">
        <v>72</v>
      </c>
      <c r="AY449" s="217" t="s">
        <v>144</v>
      </c>
    </row>
    <row r="450" spans="1:65" s="14" customFormat="1">
      <c r="B450" s="218"/>
      <c r="C450" s="219"/>
      <c r="D450" s="209" t="s">
        <v>152</v>
      </c>
      <c r="E450" s="220" t="s">
        <v>19</v>
      </c>
      <c r="F450" s="221" t="s">
        <v>581</v>
      </c>
      <c r="G450" s="219"/>
      <c r="H450" s="222">
        <v>6</v>
      </c>
      <c r="I450" s="223"/>
      <c r="J450" s="219"/>
      <c r="K450" s="219"/>
      <c r="L450" s="224"/>
      <c r="M450" s="225"/>
      <c r="N450" s="226"/>
      <c r="O450" s="226"/>
      <c r="P450" s="226"/>
      <c r="Q450" s="226"/>
      <c r="R450" s="226"/>
      <c r="S450" s="226"/>
      <c r="T450" s="227"/>
      <c r="AT450" s="228" t="s">
        <v>152</v>
      </c>
      <c r="AU450" s="228" t="s">
        <v>80</v>
      </c>
      <c r="AV450" s="14" t="s">
        <v>80</v>
      </c>
      <c r="AW450" s="14" t="s">
        <v>33</v>
      </c>
      <c r="AX450" s="14" t="s">
        <v>76</v>
      </c>
      <c r="AY450" s="228" t="s">
        <v>144</v>
      </c>
    </row>
    <row r="451" spans="1:65" s="2" customFormat="1" ht="30.6" customHeight="1">
      <c r="A451" s="36"/>
      <c r="B451" s="37"/>
      <c r="C451" s="194" t="s">
        <v>582</v>
      </c>
      <c r="D451" s="194" t="s">
        <v>146</v>
      </c>
      <c r="E451" s="195" t="s">
        <v>583</v>
      </c>
      <c r="F451" s="196" t="s">
        <v>584</v>
      </c>
      <c r="G451" s="197" t="s">
        <v>165</v>
      </c>
      <c r="H451" s="198">
        <v>29.04</v>
      </c>
      <c r="I451" s="199"/>
      <c r="J451" s="200">
        <f>ROUND(I451*H451,2)</f>
        <v>0</v>
      </c>
      <c r="K451" s="196" t="s">
        <v>166</v>
      </c>
      <c r="L451" s="41"/>
      <c r="M451" s="201" t="s">
        <v>19</v>
      </c>
      <c r="N451" s="202" t="s">
        <v>43</v>
      </c>
      <c r="O451" s="66"/>
      <c r="P451" s="203">
        <f>O451*H451</f>
        <v>0</v>
      </c>
      <c r="Q451" s="203">
        <v>0</v>
      </c>
      <c r="R451" s="203">
        <f>Q451*H451</f>
        <v>0</v>
      </c>
      <c r="S451" s="203">
        <v>2.0999999999999999E-3</v>
      </c>
      <c r="T451" s="204">
        <f>S451*H451</f>
        <v>6.0983999999999997E-2</v>
      </c>
      <c r="U451" s="36"/>
      <c r="V451" s="36"/>
      <c r="W451" s="36"/>
      <c r="X451" s="36"/>
      <c r="Y451" s="36"/>
      <c r="Z451" s="36"/>
      <c r="AA451" s="36"/>
      <c r="AB451" s="36"/>
      <c r="AC451" s="36"/>
      <c r="AD451" s="36"/>
      <c r="AE451" s="36"/>
      <c r="AR451" s="205" t="s">
        <v>244</v>
      </c>
      <c r="AT451" s="205" t="s">
        <v>146</v>
      </c>
      <c r="AU451" s="205" t="s">
        <v>80</v>
      </c>
      <c r="AY451" s="19" t="s">
        <v>144</v>
      </c>
      <c r="BE451" s="206">
        <f>IF(N451="základní",J451,0)</f>
        <v>0</v>
      </c>
      <c r="BF451" s="206">
        <f>IF(N451="snížená",J451,0)</f>
        <v>0</v>
      </c>
      <c r="BG451" s="206">
        <f>IF(N451="zákl. přenesená",J451,0)</f>
        <v>0</v>
      </c>
      <c r="BH451" s="206">
        <f>IF(N451="sníž. přenesená",J451,0)</f>
        <v>0</v>
      </c>
      <c r="BI451" s="206">
        <f>IF(N451="nulová",J451,0)</f>
        <v>0</v>
      </c>
      <c r="BJ451" s="19" t="s">
        <v>76</v>
      </c>
      <c r="BK451" s="206">
        <f>ROUND(I451*H451,2)</f>
        <v>0</v>
      </c>
      <c r="BL451" s="19" t="s">
        <v>244</v>
      </c>
      <c r="BM451" s="205" t="s">
        <v>585</v>
      </c>
    </row>
    <row r="452" spans="1:65" s="2" customFormat="1" ht="48.75">
      <c r="A452" s="36"/>
      <c r="B452" s="37"/>
      <c r="C452" s="38"/>
      <c r="D452" s="209" t="s">
        <v>173</v>
      </c>
      <c r="E452" s="38"/>
      <c r="F452" s="240" t="s">
        <v>586</v>
      </c>
      <c r="G452" s="38"/>
      <c r="H452" s="38"/>
      <c r="I452" s="117"/>
      <c r="J452" s="38"/>
      <c r="K452" s="38"/>
      <c r="L452" s="41"/>
      <c r="M452" s="241"/>
      <c r="N452" s="242"/>
      <c r="O452" s="66"/>
      <c r="P452" s="66"/>
      <c r="Q452" s="66"/>
      <c r="R452" s="66"/>
      <c r="S452" s="66"/>
      <c r="T452" s="67"/>
      <c r="U452" s="36"/>
      <c r="V452" s="36"/>
      <c r="W452" s="36"/>
      <c r="X452" s="36"/>
      <c r="Y452" s="36"/>
      <c r="Z452" s="36"/>
      <c r="AA452" s="36"/>
      <c r="AB452" s="36"/>
      <c r="AC452" s="36"/>
      <c r="AD452" s="36"/>
      <c r="AE452" s="36"/>
      <c r="AT452" s="19" t="s">
        <v>173</v>
      </c>
      <c r="AU452" s="19" t="s">
        <v>80</v>
      </c>
    </row>
    <row r="453" spans="1:65" s="13" customFormat="1">
      <c r="B453" s="207"/>
      <c r="C453" s="208"/>
      <c r="D453" s="209" t="s">
        <v>152</v>
      </c>
      <c r="E453" s="210" t="s">
        <v>19</v>
      </c>
      <c r="F453" s="211" t="s">
        <v>264</v>
      </c>
      <c r="G453" s="208"/>
      <c r="H453" s="210" t="s">
        <v>19</v>
      </c>
      <c r="I453" s="212"/>
      <c r="J453" s="208"/>
      <c r="K453" s="208"/>
      <c r="L453" s="213"/>
      <c r="M453" s="214"/>
      <c r="N453" s="215"/>
      <c r="O453" s="215"/>
      <c r="P453" s="215"/>
      <c r="Q453" s="215"/>
      <c r="R453" s="215"/>
      <c r="S453" s="215"/>
      <c r="T453" s="216"/>
      <c r="AT453" s="217" t="s">
        <v>152</v>
      </c>
      <c r="AU453" s="217" t="s">
        <v>80</v>
      </c>
      <c r="AV453" s="13" t="s">
        <v>76</v>
      </c>
      <c r="AW453" s="13" t="s">
        <v>33</v>
      </c>
      <c r="AX453" s="13" t="s">
        <v>72</v>
      </c>
      <c r="AY453" s="217" t="s">
        <v>144</v>
      </c>
    </row>
    <row r="454" spans="1:65" s="14" customFormat="1">
      <c r="B454" s="218"/>
      <c r="C454" s="219"/>
      <c r="D454" s="209" t="s">
        <v>152</v>
      </c>
      <c r="E454" s="220" t="s">
        <v>19</v>
      </c>
      <c r="F454" s="221" t="s">
        <v>572</v>
      </c>
      <c r="G454" s="219"/>
      <c r="H454" s="222">
        <v>7</v>
      </c>
      <c r="I454" s="223"/>
      <c r="J454" s="219"/>
      <c r="K454" s="219"/>
      <c r="L454" s="224"/>
      <c r="M454" s="225"/>
      <c r="N454" s="226"/>
      <c r="O454" s="226"/>
      <c r="P454" s="226"/>
      <c r="Q454" s="226"/>
      <c r="R454" s="226"/>
      <c r="S454" s="226"/>
      <c r="T454" s="227"/>
      <c r="AT454" s="228" t="s">
        <v>152</v>
      </c>
      <c r="AU454" s="228" t="s">
        <v>80</v>
      </c>
      <c r="AV454" s="14" t="s">
        <v>80</v>
      </c>
      <c r="AW454" s="14" t="s">
        <v>33</v>
      </c>
      <c r="AX454" s="14" t="s">
        <v>72</v>
      </c>
      <c r="AY454" s="228" t="s">
        <v>144</v>
      </c>
    </row>
    <row r="455" spans="1:65" s="13" customFormat="1">
      <c r="B455" s="207"/>
      <c r="C455" s="208"/>
      <c r="D455" s="209" t="s">
        <v>152</v>
      </c>
      <c r="E455" s="210" t="s">
        <v>19</v>
      </c>
      <c r="F455" s="211" t="s">
        <v>199</v>
      </c>
      <c r="G455" s="208"/>
      <c r="H455" s="210" t="s">
        <v>19</v>
      </c>
      <c r="I455" s="212"/>
      <c r="J455" s="208"/>
      <c r="K455" s="208"/>
      <c r="L455" s="213"/>
      <c r="M455" s="214"/>
      <c r="N455" s="215"/>
      <c r="O455" s="215"/>
      <c r="P455" s="215"/>
      <c r="Q455" s="215"/>
      <c r="R455" s="215"/>
      <c r="S455" s="215"/>
      <c r="T455" s="216"/>
      <c r="AT455" s="217" t="s">
        <v>152</v>
      </c>
      <c r="AU455" s="217" t="s">
        <v>80</v>
      </c>
      <c r="AV455" s="13" t="s">
        <v>76</v>
      </c>
      <c r="AW455" s="13" t="s">
        <v>33</v>
      </c>
      <c r="AX455" s="13" t="s">
        <v>72</v>
      </c>
      <c r="AY455" s="217" t="s">
        <v>144</v>
      </c>
    </row>
    <row r="456" spans="1:65" s="14" customFormat="1">
      <c r="B456" s="218"/>
      <c r="C456" s="219"/>
      <c r="D456" s="209" t="s">
        <v>152</v>
      </c>
      <c r="E456" s="220" t="s">
        <v>19</v>
      </c>
      <c r="F456" s="221" t="s">
        <v>587</v>
      </c>
      <c r="G456" s="219"/>
      <c r="H456" s="222">
        <v>1.02</v>
      </c>
      <c r="I456" s="223"/>
      <c r="J456" s="219"/>
      <c r="K456" s="219"/>
      <c r="L456" s="224"/>
      <c r="M456" s="225"/>
      <c r="N456" s="226"/>
      <c r="O456" s="226"/>
      <c r="P456" s="226"/>
      <c r="Q456" s="226"/>
      <c r="R456" s="226"/>
      <c r="S456" s="226"/>
      <c r="T456" s="227"/>
      <c r="AT456" s="228" t="s">
        <v>152</v>
      </c>
      <c r="AU456" s="228" t="s">
        <v>80</v>
      </c>
      <c r="AV456" s="14" t="s">
        <v>80</v>
      </c>
      <c r="AW456" s="14" t="s">
        <v>33</v>
      </c>
      <c r="AX456" s="14" t="s">
        <v>72</v>
      </c>
      <c r="AY456" s="228" t="s">
        <v>144</v>
      </c>
    </row>
    <row r="457" spans="1:65" s="14" customFormat="1">
      <c r="B457" s="218"/>
      <c r="C457" s="219"/>
      <c r="D457" s="209" t="s">
        <v>152</v>
      </c>
      <c r="E457" s="220" t="s">
        <v>19</v>
      </c>
      <c r="F457" s="221" t="s">
        <v>573</v>
      </c>
      <c r="G457" s="219"/>
      <c r="H457" s="222">
        <v>2</v>
      </c>
      <c r="I457" s="223"/>
      <c r="J457" s="219"/>
      <c r="K457" s="219"/>
      <c r="L457" s="224"/>
      <c r="M457" s="225"/>
      <c r="N457" s="226"/>
      <c r="O457" s="226"/>
      <c r="P457" s="226"/>
      <c r="Q457" s="226"/>
      <c r="R457" s="226"/>
      <c r="S457" s="226"/>
      <c r="T457" s="227"/>
      <c r="AT457" s="228" t="s">
        <v>152</v>
      </c>
      <c r="AU457" s="228" t="s">
        <v>80</v>
      </c>
      <c r="AV457" s="14" t="s">
        <v>80</v>
      </c>
      <c r="AW457" s="14" t="s">
        <v>33</v>
      </c>
      <c r="AX457" s="14" t="s">
        <v>72</v>
      </c>
      <c r="AY457" s="228" t="s">
        <v>144</v>
      </c>
    </row>
    <row r="458" spans="1:65" s="13" customFormat="1">
      <c r="B458" s="207"/>
      <c r="C458" s="208"/>
      <c r="D458" s="209" t="s">
        <v>152</v>
      </c>
      <c r="E458" s="210" t="s">
        <v>19</v>
      </c>
      <c r="F458" s="211" t="s">
        <v>200</v>
      </c>
      <c r="G458" s="208"/>
      <c r="H458" s="210" t="s">
        <v>19</v>
      </c>
      <c r="I458" s="212"/>
      <c r="J458" s="208"/>
      <c r="K458" s="208"/>
      <c r="L458" s="213"/>
      <c r="M458" s="214"/>
      <c r="N458" s="215"/>
      <c r="O458" s="215"/>
      <c r="P458" s="215"/>
      <c r="Q458" s="215"/>
      <c r="R458" s="215"/>
      <c r="S458" s="215"/>
      <c r="T458" s="216"/>
      <c r="AT458" s="217" t="s">
        <v>152</v>
      </c>
      <c r="AU458" s="217" t="s">
        <v>80</v>
      </c>
      <c r="AV458" s="13" t="s">
        <v>76</v>
      </c>
      <c r="AW458" s="13" t="s">
        <v>33</v>
      </c>
      <c r="AX458" s="13" t="s">
        <v>72</v>
      </c>
      <c r="AY458" s="217" t="s">
        <v>144</v>
      </c>
    </row>
    <row r="459" spans="1:65" s="14" customFormat="1">
      <c r="B459" s="218"/>
      <c r="C459" s="219"/>
      <c r="D459" s="209" t="s">
        <v>152</v>
      </c>
      <c r="E459" s="220" t="s">
        <v>19</v>
      </c>
      <c r="F459" s="221" t="s">
        <v>587</v>
      </c>
      <c r="G459" s="219"/>
      <c r="H459" s="222">
        <v>1.02</v>
      </c>
      <c r="I459" s="223"/>
      <c r="J459" s="219"/>
      <c r="K459" s="219"/>
      <c r="L459" s="224"/>
      <c r="M459" s="225"/>
      <c r="N459" s="226"/>
      <c r="O459" s="226"/>
      <c r="P459" s="226"/>
      <c r="Q459" s="226"/>
      <c r="R459" s="226"/>
      <c r="S459" s="226"/>
      <c r="T459" s="227"/>
      <c r="AT459" s="228" t="s">
        <v>152</v>
      </c>
      <c r="AU459" s="228" t="s">
        <v>80</v>
      </c>
      <c r="AV459" s="14" t="s">
        <v>80</v>
      </c>
      <c r="AW459" s="14" t="s">
        <v>33</v>
      </c>
      <c r="AX459" s="14" t="s">
        <v>72</v>
      </c>
      <c r="AY459" s="228" t="s">
        <v>144</v>
      </c>
    </row>
    <row r="460" spans="1:65" s="14" customFormat="1">
      <c r="B460" s="218"/>
      <c r="C460" s="219"/>
      <c r="D460" s="209" t="s">
        <v>152</v>
      </c>
      <c r="E460" s="220" t="s">
        <v>19</v>
      </c>
      <c r="F460" s="221" t="s">
        <v>573</v>
      </c>
      <c r="G460" s="219"/>
      <c r="H460" s="222">
        <v>2</v>
      </c>
      <c r="I460" s="223"/>
      <c r="J460" s="219"/>
      <c r="K460" s="219"/>
      <c r="L460" s="224"/>
      <c r="M460" s="225"/>
      <c r="N460" s="226"/>
      <c r="O460" s="226"/>
      <c r="P460" s="226"/>
      <c r="Q460" s="226"/>
      <c r="R460" s="226"/>
      <c r="S460" s="226"/>
      <c r="T460" s="227"/>
      <c r="AT460" s="228" t="s">
        <v>152</v>
      </c>
      <c r="AU460" s="228" t="s">
        <v>80</v>
      </c>
      <c r="AV460" s="14" t="s">
        <v>80</v>
      </c>
      <c r="AW460" s="14" t="s">
        <v>33</v>
      </c>
      <c r="AX460" s="14" t="s">
        <v>72</v>
      </c>
      <c r="AY460" s="228" t="s">
        <v>144</v>
      </c>
    </row>
    <row r="461" spans="1:65" s="16" customFormat="1">
      <c r="B461" s="243"/>
      <c r="C461" s="244"/>
      <c r="D461" s="209" t="s">
        <v>152</v>
      </c>
      <c r="E461" s="245" t="s">
        <v>19</v>
      </c>
      <c r="F461" s="246" t="s">
        <v>385</v>
      </c>
      <c r="G461" s="244"/>
      <c r="H461" s="247">
        <v>13.04</v>
      </c>
      <c r="I461" s="248"/>
      <c r="J461" s="244"/>
      <c r="K461" s="244"/>
      <c r="L461" s="249"/>
      <c r="M461" s="250"/>
      <c r="N461" s="251"/>
      <c r="O461" s="251"/>
      <c r="P461" s="251"/>
      <c r="Q461" s="251"/>
      <c r="R461" s="251"/>
      <c r="S461" s="251"/>
      <c r="T461" s="252"/>
      <c r="AT461" s="253" t="s">
        <v>152</v>
      </c>
      <c r="AU461" s="253" t="s">
        <v>80</v>
      </c>
      <c r="AV461" s="16" t="s">
        <v>161</v>
      </c>
      <c r="AW461" s="16" t="s">
        <v>33</v>
      </c>
      <c r="AX461" s="16" t="s">
        <v>72</v>
      </c>
      <c r="AY461" s="253" t="s">
        <v>144</v>
      </c>
    </row>
    <row r="462" spans="1:65" s="13" customFormat="1">
      <c r="B462" s="207"/>
      <c r="C462" s="208"/>
      <c r="D462" s="209" t="s">
        <v>152</v>
      </c>
      <c r="E462" s="210" t="s">
        <v>19</v>
      </c>
      <c r="F462" s="211" t="s">
        <v>580</v>
      </c>
      <c r="G462" s="208"/>
      <c r="H462" s="210" t="s">
        <v>19</v>
      </c>
      <c r="I462" s="212"/>
      <c r="J462" s="208"/>
      <c r="K462" s="208"/>
      <c r="L462" s="213"/>
      <c r="M462" s="214"/>
      <c r="N462" s="215"/>
      <c r="O462" s="215"/>
      <c r="P462" s="215"/>
      <c r="Q462" s="215"/>
      <c r="R462" s="215"/>
      <c r="S462" s="215"/>
      <c r="T462" s="216"/>
      <c r="AT462" s="217" t="s">
        <v>152</v>
      </c>
      <c r="AU462" s="217" t="s">
        <v>80</v>
      </c>
      <c r="AV462" s="13" t="s">
        <v>76</v>
      </c>
      <c r="AW462" s="13" t="s">
        <v>33</v>
      </c>
      <c r="AX462" s="13" t="s">
        <v>72</v>
      </c>
      <c r="AY462" s="217" t="s">
        <v>144</v>
      </c>
    </row>
    <row r="463" spans="1:65" s="14" customFormat="1">
      <c r="B463" s="218"/>
      <c r="C463" s="219"/>
      <c r="D463" s="209" t="s">
        <v>152</v>
      </c>
      <c r="E463" s="220" t="s">
        <v>19</v>
      </c>
      <c r="F463" s="221" t="s">
        <v>581</v>
      </c>
      <c r="G463" s="219"/>
      <c r="H463" s="222">
        <v>6</v>
      </c>
      <c r="I463" s="223"/>
      <c r="J463" s="219"/>
      <c r="K463" s="219"/>
      <c r="L463" s="224"/>
      <c r="M463" s="225"/>
      <c r="N463" s="226"/>
      <c r="O463" s="226"/>
      <c r="P463" s="226"/>
      <c r="Q463" s="226"/>
      <c r="R463" s="226"/>
      <c r="S463" s="226"/>
      <c r="T463" s="227"/>
      <c r="AT463" s="228" t="s">
        <v>152</v>
      </c>
      <c r="AU463" s="228" t="s">
        <v>80</v>
      </c>
      <c r="AV463" s="14" t="s">
        <v>80</v>
      </c>
      <c r="AW463" s="14" t="s">
        <v>33</v>
      </c>
      <c r="AX463" s="14" t="s">
        <v>72</v>
      </c>
      <c r="AY463" s="228" t="s">
        <v>144</v>
      </c>
    </row>
    <row r="464" spans="1:65" s="16" customFormat="1">
      <c r="B464" s="243"/>
      <c r="C464" s="244"/>
      <c r="D464" s="209" t="s">
        <v>152</v>
      </c>
      <c r="E464" s="245" t="s">
        <v>19</v>
      </c>
      <c r="F464" s="246" t="s">
        <v>385</v>
      </c>
      <c r="G464" s="244"/>
      <c r="H464" s="247">
        <v>6</v>
      </c>
      <c r="I464" s="248"/>
      <c r="J464" s="244"/>
      <c r="K464" s="244"/>
      <c r="L464" s="249"/>
      <c r="M464" s="250"/>
      <c r="N464" s="251"/>
      <c r="O464" s="251"/>
      <c r="P464" s="251"/>
      <c r="Q464" s="251"/>
      <c r="R464" s="251"/>
      <c r="S464" s="251"/>
      <c r="T464" s="252"/>
      <c r="AT464" s="253" t="s">
        <v>152</v>
      </c>
      <c r="AU464" s="253" t="s">
        <v>80</v>
      </c>
      <c r="AV464" s="16" t="s">
        <v>161</v>
      </c>
      <c r="AW464" s="16" t="s">
        <v>33</v>
      </c>
      <c r="AX464" s="16" t="s">
        <v>72</v>
      </c>
      <c r="AY464" s="253" t="s">
        <v>144</v>
      </c>
    </row>
    <row r="465" spans="1:65" s="13" customFormat="1">
      <c r="B465" s="207"/>
      <c r="C465" s="208"/>
      <c r="D465" s="209" t="s">
        <v>152</v>
      </c>
      <c r="E465" s="210" t="s">
        <v>19</v>
      </c>
      <c r="F465" s="211" t="s">
        <v>588</v>
      </c>
      <c r="G465" s="208"/>
      <c r="H465" s="210" t="s">
        <v>19</v>
      </c>
      <c r="I465" s="212"/>
      <c r="J465" s="208"/>
      <c r="K465" s="208"/>
      <c r="L465" s="213"/>
      <c r="M465" s="214"/>
      <c r="N465" s="215"/>
      <c r="O465" s="215"/>
      <c r="P465" s="215"/>
      <c r="Q465" s="215"/>
      <c r="R465" s="215"/>
      <c r="S465" s="215"/>
      <c r="T465" s="216"/>
      <c r="AT465" s="217" t="s">
        <v>152</v>
      </c>
      <c r="AU465" s="217" t="s">
        <v>80</v>
      </c>
      <c r="AV465" s="13" t="s">
        <v>76</v>
      </c>
      <c r="AW465" s="13" t="s">
        <v>33</v>
      </c>
      <c r="AX465" s="13" t="s">
        <v>72</v>
      </c>
      <c r="AY465" s="217" t="s">
        <v>144</v>
      </c>
    </row>
    <row r="466" spans="1:65" s="14" customFormat="1">
      <c r="B466" s="218"/>
      <c r="C466" s="219"/>
      <c r="D466" s="209" t="s">
        <v>152</v>
      </c>
      <c r="E466" s="220" t="s">
        <v>19</v>
      </c>
      <c r="F466" s="221" t="s">
        <v>575</v>
      </c>
      <c r="G466" s="219"/>
      <c r="H466" s="222">
        <v>10</v>
      </c>
      <c r="I466" s="223"/>
      <c r="J466" s="219"/>
      <c r="K466" s="219"/>
      <c r="L466" s="224"/>
      <c r="M466" s="225"/>
      <c r="N466" s="226"/>
      <c r="O466" s="226"/>
      <c r="P466" s="226"/>
      <c r="Q466" s="226"/>
      <c r="R466" s="226"/>
      <c r="S466" s="226"/>
      <c r="T466" s="227"/>
      <c r="AT466" s="228" t="s">
        <v>152</v>
      </c>
      <c r="AU466" s="228" t="s">
        <v>80</v>
      </c>
      <c r="AV466" s="14" t="s">
        <v>80</v>
      </c>
      <c r="AW466" s="14" t="s">
        <v>33</v>
      </c>
      <c r="AX466" s="14" t="s">
        <v>72</v>
      </c>
      <c r="AY466" s="228" t="s">
        <v>144</v>
      </c>
    </row>
    <row r="467" spans="1:65" s="15" customFormat="1">
      <c r="B467" s="229"/>
      <c r="C467" s="230"/>
      <c r="D467" s="209" t="s">
        <v>152</v>
      </c>
      <c r="E467" s="231" t="s">
        <v>19</v>
      </c>
      <c r="F467" s="232" t="s">
        <v>160</v>
      </c>
      <c r="G467" s="230"/>
      <c r="H467" s="233">
        <v>29.04</v>
      </c>
      <c r="I467" s="234"/>
      <c r="J467" s="230"/>
      <c r="K467" s="230"/>
      <c r="L467" s="235"/>
      <c r="M467" s="236"/>
      <c r="N467" s="237"/>
      <c r="O467" s="237"/>
      <c r="P467" s="237"/>
      <c r="Q467" s="237"/>
      <c r="R467" s="237"/>
      <c r="S467" s="237"/>
      <c r="T467" s="238"/>
      <c r="AT467" s="239" t="s">
        <v>152</v>
      </c>
      <c r="AU467" s="239" t="s">
        <v>80</v>
      </c>
      <c r="AV467" s="15" t="s">
        <v>150</v>
      </c>
      <c r="AW467" s="15" t="s">
        <v>33</v>
      </c>
      <c r="AX467" s="15" t="s">
        <v>76</v>
      </c>
      <c r="AY467" s="239" t="s">
        <v>144</v>
      </c>
    </row>
    <row r="468" spans="1:65" s="2" customFormat="1" ht="75.599999999999994" customHeight="1">
      <c r="A468" s="36"/>
      <c r="B468" s="37"/>
      <c r="C468" s="194" t="s">
        <v>589</v>
      </c>
      <c r="D468" s="194" t="s">
        <v>146</v>
      </c>
      <c r="E468" s="195" t="s">
        <v>590</v>
      </c>
      <c r="F468" s="196" t="s">
        <v>591</v>
      </c>
      <c r="G468" s="197" t="s">
        <v>191</v>
      </c>
      <c r="H468" s="198">
        <v>1.621</v>
      </c>
      <c r="I468" s="199"/>
      <c r="J468" s="200">
        <f>ROUND(I468*H468,2)</f>
        <v>0</v>
      </c>
      <c r="K468" s="196" t="s">
        <v>166</v>
      </c>
      <c r="L468" s="41"/>
      <c r="M468" s="201" t="s">
        <v>19</v>
      </c>
      <c r="N468" s="202" t="s">
        <v>43</v>
      </c>
      <c r="O468" s="66"/>
      <c r="P468" s="203">
        <f>O468*H468</f>
        <v>0</v>
      </c>
      <c r="Q468" s="203">
        <v>0</v>
      </c>
      <c r="R468" s="203">
        <f>Q468*H468</f>
        <v>0</v>
      </c>
      <c r="S468" s="203">
        <v>0</v>
      </c>
      <c r="T468" s="204">
        <f>S468*H468</f>
        <v>0</v>
      </c>
      <c r="U468" s="36"/>
      <c r="V468" s="36"/>
      <c r="W468" s="36"/>
      <c r="X468" s="36"/>
      <c r="Y468" s="36"/>
      <c r="Z468" s="36"/>
      <c r="AA468" s="36"/>
      <c r="AB468" s="36"/>
      <c r="AC468" s="36"/>
      <c r="AD468" s="36"/>
      <c r="AE468" s="36"/>
      <c r="AR468" s="205" t="s">
        <v>244</v>
      </c>
      <c r="AT468" s="205" t="s">
        <v>146</v>
      </c>
      <c r="AU468" s="205" t="s">
        <v>80</v>
      </c>
      <c r="AY468" s="19" t="s">
        <v>144</v>
      </c>
      <c r="BE468" s="206">
        <f>IF(N468="základní",J468,0)</f>
        <v>0</v>
      </c>
      <c r="BF468" s="206">
        <f>IF(N468="snížená",J468,0)</f>
        <v>0</v>
      </c>
      <c r="BG468" s="206">
        <f>IF(N468="zákl. přenesená",J468,0)</f>
        <v>0</v>
      </c>
      <c r="BH468" s="206">
        <f>IF(N468="sníž. přenesená",J468,0)</f>
        <v>0</v>
      </c>
      <c r="BI468" s="206">
        <f>IF(N468="nulová",J468,0)</f>
        <v>0</v>
      </c>
      <c r="BJ468" s="19" t="s">
        <v>76</v>
      </c>
      <c r="BK468" s="206">
        <f>ROUND(I468*H468,2)</f>
        <v>0</v>
      </c>
      <c r="BL468" s="19" t="s">
        <v>244</v>
      </c>
      <c r="BM468" s="205" t="s">
        <v>592</v>
      </c>
    </row>
    <row r="469" spans="1:65" s="2" customFormat="1" ht="165.75">
      <c r="A469" s="36"/>
      <c r="B469" s="37"/>
      <c r="C469" s="38"/>
      <c r="D469" s="209" t="s">
        <v>173</v>
      </c>
      <c r="E469" s="38"/>
      <c r="F469" s="240" t="s">
        <v>593</v>
      </c>
      <c r="G469" s="38"/>
      <c r="H469" s="38"/>
      <c r="I469" s="117"/>
      <c r="J469" s="38"/>
      <c r="K469" s="38"/>
      <c r="L469" s="41"/>
      <c r="M469" s="241"/>
      <c r="N469" s="242"/>
      <c r="O469" s="66"/>
      <c r="P469" s="66"/>
      <c r="Q469" s="66"/>
      <c r="R469" s="66"/>
      <c r="S469" s="66"/>
      <c r="T469" s="67"/>
      <c r="U469" s="36"/>
      <c r="V469" s="36"/>
      <c r="W469" s="36"/>
      <c r="X469" s="36"/>
      <c r="Y469" s="36"/>
      <c r="Z469" s="36"/>
      <c r="AA469" s="36"/>
      <c r="AB469" s="36"/>
      <c r="AC469" s="36"/>
      <c r="AD469" s="36"/>
      <c r="AE469" s="36"/>
      <c r="AT469" s="19" t="s">
        <v>173</v>
      </c>
      <c r="AU469" s="19" t="s">
        <v>80</v>
      </c>
    </row>
    <row r="470" spans="1:65" s="12" customFormat="1" ht="22.9" customHeight="1">
      <c r="B470" s="178"/>
      <c r="C470" s="179"/>
      <c r="D470" s="180" t="s">
        <v>71</v>
      </c>
      <c r="E470" s="192" t="s">
        <v>594</v>
      </c>
      <c r="F470" s="192" t="s">
        <v>595</v>
      </c>
      <c r="G470" s="179"/>
      <c r="H470" s="179"/>
      <c r="I470" s="182"/>
      <c r="J470" s="193">
        <f>BK470</f>
        <v>0</v>
      </c>
      <c r="K470" s="179"/>
      <c r="L470" s="184"/>
      <c r="M470" s="185"/>
      <c r="N470" s="186"/>
      <c r="O470" s="186"/>
      <c r="P470" s="187">
        <f>SUM(P471:P481)</f>
        <v>0</v>
      </c>
      <c r="Q470" s="186"/>
      <c r="R470" s="187">
        <f>SUM(R471:R481)</f>
        <v>0.05</v>
      </c>
      <c r="S470" s="186"/>
      <c r="T470" s="188">
        <f>SUM(T471:T481)</f>
        <v>0.33139079999999999</v>
      </c>
      <c r="AR470" s="189" t="s">
        <v>80</v>
      </c>
      <c r="AT470" s="190" t="s">
        <v>71</v>
      </c>
      <c r="AU470" s="190" t="s">
        <v>76</v>
      </c>
      <c r="AY470" s="189" t="s">
        <v>144</v>
      </c>
      <c r="BK470" s="191">
        <f>SUM(BK471:BK481)</f>
        <v>0</v>
      </c>
    </row>
    <row r="471" spans="1:65" s="2" customFormat="1" ht="27" customHeight="1">
      <c r="A471" s="36"/>
      <c r="B471" s="37"/>
      <c r="C471" s="194" t="s">
        <v>596</v>
      </c>
      <c r="D471" s="194" t="s">
        <v>146</v>
      </c>
      <c r="E471" s="195" t="s">
        <v>597</v>
      </c>
      <c r="F471" s="196" t="s">
        <v>598</v>
      </c>
      <c r="G471" s="197" t="s">
        <v>165</v>
      </c>
      <c r="H471" s="198">
        <v>17.46</v>
      </c>
      <c r="I471" s="199"/>
      <c r="J471" s="200">
        <f>ROUND(I471*H471,2)</f>
        <v>0</v>
      </c>
      <c r="K471" s="196" t="s">
        <v>19</v>
      </c>
      <c r="L471" s="41"/>
      <c r="M471" s="201" t="s">
        <v>19</v>
      </c>
      <c r="N471" s="202" t="s">
        <v>43</v>
      </c>
      <c r="O471" s="66"/>
      <c r="P471" s="203">
        <f>O471*H471</f>
        <v>0</v>
      </c>
      <c r="Q471" s="203">
        <v>0</v>
      </c>
      <c r="R471" s="203">
        <f>Q471*H471</f>
        <v>0</v>
      </c>
      <c r="S471" s="203">
        <v>1.098E-2</v>
      </c>
      <c r="T471" s="204">
        <f>S471*H471</f>
        <v>0.19171080000000001</v>
      </c>
      <c r="U471" s="36"/>
      <c r="V471" s="36"/>
      <c r="W471" s="36"/>
      <c r="X471" s="36"/>
      <c r="Y471" s="36"/>
      <c r="Z471" s="36"/>
      <c r="AA471" s="36"/>
      <c r="AB471" s="36"/>
      <c r="AC471" s="36"/>
      <c r="AD471" s="36"/>
      <c r="AE471" s="36"/>
      <c r="AR471" s="205" t="s">
        <v>150</v>
      </c>
      <c r="AT471" s="205" t="s">
        <v>146</v>
      </c>
      <c r="AU471" s="205" t="s">
        <v>80</v>
      </c>
      <c r="AY471" s="19" t="s">
        <v>144</v>
      </c>
      <c r="BE471" s="206">
        <f>IF(N471="základní",J471,0)</f>
        <v>0</v>
      </c>
      <c r="BF471" s="206">
        <f>IF(N471="snížená",J471,0)</f>
        <v>0</v>
      </c>
      <c r="BG471" s="206">
        <f>IF(N471="zákl. přenesená",J471,0)</f>
        <v>0</v>
      </c>
      <c r="BH471" s="206">
        <f>IF(N471="sníž. přenesená",J471,0)</f>
        <v>0</v>
      </c>
      <c r="BI471" s="206">
        <f>IF(N471="nulová",J471,0)</f>
        <v>0</v>
      </c>
      <c r="BJ471" s="19" t="s">
        <v>76</v>
      </c>
      <c r="BK471" s="206">
        <f>ROUND(I471*H471,2)</f>
        <v>0</v>
      </c>
      <c r="BL471" s="19" t="s">
        <v>150</v>
      </c>
      <c r="BM471" s="205" t="s">
        <v>599</v>
      </c>
    </row>
    <row r="472" spans="1:65" s="2" customFormat="1" ht="48.75">
      <c r="A472" s="36"/>
      <c r="B472" s="37"/>
      <c r="C472" s="38"/>
      <c r="D472" s="209" t="s">
        <v>173</v>
      </c>
      <c r="E472" s="38"/>
      <c r="F472" s="240" t="s">
        <v>600</v>
      </c>
      <c r="G472" s="38"/>
      <c r="H472" s="38"/>
      <c r="I472" s="117"/>
      <c r="J472" s="38"/>
      <c r="K472" s="38"/>
      <c r="L472" s="41"/>
      <c r="M472" s="241"/>
      <c r="N472" s="242"/>
      <c r="O472" s="66"/>
      <c r="P472" s="66"/>
      <c r="Q472" s="66"/>
      <c r="R472" s="66"/>
      <c r="S472" s="66"/>
      <c r="T472" s="67"/>
      <c r="U472" s="36"/>
      <c r="V472" s="36"/>
      <c r="W472" s="36"/>
      <c r="X472" s="36"/>
      <c r="Y472" s="36"/>
      <c r="Z472" s="36"/>
      <c r="AA472" s="36"/>
      <c r="AB472" s="36"/>
      <c r="AC472" s="36"/>
      <c r="AD472" s="36"/>
      <c r="AE472" s="36"/>
      <c r="AT472" s="19" t="s">
        <v>173</v>
      </c>
      <c r="AU472" s="19" t="s">
        <v>80</v>
      </c>
    </row>
    <row r="473" spans="1:65" s="13" customFormat="1">
      <c r="B473" s="207"/>
      <c r="C473" s="208"/>
      <c r="D473" s="209" t="s">
        <v>152</v>
      </c>
      <c r="E473" s="210" t="s">
        <v>19</v>
      </c>
      <c r="F473" s="211" t="s">
        <v>200</v>
      </c>
      <c r="G473" s="208"/>
      <c r="H473" s="210" t="s">
        <v>19</v>
      </c>
      <c r="I473" s="212"/>
      <c r="J473" s="208"/>
      <c r="K473" s="208"/>
      <c r="L473" s="213"/>
      <c r="M473" s="214"/>
      <c r="N473" s="215"/>
      <c r="O473" s="215"/>
      <c r="P473" s="215"/>
      <c r="Q473" s="215"/>
      <c r="R473" s="215"/>
      <c r="S473" s="215"/>
      <c r="T473" s="216"/>
      <c r="AT473" s="217" t="s">
        <v>152</v>
      </c>
      <c r="AU473" s="217" t="s">
        <v>80</v>
      </c>
      <c r="AV473" s="13" t="s">
        <v>76</v>
      </c>
      <c r="AW473" s="13" t="s">
        <v>33</v>
      </c>
      <c r="AX473" s="13" t="s">
        <v>72</v>
      </c>
      <c r="AY473" s="217" t="s">
        <v>144</v>
      </c>
    </row>
    <row r="474" spans="1:65" s="14" customFormat="1">
      <c r="B474" s="218"/>
      <c r="C474" s="219"/>
      <c r="D474" s="209" t="s">
        <v>152</v>
      </c>
      <c r="E474" s="220" t="s">
        <v>19</v>
      </c>
      <c r="F474" s="221" t="s">
        <v>258</v>
      </c>
      <c r="G474" s="219"/>
      <c r="H474" s="222">
        <v>17.46</v>
      </c>
      <c r="I474" s="223"/>
      <c r="J474" s="219"/>
      <c r="K474" s="219"/>
      <c r="L474" s="224"/>
      <c r="M474" s="225"/>
      <c r="N474" s="226"/>
      <c r="O474" s="226"/>
      <c r="P474" s="226"/>
      <c r="Q474" s="226"/>
      <c r="R474" s="226"/>
      <c r="S474" s="226"/>
      <c r="T474" s="227"/>
      <c r="AT474" s="228" t="s">
        <v>152</v>
      </c>
      <c r="AU474" s="228" t="s">
        <v>80</v>
      </c>
      <c r="AV474" s="14" t="s">
        <v>80</v>
      </c>
      <c r="AW474" s="14" t="s">
        <v>33</v>
      </c>
      <c r="AX474" s="14" t="s">
        <v>76</v>
      </c>
      <c r="AY474" s="228" t="s">
        <v>144</v>
      </c>
    </row>
    <row r="475" spans="1:65" s="2" customFormat="1" ht="14.45" customHeight="1">
      <c r="A475" s="36"/>
      <c r="B475" s="37"/>
      <c r="C475" s="194" t="s">
        <v>601</v>
      </c>
      <c r="D475" s="194" t="s">
        <v>146</v>
      </c>
      <c r="E475" s="195" t="s">
        <v>602</v>
      </c>
      <c r="F475" s="196" t="s">
        <v>603</v>
      </c>
      <c r="G475" s="197" t="s">
        <v>165</v>
      </c>
      <c r="H475" s="198">
        <v>17.46</v>
      </c>
      <c r="I475" s="199"/>
      <c r="J475" s="200">
        <f>ROUND(I475*H475,2)</f>
        <v>0</v>
      </c>
      <c r="K475" s="196" t="s">
        <v>166</v>
      </c>
      <c r="L475" s="41"/>
      <c r="M475" s="201" t="s">
        <v>19</v>
      </c>
      <c r="N475" s="202" t="s">
        <v>43</v>
      </c>
      <c r="O475" s="66"/>
      <c r="P475" s="203">
        <f>O475*H475</f>
        <v>0</v>
      </c>
      <c r="Q475" s="203">
        <v>0</v>
      </c>
      <c r="R475" s="203">
        <f>Q475*H475</f>
        <v>0</v>
      </c>
      <c r="S475" s="203">
        <v>8.0000000000000002E-3</v>
      </c>
      <c r="T475" s="204">
        <f>S475*H475</f>
        <v>0.13968</v>
      </c>
      <c r="U475" s="36"/>
      <c r="V475" s="36"/>
      <c r="W475" s="36"/>
      <c r="X475" s="36"/>
      <c r="Y475" s="36"/>
      <c r="Z475" s="36"/>
      <c r="AA475" s="36"/>
      <c r="AB475" s="36"/>
      <c r="AC475" s="36"/>
      <c r="AD475" s="36"/>
      <c r="AE475" s="36"/>
      <c r="AR475" s="205" t="s">
        <v>244</v>
      </c>
      <c r="AT475" s="205" t="s">
        <v>146</v>
      </c>
      <c r="AU475" s="205" t="s">
        <v>80</v>
      </c>
      <c r="AY475" s="19" t="s">
        <v>144</v>
      </c>
      <c r="BE475" s="206">
        <f>IF(N475="základní",J475,0)</f>
        <v>0</v>
      </c>
      <c r="BF475" s="206">
        <f>IF(N475="snížená",J475,0)</f>
        <v>0</v>
      </c>
      <c r="BG475" s="206">
        <f>IF(N475="zákl. přenesená",J475,0)</f>
        <v>0</v>
      </c>
      <c r="BH475" s="206">
        <f>IF(N475="sníž. přenesená",J475,0)</f>
        <v>0</v>
      </c>
      <c r="BI475" s="206">
        <f>IF(N475="nulová",J475,0)</f>
        <v>0</v>
      </c>
      <c r="BJ475" s="19" t="s">
        <v>76</v>
      </c>
      <c r="BK475" s="206">
        <f>ROUND(I475*H475,2)</f>
        <v>0</v>
      </c>
      <c r="BL475" s="19" t="s">
        <v>244</v>
      </c>
      <c r="BM475" s="205" t="s">
        <v>604</v>
      </c>
    </row>
    <row r="476" spans="1:65" s="2" customFormat="1" ht="48.75">
      <c r="A476" s="36"/>
      <c r="B476" s="37"/>
      <c r="C476" s="38"/>
      <c r="D476" s="209" t="s">
        <v>173</v>
      </c>
      <c r="E476" s="38"/>
      <c r="F476" s="240" t="s">
        <v>605</v>
      </c>
      <c r="G476" s="38"/>
      <c r="H476" s="38"/>
      <c r="I476" s="117"/>
      <c r="J476" s="38"/>
      <c r="K476" s="38"/>
      <c r="L476" s="41"/>
      <c r="M476" s="241"/>
      <c r="N476" s="242"/>
      <c r="O476" s="66"/>
      <c r="P476" s="66"/>
      <c r="Q476" s="66"/>
      <c r="R476" s="66"/>
      <c r="S476" s="66"/>
      <c r="T476" s="67"/>
      <c r="U476" s="36"/>
      <c r="V476" s="36"/>
      <c r="W476" s="36"/>
      <c r="X476" s="36"/>
      <c r="Y476" s="36"/>
      <c r="Z476" s="36"/>
      <c r="AA476" s="36"/>
      <c r="AB476" s="36"/>
      <c r="AC476" s="36"/>
      <c r="AD476" s="36"/>
      <c r="AE476" s="36"/>
      <c r="AT476" s="19" t="s">
        <v>173</v>
      </c>
      <c r="AU476" s="19" t="s">
        <v>80</v>
      </c>
    </row>
    <row r="477" spans="1:65" s="2" customFormat="1" ht="26.25" customHeight="1">
      <c r="A477" s="36"/>
      <c r="B477" s="37"/>
      <c r="C477" s="194" t="s">
        <v>606</v>
      </c>
      <c r="D477" s="194" t="s">
        <v>146</v>
      </c>
      <c r="E477" s="195" t="s">
        <v>607</v>
      </c>
      <c r="F477" s="196" t="s">
        <v>608</v>
      </c>
      <c r="G477" s="197" t="s">
        <v>197</v>
      </c>
      <c r="H477" s="198">
        <v>1</v>
      </c>
      <c r="I477" s="199"/>
      <c r="J477" s="200">
        <f>ROUND(I477*H477,2)</f>
        <v>0</v>
      </c>
      <c r="K477" s="196" t="s">
        <v>19</v>
      </c>
      <c r="L477" s="41"/>
      <c r="M477" s="201" t="s">
        <v>19</v>
      </c>
      <c r="N477" s="202" t="s">
        <v>43</v>
      </c>
      <c r="O477" s="66"/>
      <c r="P477" s="203">
        <f>O477*H477</f>
        <v>0</v>
      </c>
      <c r="Q477" s="203">
        <v>0.05</v>
      </c>
      <c r="R477" s="203">
        <f>Q477*H477</f>
        <v>0.05</v>
      </c>
      <c r="S477" s="203">
        <v>0</v>
      </c>
      <c r="T477" s="204">
        <f>S477*H477</f>
        <v>0</v>
      </c>
      <c r="U477" s="36"/>
      <c r="V477" s="36"/>
      <c r="W477" s="36"/>
      <c r="X477" s="36"/>
      <c r="Y477" s="36"/>
      <c r="Z477" s="36"/>
      <c r="AA477" s="36"/>
      <c r="AB477" s="36"/>
      <c r="AC477" s="36"/>
      <c r="AD477" s="36"/>
      <c r="AE477" s="36"/>
      <c r="AR477" s="205" t="s">
        <v>244</v>
      </c>
      <c r="AT477" s="205" t="s">
        <v>146</v>
      </c>
      <c r="AU477" s="205" t="s">
        <v>80</v>
      </c>
      <c r="AY477" s="19" t="s">
        <v>144</v>
      </c>
      <c r="BE477" s="206">
        <f>IF(N477="základní",J477,0)</f>
        <v>0</v>
      </c>
      <c r="BF477" s="206">
        <f>IF(N477="snížená",J477,0)</f>
        <v>0</v>
      </c>
      <c r="BG477" s="206">
        <f>IF(N477="zákl. přenesená",J477,0)</f>
        <v>0</v>
      </c>
      <c r="BH477" s="206">
        <f>IF(N477="sníž. přenesená",J477,0)</f>
        <v>0</v>
      </c>
      <c r="BI477" s="206">
        <f>IF(N477="nulová",J477,0)</f>
        <v>0</v>
      </c>
      <c r="BJ477" s="19" t="s">
        <v>76</v>
      </c>
      <c r="BK477" s="206">
        <f>ROUND(I477*H477,2)</f>
        <v>0</v>
      </c>
      <c r="BL477" s="19" t="s">
        <v>244</v>
      </c>
      <c r="BM477" s="205" t="s">
        <v>609</v>
      </c>
    </row>
    <row r="478" spans="1:65" s="13" customFormat="1">
      <c r="B478" s="207"/>
      <c r="C478" s="208"/>
      <c r="D478" s="209" t="s">
        <v>152</v>
      </c>
      <c r="E478" s="210" t="s">
        <v>19</v>
      </c>
      <c r="F478" s="211" t="s">
        <v>610</v>
      </c>
      <c r="G478" s="208"/>
      <c r="H478" s="210" t="s">
        <v>19</v>
      </c>
      <c r="I478" s="212"/>
      <c r="J478" s="208"/>
      <c r="K478" s="208"/>
      <c r="L478" s="213"/>
      <c r="M478" s="214"/>
      <c r="N478" s="215"/>
      <c r="O478" s="215"/>
      <c r="P478" s="215"/>
      <c r="Q478" s="215"/>
      <c r="R478" s="215"/>
      <c r="S478" s="215"/>
      <c r="T478" s="216"/>
      <c r="AT478" s="217" t="s">
        <v>152</v>
      </c>
      <c r="AU478" s="217" t="s">
        <v>80</v>
      </c>
      <c r="AV478" s="13" t="s">
        <v>76</v>
      </c>
      <c r="AW478" s="13" t="s">
        <v>33</v>
      </c>
      <c r="AX478" s="13" t="s">
        <v>72</v>
      </c>
      <c r="AY478" s="217" t="s">
        <v>144</v>
      </c>
    </row>
    <row r="479" spans="1:65" s="14" customFormat="1">
      <c r="B479" s="218"/>
      <c r="C479" s="219"/>
      <c r="D479" s="209" t="s">
        <v>152</v>
      </c>
      <c r="E479" s="220" t="s">
        <v>19</v>
      </c>
      <c r="F479" s="221" t="s">
        <v>76</v>
      </c>
      <c r="G479" s="219"/>
      <c r="H479" s="222">
        <v>1</v>
      </c>
      <c r="I479" s="223"/>
      <c r="J479" s="219"/>
      <c r="K479" s="219"/>
      <c r="L479" s="224"/>
      <c r="M479" s="225"/>
      <c r="N479" s="226"/>
      <c r="O479" s="226"/>
      <c r="P479" s="226"/>
      <c r="Q479" s="226"/>
      <c r="R479" s="226"/>
      <c r="S479" s="226"/>
      <c r="T479" s="227"/>
      <c r="AT479" s="228" t="s">
        <v>152</v>
      </c>
      <c r="AU479" s="228" t="s">
        <v>80</v>
      </c>
      <c r="AV479" s="14" t="s">
        <v>80</v>
      </c>
      <c r="AW479" s="14" t="s">
        <v>33</v>
      </c>
      <c r="AX479" s="14" t="s">
        <v>76</v>
      </c>
      <c r="AY479" s="228" t="s">
        <v>144</v>
      </c>
    </row>
    <row r="480" spans="1:65" s="2" customFormat="1" ht="54" customHeight="1">
      <c r="A480" s="36"/>
      <c r="B480" s="37"/>
      <c r="C480" s="194" t="s">
        <v>611</v>
      </c>
      <c r="D480" s="194" t="s">
        <v>146</v>
      </c>
      <c r="E480" s="195" t="s">
        <v>612</v>
      </c>
      <c r="F480" s="196" t="s">
        <v>613</v>
      </c>
      <c r="G480" s="197" t="s">
        <v>191</v>
      </c>
      <c r="H480" s="198">
        <v>0.05</v>
      </c>
      <c r="I480" s="199"/>
      <c r="J480" s="200">
        <f>ROUND(I480*H480,2)</f>
        <v>0</v>
      </c>
      <c r="K480" s="196" t="s">
        <v>166</v>
      </c>
      <c r="L480" s="41"/>
      <c r="M480" s="201" t="s">
        <v>19</v>
      </c>
      <c r="N480" s="202" t="s">
        <v>43</v>
      </c>
      <c r="O480" s="66"/>
      <c r="P480" s="203">
        <f>O480*H480</f>
        <v>0</v>
      </c>
      <c r="Q480" s="203">
        <v>0</v>
      </c>
      <c r="R480" s="203">
        <f>Q480*H480</f>
        <v>0</v>
      </c>
      <c r="S480" s="203">
        <v>0</v>
      </c>
      <c r="T480" s="204">
        <f>S480*H480</f>
        <v>0</v>
      </c>
      <c r="U480" s="36"/>
      <c r="V480" s="36"/>
      <c r="W480" s="36"/>
      <c r="X480" s="36"/>
      <c r="Y480" s="36"/>
      <c r="Z480" s="36"/>
      <c r="AA480" s="36"/>
      <c r="AB480" s="36"/>
      <c r="AC480" s="36"/>
      <c r="AD480" s="36"/>
      <c r="AE480" s="36"/>
      <c r="AR480" s="205" t="s">
        <v>244</v>
      </c>
      <c r="AT480" s="205" t="s">
        <v>146</v>
      </c>
      <c r="AU480" s="205" t="s">
        <v>80</v>
      </c>
      <c r="AY480" s="19" t="s">
        <v>144</v>
      </c>
      <c r="BE480" s="206">
        <f>IF(N480="základní",J480,0)</f>
        <v>0</v>
      </c>
      <c r="BF480" s="206">
        <f>IF(N480="snížená",J480,0)</f>
        <v>0</v>
      </c>
      <c r="BG480" s="206">
        <f>IF(N480="zákl. přenesená",J480,0)</f>
        <v>0</v>
      </c>
      <c r="BH480" s="206">
        <f>IF(N480="sníž. přenesená",J480,0)</f>
        <v>0</v>
      </c>
      <c r="BI480" s="206">
        <f>IF(N480="nulová",J480,0)</f>
        <v>0</v>
      </c>
      <c r="BJ480" s="19" t="s">
        <v>76</v>
      </c>
      <c r="BK480" s="206">
        <f>ROUND(I480*H480,2)</f>
        <v>0</v>
      </c>
      <c r="BL480" s="19" t="s">
        <v>244</v>
      </c>
      <c r="BM480" s="205" t="s">
        <v>614</v>
      </c>
    </row>
    <row r="481" spans="1:65" s="2" customFormat="1" ht="156">
      <c r="A481" s="36"/>
      <c r="B481" s="37"/>
      <c r="C481" s="38"/>
      <c r="D481" s="209" t="s">
        <v>173</v>
      </c>
      <c r="E481" s="38"/>
      <c r="F481" s="240" t="s">
        <v>615</v>
      </c>
      <c r="G481" s="38"/>
      <c r="H481" s="38"/>
      <c r="I481" s="117"/>
      <c r="J481" s="38"/>
      <c r="K481" s="38"/>
      <c r="L481" s="41"/>
      <c r="M481" s="241"/>
      <c r="N481" s="242"/>
      <c r="O481" s="66"/>
      <c r="P481" s="66"/>
      <c r="Q481" s="66"/>
      <c r="R481" s="66"/>
      <c r="S481" s="66"/>
      <c r="T481" s="67"/>
      <c r="U481" s="36"/>
      <c r="V481" s="36"/>
      <c r="W481" s="36"/>
      <c r="X481" s="36"/>
      <c r="Y481" s="36"/>
      <c r="Z481" s="36"/>
      <c r="AA481" s="36"/>
      <c r="AB481" s="36"/>
      <c r="AC481" s="36"/>
      <c r="AD481" s="36"/>
      <c r="AE481" s="36"/>
      <c r="AT481" s="19" t="s">
        <v>173</v>
      </c>
      <c r="AU481" s="19" t="s">
        <v>80</v>
      </c>
    </row>
    <row r="482" spans="1:65" s="12" customFormat="1" ht="22.9" customHeight="1">
      <c r="B482" s="178"/>
      <c r="C482" s="179"/>
      <c r="D482" s="180" t="s">
        <v>71</v>
      </c>
      <c r="E482" s="192" t="s">
        <v>616</v>
      </c>
      <c r="F482" s="192" t="s">
        <v>617</v>
      </c>
      <c r="G482" s="179"/>
      <c r="H482" s="179"/>
      <c r="I482" s="182"/>
      <c r="J482" s="193">
        <f>BK482</f>
        <v>0</v>
      </c>
      <c r="K482" s="179"/>
      <c r="L482" s="184"/>
      <c r="M482" s="185"/>
      <c r="N482" s="186"/>
      <c r="O482" s="186"/>
      <c r="P482" s="187">
        <f>SUM(P483:P531)</f>
        <v>0</v>
      </c>
      <c r="Q482" s="186"/>
      <c r="R482" s="187">
        <f>SUM(R483:R531)</f>
        <v>0.8308634399999999</v>
      </c>
      <c r="S482" s="186"/>
      <c r="T482" s="188">
        <f>SUM(T483:T531)</f>
        <v>0.82596500000000006</v>
      </c>
      <c r="AR482" s="189" t="s">
        <v>80</v>
      </c>
      <c r="AT482" s="190" t="s">
        <v>71</v>
      </c>
      <c r="AU482" s="190" t="s">
        <v>76</v>
      </c>
      <c r="AY482" s="189" t="s">
        <v>144</v>
      </c>
      <c r="BK482" s="191">
        <f>SUM(BK483:BK531)</f>
        <v>0</v>
      </c>
    </row>
    <row r="483" spans="1:65" s="2" customFormat="1" ht="14.45" customHeight="1">
      <c r="A483" s="36"/>
      <c r="B483" s="37"/>
      <c r="C483" s="194" t="s">
        <v>618</v>
      </c>
      <c r="D483" s="194" t="s">
        <v>146</v>
      </c>
      <c r="E483" s="195" t="s">
        <v>619</v>
      </c>
      <c r="F483" s="196" t="s">
        <v>620</v>
      </c>
      <c r="G483" s="197" t="s">
        <v>165</v>
      </c>
      <c r="H483" s="198">
        <v>71.11</v>
      </c>
      <c r="I483" s="199"/>
      <c r="J483" s="200">
        <f>ROUND(I483*H483,2)</f>
        <v>0</v>
      </c>
      <c r="K483" s="196" t="s">
        <v>166</v>
      </c>
      <c r="L483" s="41"/>
      <c r="M483" s="201" t="s">
        <v>19</v>
      </c>
      <c r="N483" s="202" t="s">
        <v>43</v>
      </c>
      <c r="O483" s="66"/>
      <c r="P483" s="203">
        <f>O483*H483</f>
        <v>0</v>
      </c>
      <c r="Q483" s="203">
        <v>0</v>
      </c>
      <c r="R483" s="203">
        <f>Q483*H483</f>
        <v>0</v>
      </c>
      <c r="S483" s="203">
        <v>4.0000000000000001E-3</v>
      </c>
      <c r="T483" s="204">
        <f>S483*H483</f>
        <v>0.28444000000000003</v>
      </c>
      <c r="U483" s="36"/>
      <c r="V483" s="36"/>
      <c r="W483" s="36"/>
      <c r="X483" s="36"/>
      <c r="Y483" s="36"/>
      <c r="Z483" s="36"/>
      <c r="AA483" s="36"/>
      <c r="AB483" s="36"/>
      <c r="AC483" s="36"/>
      <c r="AD483" s="36"/>
      <c r="AE483" s="36"/>
      <c r="AR483" s="205" t="s">
        <v>244</v>
      </c>
      <c r="AT483" s="205" t="s">
        <v>146</v>
      </c>
      <c r="AU483" s="205" t="s">
        <v>80</v>
      </c>
      <c r="AY483" s="19" t="s">
        <v>144</v>
      </c>
      <c r="BE483" s="206">
        <f>IF(N483="základní",J483,0)</f>
        <v>0</v>
      </c>
      <c r="BF483" s="206">
        <f>IF(N483="snížená",J483,0)</f>
        <v>0</v>
      </c>
      <c r="BG483" s="206">
        <f>IF(N483="zákl. přenesená",J483,0)</f>
        <v>0</v>
      </c>
      <c r="BH483" s="206">
        <f>IF(N483="sníž. přenesená",J483,0)</f>
        <v>0</v>
      </c>
      <c r="BI483" s="206">
        <f>IF(N483="nulová",J483,0)</f>
        <v>0</v>
      </c>
      <c r="BJ483" s="19" t="s">
        <v>76</v>
      </c>
      <c r="BK483" s="206">
        <f>ROUND(I483*H483,2)</f>
        <v>0</v>
      </c>
      <c r="BL483" s="19" t="s">
        <v>244</v>
      </c>
      <c r="BM483" s="205" t="s">
        <v>621</v>
      </c>
    </row>
    <row r="484" spans="1:65" s="13" customFormat="1">
      <c r="B484" s="207"/>
      <c r="C484" s="208"/>
      <c r="D484" s="209" t="s">
        <v>152</v>
      </c>
      <c r="E484" s="210" t="s">
        <v>19</v>
      </c>
      <c r="F484" s="211" t="s">
        <v>199</v>
      </c>
      <c r="G484" s="208"/>
      <c r="H484" s="210" t="s">
        <v>19</v>
      </c>
      <c r="I484" s="212"/>
      <c r="J484" s="208"/>
      <c r="K484" s="208"/>
      <c r="L484" s="213"/>
      <c r="M484" s="214"/>
      <c r="N484" s="215"/>
      <c r="O484" s="215"/>
      <c r="P484" s="215"/>
      <c r="Q484" s="215"/>
      <c r="R484" s="215"/>
      <c r="S484" s="215"/>
      <c r="T484" s="216"/>
      <c r="AT484" s="217" t="s">
        <v>152</v>
      </c>
      <c r="AU484" s="217" t="s">
        <v>80</v>
      </c>
      <c r="AV484" s="13" t="s">
        <v>76</v>
      </c>
      <c r="AW484" s="13" t="s">
        <v>33</v>
      </c>
      <c r="AX484" s="13" t="s">
        <v>72</v>
      </c>
      <c r="AY484" s="217" t="s">
        <v>144</v>
      </c>
    </row>
    <row r="485" spans="1:65" s="14" customFormat="1">
      <c r="B485" s="218"/>
      <c r="C485" s="219"/>
      <c r="D485" s="209" t="s">
        <v>152</v>
      </c>
      <c r="E485" s="220" t="s">
        <v>19</v>
      </c>
      <c r="F485" s="221" t="s">
        <v>622</v>
      </c>
      <c r="G485" s="219"/>
      <c r="H485" s="222">
        <v>41.6</v>
      </c>
      <c r="I485" s="223"/>
      <c r="J485" s="219"/>
      <c r="K485" s="219"/>
      <c r="L485" s="224"/>
      <c r="M485" s="225"/>
      <c r="N485" s="226"/>
      <c r="O485" s="226"/>
      <c r="P485" s="226"/>
      <c r="Q485" s="226"/>
      <c r="R485" s="226"/>
      <c r="S485" s="226"/>
      <c r="T485" s="227"/>
      <c r="AT485" s="228" t="s">
        <v>152</v>
      </c>
      <c r="AU485" s="228" t="s">
        <v>80</v>
      </c>
      <c r="AV485" s="14" t="s">
        <v>80</v>
      </c>
      <c r="AW485" s="14" t="s">
        <v>33</v>
      </c>
      <c r="AX485" s="14" t="s">
        <v>72</v>
      </c>
      <c r="AY485" s="228" t="s">
        <v>144</v>
      </c>
    </row>
    <row r="486" spans="1:65" s="14" customFormat="1">
      <c r="B486" s="218"/>
      <c r="C486" s="219"/>
      <c r="D486" s="209" t="s">
        <v>152</v>
      </c>
      <c r="E486" s="220" t="s">
        <v>19</v>
      </c>
      <c r="F486" s="221" t="s">
        <v>623</v>
      </c>
      <c r="G486" s="219"/>
      <c r="H486" s="222">
        <v>15.3</v>
      </c>
      <c r="I486" s="223"/>
      <c r="J486" s="219"/>
      <c r="K486" s="219"/>
      <c r="L486" s="224"/>
      <c r="M486" s="225"/>
      <c r="N486" s="226"/>
      <c r="O486" s="226"/>
      <c r="P486" s="226"/>
      <c r="Q486" s="226"/>
      <c r="R486" s="226"/>
      <c r="S486" s="226"/>
      <c r="T486" s="227"/>
      <c r="AT486" s="228" t="s">
        <v>152</v>
      </c>
      <c r="AU486" s="228" t="s">
        <v>80</v>
      </c>
      <c r="AV486" s="14" t="s">
        <v>80</v>
      </c>
      <c r="AW486" s="14" t="s">
        <v>33</v>
      </c>
      <c r="AX486" s="14" t="s">
        <v>72</v>
      </c>
      <c r="AY486" s="228" t="s">
        <v>144</v>
      </c>
    </row>
    <row r="487" spans="1:65" s="13" customFormat="1">
      <c r="B487" s="207"/>
      <c r="C487" s="208"/>
      <c r="D487" s="209" t="s">
        <v>152</v>
      </c>
      <c r="E487" s="210" t="s">
        <v>19</v>
      </c>
      <c r="F487" s="211" t="s">
        <v>200</v>
      </c>
      <c r="G487" s="208"/>
      <c r="H487" s="210" t="s">
        <v>19</v>
      </c>
      <c r="I487" s="212"/>
      <c r="J487" s="208"/>
      <c r="K487" s="208"/>
      <c r="L487" s="213"/>
      <c r="M487" s="214"/>
      <c r="N487" s="215"/>
      <c r="O487" s="215"/>
      <c r="P487" s="215"/>
      <c r="Q487" s="215"/>
      <c r="R487" s="215"/>
      <c r="S487" s="215"/>
      <c r="T487" s="216"/>
      <c r="AT487" s="217" t="s">
        <v>152</v>
      </c>
      <c r="AU487" s="217" t="s">
        <v>80</v>
      </c>
      <c r="AV487" s="13" t="s">
        <v>76</v>
      </c>
      <c r="AW487" s="13" t="s">
        <v>33</v>
      </c>
      <c r="AX487" s="13" t="s">
        <v>72</v>
      </c>
      <c r="AY487" s="217" t="s">
        <v>144</v>
      </c>
    </row>
    <row r="488" spans="1:65" s="14" customFormat="1">
      <c r="B488" s="218"/>
      <c r="C488" s="219"/>
      <c r="D488" s="209" t="s">
        <v>152</v>
      </c>
      <c r="E488" s="220" t="s">
        <v>19</v>
      </c>
      <c r="F488" s="221" t="s">
        <v>624</v>
      </c>
      <c r="G488" s="219"/>
      <c r="H488" s="222">
        <v>14.21</v>
      </c>
      <c r="I488" s="223"/>
      <c r="J488" s="219"/>
      <c r="K488" s="219"/>
      <c r="L488" s="224"/>
      <c r="M488" s="225"/>
      <c r="N488" s="226"/>
      <c r="O488" s="226"/>
      <c r="P488" s="226"/>
      <c r="Q488" s="226"/>
      <c r="R488" s="226"/>
      <c r="S488" s="226"/>
      <c r="T488" s="227"/>
      <c r="AT488" s="228" t="s">
        <v>152</v>
      </c>
      <c r="AU488" s="228" t="s">
        <v>80</v>
      </c>
      <c r="AV488" s="14" t="s">
        <v>80</v>
      </c>
      <c r="AW488" s="14" t="s">
        <v>33</v>
      </c>
      <c r="AX488" s="14" t="s">
        <v>72</v>
      </c>
      <c r="AY488" s="228" t="s">
        <v>144</v>
      </c>
    </row>
    <row r="489" spans="1:65" s="15" customFormat="1">
      <c r="B489" s="229"/>
      <c r="C489" s="230"/>
      <c r="D489" s="209" t="s">
        <v>152</v>
      </c>
      <c r="E489" s="231" t="s">
        <v>19</v>
      </c>
      <c r="F489" s="232" t="s">
        <v>160</v>
      </c>
      <c r="G489" s="230"/>
      <c r="H489" s="233">
        <v>71.11</v>
      </c>
      <c r="I489" s="234"/>
      <c r="J489" s="230"/>
      <c r="K489" s="230"/>
      <c r="L489" s="235"/>
      <c r="M489" s="236"/>
      <c r="N489" s="237"/>
      <c r="O489" s="237"/>
      <c r="P489" s="237"/>
      <c r="Q489" s="237"/>
      <c r="R489" s="237"/>
      <c r="S489" s="237"/>
      <c r="T489" s="238"/>
      <c r="AT489" s="239" t="s">
        <v>152</v>
      </c>
      <c r="AU489" s="239" t="s">
        <v>80</v>
      </c>
      <c r="AV489" s="15" t="s">
        <v>150</v>
      </c>
      <c r="AW489" s="15" t="s">
        <v>33</v>
      </c>
      <c r="AX489" s="15" t="s">
        <v>76</v>
      </c>
      <c r="AY489" s="239" t="s">
        <v>144</v>
      </c>
    </row>
    <row r="490" spans="1:65" s="2" customFormat="1" ht="14.45" customHeight="1">
      <c r="A490" s="36"/>
      <c r="B490" s="37"/>
      <c r="C490" s="194" t="s">
        <v>625</v>
      </c>
      <c r="D490" s="194" t="s">
        <v>146</v>
      </c>
      <c r="E490" s="195" t="s">
        <v>626</v>
      </c>
      <c r="F490" s="196" t="s">
        <v>627</v>
      </c>
      <c r="G490" s="197" t="s">
        <v>165</v>
      </c>
      <c r="H490" s="198">
        <v>55.81</v>
      </c>
      <c r="I490" s="199"/>
      <c r="J490" s="200">
        <f>ROUND(I490*H490,2)</f>
        <v>0</v>
      </c>
      <c r="K490" s="196" t="s">
        <v>166</v>
      </c>
      <c r="L490" s="41"/>
      <c r="M490" s="201" t="s">
        <v>19</v>
      </c>
      <c r="N490" s="202" t="s">
        <v>43</v>
      </c>
      <c r="O490" s="66"/>
      <c r="P490" s="203">
        <f>O490*H490</f>
        <v>0</v>
      </c>
      <c r="Q490" s="203">
        <v>0</v>
      </c>
      <c r="R490" s="203">
        <f>Q490*H490</f>
        <v>0</v>
      </c>
      <c r="S490" s="203">
        <v>2E-3</v>
      </c>
      <c r="T490" s="204">
        <f>S490*H490</f>
        <v>0.11162000000000001</v>
      </c>
      <c r="U490" s="36"/>
      <c r="V490" s="36"/>
      <c r="W490" s="36"/>
      <c r="X490" s="36"/>
      <c r="Y490" s="36"/>
      <c r="Z490" s="36"/>
      <c r="AA490" s="36"/>
      <c r="AB490" s="36"/>
      <c r="AC490" s="36"/>
      <c r="AD490" s="36"/>
      <c r="AE490" s="36"/>
      <c r="AR490" s="205" t="s">
        <v>244</v>
      </c>
      <c r="AT490" s="205" t="s">
        <v>146</v>
      </c>
      <c r="AU490" s="205" t="s">
        <v>80</v>
      </c>
      <c r="AY490" s="19" t="s">
        <v>144</v>
      </c>
      <c r="BE490" s="206">
        <f>IF(N490="základní",J490,0)</f>
        <v>0</v>
      </c>
      <c r="BF490" s="206">
        <f>IF(N490="snížená",J490,0)</f>
        <v>0</v>
      </c>
      <c r="BG490" s="206">
        <f>IF(N490="zákl. přenesená",J490,0)</f>
        <v>0</v>
      </c>
      <c r="BH490" s="206">
        <f>IF(N490="sníž. přenesená",J490,0)</f>
        <v>0</v>
      </c>
      <c r="BI490" s="206">
        <f>IF(N490="nulová",J490,0)</f>
        <v>0</v>
      </c>
      <c r="BJ490" s="19" t="s">
        <v>76</v>
      </c>
      <c r="BK490" s="206">
        <f>ROUND(I490*H490,2)</f>
        <v>0</v>
      </c>
      <c r="BL490" s="19" t="s">
        <v>244</v>
      </c>
      <c r="BM490" s="205" t="s">
        <v>628</v>
      </c>
    </row>
    <row r="491" spans="1:65" s="13" customFormat="1">
      <c r="B491" s="207"/>
      <c r="C491" s="208"/>
      <c r="D491" s="209" t="s">
        <v>152</v>
      </c>
      <c r="E491" s="210" t="s">
        <v>19</v>
      </c>
      <c r="F491" s="211" t="s">
        <v>199</v>
      </c>
      <c r="G491" s="208"/>
      <c r="H491" s="210" t="s">
        <v>19</v>
      </c>
      <c r="I491" s="212"/>
      <c r="J491" s="208"/>
      <c r="K491" s="208"/>
      <c r="L491" s="213"/>
      <c r="M491" s="214"/>
      <c r="N491" s="215"/>
      <c r="O491" s="215"/>
      <c r="P491" s="215"/>
      <c r="Q491" s="215"/>
      <c r="R491" s="215"/>
      <c r="S491" s="215"/>
      <c r="T491" s="216"/>
      <c r="AT491" s="217" t="s">
        <v>152</v>
      </c>
      <c r="AU491" s="217" t="s">
        <v>80</v>
      </c>
      <c r="AV491" s="13" t="s">
        <v>76</v>
      </c>
      <c r="AW491" s="13" t="s">
        <v>33</v>
      </c>
      <c r="AX491" s="13" t="s">
        <v>72</v>
      </c>
      <c r="AY491" s="217" t="s">
        <v>144</v>
      </c>
    </row>
    <row r="492" spans="1:65" s="14" customFormat="1">
      <c r="B492" s="218"/>
      <c r="C492" s="219"/>
      <c r="D492" s="209" t="s">
        <v>152</v>
      </c>
      <c r="E492" s="220" t="s">
        <v>19</v>
      </c>
      <c r="F492" s="221" t="s">
        <v>622</v>
      </c>
      <c r="G492" s="219"/>
      <c r="H492" s="222">
        <v>41.6</v>
      </c>
      <c r="I492" s="223"/>
      <c r="J492" s="219"/>
      <c r="K492" s="219"/>
      <c r="L492" s="224"/>
      <c r="M492" s="225"/>
      <c r="N492" s="226"/>
      <c r="O492" s="226"/>
      <c r="P492" s="226"/>
      <c r="Q492" s="226"/>
      <c r="R492" s="226"/>
      <c r="S492" s="226"/>
      <c r="T492" s="227"/>
      <c r="AT492" s="228" t="s">
        <v>152</v>
      </c>
      <c r="AU492" s="228" t="s">
        <v>80</v>
      </c>
      <c r="AV492" s="14" t="s">
        <v>80</v>
      </c>
      <c r="AW492" s="14" t="s">
        <v>33</v>
      </c>
      <c r="AX492" s="14" t="s">
        <v>72</v>
      </c>
      <c r="AY492" s="228" t="s">
        <v>144</v>
      </c>
    </row>
    <row r="493" spans="1:65" s="13" customFormat="1">
      <c r="B493" s="207"/>
      <c r="C493" s="208"/>
      <c r="D493" s="209" t="s">
        <v>152</v>
      </c>
      <c r="E493" s="210" t="s">
        <v>19</v>
      </c>
      <c r="F493" s="211" t="s">
        <v>200</v>
      </c>
      <c r="G493" s="208"/>
      <c r="H493" s="210" t="s">
        <v>19</v>
      </c>
      <c r="I493" s="212"/>
      <c r="J493" s="208"/>
      <c r="K493" s="208"/>
      <c r="L493" s="213"/>
      <c r="M493" s="214"/>
      <c r="N493" s="215"/>
      <c r="O493" s="215"/>
      <c r="P493" s="215"/>
      <c r="Q493" s="215"/>
      <c r="R493" s="215"/>
      <c r="S493" s="215"/>
      <c r="T493" s="216"/>
      <c r="AT493" s="217" t="s">
        <v>152</v>
      </c>
      <c r="AU493" s="217" t="s">
        <v>80</v>
      </c>
      <c r="AV493" s="13" t="s">
        <v>76</v>
      </c>
      <c r="AW493" s="13" t="s">
        <v>33</v>
      </c>
      <c r="AX493" s="13" t="s">
        <v>72</v>
      </c>
      <c r="AY493" s="217" t="s">
        <v>144</v>
      </c>
    </row>
    <row r="494" spans="1:65" s="14" customFormat="1">
      <c r="B494" s="218"/>
      <c r="C494" s="219"/>
      <c r="D494" s="209" t="s">
        <v>152</v>
      </c>
      <c r="E494" s="220" t="s">
        <v>19</v>
      </c>
      <c r="F494" s="221" t="s">
        <v>624</v>
      </c>
      <c r="G494" s="219"/>
      <c r="H494" s="222">
        <v>14.21</v>
      </c>
      <c r="I494" s="223"/>
      <c r="J494" s="219"/>
      <c r="K494" s="219"/>
      <c r="L494" s="224"/>
      <c r="M494" s="225"/>
      <c r="N494" s="226"/>
      <c r="O494" s="226"/>
      <c r="P494" s="226"/>
      <c r="Q494" s="226"/>
      <c r="R494" s="226"/>
      <c r="S494" s="226"/>
      <c r="T494" s="227"/>
      <c r="AT494" s="228" t="s">
        <v>152</v>
      </c>
      <c r="AU494" s="228" t="s">
        <v>80</v>
      </c>
      <c r="AV494" s="14" t="s">
        <v>80</v>
      </c>
      <c r="AW494" s="14" t="s">
        <v>33</v>
      </c>
      <c r="AX494" s="14" t="s">
        <v>72</v>
      </c>
      <c r="AY494" s="228" t="s">
        <v>144</v>
      </c>
    </row>
    <row r="495" spans="1:65" s="15" customFormat="1">
      <c r="B495" s="229"/>
      <c r="C495" s="230"/>
      <c r="D495" s="209" t="s">
        <v>152</v>
      </c>
      <c r="E495" s="231" t="s">
        <v>19</v>
      </c>
      <c r="F495" s="232" t="s">
        <v>160</v>
      </c>
      <c r="G495" s="230"/>
      <c r="H495" s="233">
        <v>55.81</v>
      </c>
      <c r="I495" s="234"/>
      <c r="J495" s="230"/>
      <c r="K495" s="230"/>
      <c r="L495" s="235"/>
      <c r="M495" s="236"/>
      <c r="N495" s="237"/>
      <c r="O495" s="237"/>
      <c r="P495" s="237"/>
      <c r="Q495" s="237"/>
      <c r="R495" s="237"/>
      <c r="S495" s="237"/>
      <c r="T495" s="238"/>
      <c r="AT495" s="239" t="s">
        <v>152</v>
      </c>
      <c r="AU495" s="239" t="s">
        <v>80</v>
      </c>
      <c r="AV495" s="15" t="s">
        <v>150</v>
      </c>
      <c r="AW495" s="15" t="s">
        <v>33</v>
      </c>
      <c r="AX495" s="15" t="s">
        <v>76</v>
      </c>
      <c r="AY495" s="239" t="s">
        <v>144</v>
      </c>
    </row>
    <row r="496" spans="1:65" s="2" customFormat="1" ht="26.25" customHeight="1">
      <c r="A496" s="36"/>
      <c r="B496" s="37"/>
      <c r="C496" s="194" t="s">
        <v>629</v>
      </c>
      <c r="D496" s="194" t="s">
        <v>146</v>
      </c>
      <c r="E496" s="195" t="s">
        <v>630</v>
      </c>
      <c r="F496" s="196" t="s">
        <v>631</v>
      </c>
      <c r="G496" s="197" t="s">
        <v>165</v>
      </c>
      <c r="H496" s="198">
        <v>15.3</v>
      </c>
      <c r="I496" s="199"/>
      <c r="J496" s="200">
        <f>ROUND(I496*H496,2)</f>
        <v>0</v>
      </c>
      <c r="K496" s="196" t="s">
        <v>19</v>
      </c>
      <c r="L496" s="41"/>
      <c r="M496" s="201" t="s">
        <v>19</v>
      </c>
      <c r="N496" s="202" t="s">
        <v>43</v>
      </c>
      <c r="O496" s="66"/>
      <c r="P496" s="203">
        <f>O496*H496</f>
        <v>0</v>
      </c>
      <c r="Q496" s="203">
        <v>4.0000000000000003E-5</v>
      </c>
      <c r="R496" s="203">
        <f>Q496*H496</f>
        <v>6.1200000000000013E-4</v>
      </c>
      <c r="S496" s="203">
        <v>0</v>
      </c>
      <c r="T496" s="204">
        <f>S496*H496</f>
        <v>0</v>
      </c>
      <c r="U496" s="36"/>
      <c r="V496" s="36"/>
      <c r="W496" s="36"/>
      <c r="X496" s="36"/>
      <c r="Y496" s="36"/>
      <c r="Z496" s="36"/>
      <c r="AA496" s="36"/>
      <c r="AB496" s="36"/>
      <c r="AC496" s="36"/>
      <c r="AD496" s="36"/>
      <c r="AE496" s="36"/>
      <c r="AR496" s="205" t="s">
        <v>244</v>
      </c>
      <c r="AT496" s="205" t="s">
        <v>146</v>
      </c>
      <c r="AU496" s="205" t="s">
        <v>80</v>
      </c>
      <c r="AY496" s="19" t="s">
        <v>144</v>
      </c>
      <c r="BE496" s="206">
        <f>IF(N496="základní",J496,0)</f>
        <v>0</v>
      </c>
      <c r="BF496" s="206">
        <f>IF(N496="snížená",J496,0)</f>
        <v>0</v>
      </c>
      <c r="BG496" s="206">
        <f>IF(N496="zákl. přenesená",J496,0)</f>
        <v>0</v>
      </c>
      <c r="BH496" s="206">
        <f>IF(N496="sníž. přenesená",J496,0)</f>
        <v>0</v>
      </c>
      <c r="BI496" s="206">
        <f>IF(N496="nulová",J496,0)</f>
        <v>0</v>
      </c>
      <c r="BJ496" s="19" t="s">
        <v>76</v>
      </c>
      <c r="BK496" s="206">
        <f>ROUND(I496*H496,2)</f>
        <v>0</v>
      </c>
      <c r="BL496" s="19" t="s">
        <v>244</v>
      </c>
      <c r="BM496" s="205" t="s">
        <v>632</v>
      </c>
    </row>
    <row r="497" spans="1:65" s="13" customFormat="1">
      <c r="B497" s="207"/>
      <c r="C497" s="208"/>
      <c r="D497" s="209" t="s">
        <v>152</v>
      </c>
      <c r="E497" s="210" t="s">
        <v>19</v>
      </c>
      <c r="F497" s="211" t="s">
        <v>199</v>
      </c>
      <c r="G497" s="208"/>
      <c r="H497" s="210" t="s">
        <v>19</v>
      </c>
      <c r="I497" s="212"/>
      <c r="J497" s="208"/>
      <c r="K497" s="208"/>
      <c r="L497" s="213"/>
      <c r="M497" s="214"/>
      <c r="N497" s="215"/>
      <c r="O497" s="215"/>
      <c r="P497" s="215"/>
      <c r="Q497" s="215"/>
      <c r="R497" s="215"/>
      <c r="S497" s="215"/>
      <c r="T497" s="216"/>
      <c r="AT497" s="217" t="s">
        <v>152</v>
      </c>
      <c r="AU497" s="217" t="s">
        <v>80</v>
      </c>
      <c r="AV497" s="13" t="s">
        <v>76</v>
      </c>
      <c r="AW497" s="13" t="s">
        <v>33</v>
      </c>
      <c r="AX497" s="13" t="s">
        <v>72</v>
      </c>
      <c r="AY497" s="217" t="s">
        <v>144</v>
      </c>
    </row>
    <row r="498" spans="1:65" s="14" customFormat="1">
      <c r="B498" s="218"/>
      <c r="C498" s="219"/>
      <c r="D498" s="209" t="s">
        <v>152</v>
      </c>
      <c r="E498" s="220" t="s">
        <v>19</v>
      </c>
      <c r="F498" s="221" t="s">
        <v>623</v>
      </c>
      <c r="G498" s="219"/>
      <c r="H498" s="222">
        <v>15.3</v>
      </c>
      <c r="I498" s="223"/>
      <c r="J498" s="219"/>
      <c r="K498" s="219"/>
      <c r="L498" s="224"/>
      <c r="M498" s="225"/>
      <c r="N498" s="226"/>
      <c r="O498" s="226"/>
      <c r="P498" s="226"/>
      <c r="Q498" s="226"/>
      <c r="R498" s="226"/>
      <c r="S498" s="226"/>
      <c r="T498" s="227"/>
      <c r="AT498" s="228" t="s">
        <v>152</v>
      </c>
      <c r="AU498" s="228" t="s">
        <v>80</v>
      </c>
      <c r="AV498" s="14" t="s">
        <v>80</v>
      </c>
      <c r="AW498" s="14" t="s">
        <v>33</v>
      </c>
      <c r="AX498" s="14" t="s">
        <v>72</v>
      </c>
      <c r="AY498" s="228" t="s">
        <v>144</v>
      </c>
    </row>
    <row r="499" spans="1:65" s="15" customFormat="1">
      <c r="B499" s="229"/>
      <c r="C499" s="230"/>
      <c r="D499" s="209" t="s">
        <v>152</v>
      </c>
      <c r="E499" s="231" t="s">
        <v>19</v>
      </c>
      <c r="F499" s="232" t="s">
        <v>160</v>
      </c>
      <c r="G499" s="230"/>
      <c r="H499" s="233">
        <v>15.3</v>
      </c>
      <c r="I499" s="234"/>
      <c r="J499" s="230"/>
      <c r="K499" s="230"/>
      <c r="L499" s="235"/>
      <c r="M499" s="236"/>
      <c r="N499" s="237"/>
      <c r="O499" s="237"/>
      <c r="P499" s="237"/>
      <c r="Q499" s="237"/>
      <c r="R499" s="237"/>
      <c r="S499" s="237"/>
      <c r="T499" s="238"/>
      <c r="AT499" s="239" t="s">
        <v>152</v>
      </c>
      <c r="AU499" s="239" t="s">
        <v>80</v>
      </c>
      <c r="AV499" s="15" t="s">
        <v>150</v>
      </c>
      <c r="AW499" s="15" t="s">
        <v>33</v>
      </c>
      <c r="AX499" s="15" t="s">
        <v>76</v>
      </c>
      <c r="AY499" s="239" t="s">
        <v>144</v>
      </c>
    </row>
    <row r="500" spans="1:65" s="2" customFormat="1" ht="27.75" customHeight="1">
      <c r="A500" s="36"/>
      <c r="B500" s="37"/>
      <c r="C500" s="194" t="s">
        <v>633</v>
      </c>
      <c r="D500" s="194" t="s">
        <v>146</v>
      </c>
      <c r="E500" s="195" t="s">
        <v>634</v>
      </c>
      <c r="F500" s="196" t="s">
        <v>635</v>
      </c>
      <c r="G500" s="197" t="s">
        <v>197</v>
      </c>
      <c r="H500" s="198">
        <v>10</v>
      </c>
      <c r="I500" s="199"/>
      <c r="J500" s="200">
        <f>ROUND(I500*H500,2)</f>
        <v>0</v>
      </c>
      <c r="K500" s="196" t="s">
        <v>166</v>
      </c>
      <c r="L500" s="41"/>
      <c r="M500" s="201" t="s">
        <v>19</v>
      </c>
      <c r="N500" s="202" t="s">
        <v>43</v>
      </c>
      <c r="O500" s="66"/>
      <c r="P500" s="203">
        <f>O500*H500</f>
        <v>0</v>
      </c>
      <c r="Q500" s="203">
        <v>0</v>
      </c>
      <c r="R500" s="203">
        <f>Q500*H500</f>
        <v>0</v>
      </c>
      <c r="S500" s="203">
        <v>7.0000000000000001E-3</v>
      </c>
      <c r="T500" s="204">
        <f>S500*H500</f>
        <v>7.0000000000000007E-2</v>
      </c>
      <c r="U500" s="36"/>
      <c r="V500" s="36"/>
      <c r="W500" s="36"/>
      <c r="X500" s="36"/>
      <c r="Y500" s="36"/>
      <c r="Z500" s="36"/>
      <c r="AA500" s="36"/>
      <c r="AB500" s="36"/>
      <c r="AC500" s="36"/>
      <c r="AD500" s="36"/>
      <c r="AE500" s="36"/>
      <c r="AR500" s="205" t="s">
        <v>244</v>
      </c>
      <c r="AT500" s="205" t="s">
        <v>146</v>
      </c>
      <c r="AU500" s="205" t="s">
        <v>80</v>
      </c>
      <c r="AY500" s="19" t="s">
        <v>144</v>
      </c>
      <c r="BE500" s="206">
        <f>IF(N500="základní",J500,0)</f>
        <v>0</v>
      </c>
      <c r="BF500" s="206">
        <f>IF(N500="snížená",J500,0)</f>
        <v>0</v>
      </c>
      <c r="BG500" s="206">
        <f>IF(N500="zákl. přenesená",J500,0)</f>
        <v>0</v>
      </c>
      <c r="BH500" s="206">
        <f>IF(N500="sníž. přenesená",J500,0)</f>
        <v>0</v>
      </c>
      <c r="BI500" s="206">
        <f>IF(N500="nulová",J500,0)</f>
        <v>0</v>
      </c>
      <c r="BJ500" s="19" t="s">
        <v>76</v>
      </c>
      <c r="BK500" s="206">
        <f>ROUND(I500*H500,2)</f>
        <v>0</v>
      </c>
      <c r="BL500" s="19" t="s">
        <v>244</v>
      </c>
      <c r="BM500" s="205" t="s">
        <v>636</v>
      </c>
    </row>
    <row r="501" spans="1:65" s="2" customFormat="1" ht="24" customHeight="1">
      <c r="A501" s="36"/>
      <c r="B501" s="37"/>
      <c r="C501" s="194" t="s">
        <v>637</v>
      </c>
      <c r="D501" s="194" t="s">
        <v>146</v>
      </c>
      <c r="E501" s="195" t="s">
        <v>638</v>
      </c>
      <c r="F501" s="196" t="s">
        <v>639</v>
      </c>
      <c r="G501" s="197" t="s">
        <v>165</v>
      </c>
      <c r="H501" s="198">
        <v>5.5369999999999999</v>
      </c>
      <c r="I501" s="199"/>
      <c r="J501" s="200">
        <f>ROUND(I501*H501,2)</f>
        <v>0</v>
      </c>
      <c r="K501" s="196" t="s">
        <v>19</v>
      </c>
      <c r="L501" s="41"/>
      <c r="M501" s="201" t="s">
        <v>19</v>
      </c>
      <c r="N501" s="202" t="s">
        <v>43</v>
      </c>
      <c r="O501" s="66"/>
      <c r="P501" s="203">
        <f>O501*H501</f>
        <v>0</v>
      </c>
      <c r="Q501" s="203">
        <v>0</v>
      </c>
      <c r="R501" s="203">
        <f>Q501*H501</f>
        <v>0</v>
      </c>
      <c r="S501" s="203">
        <v>6.5000000000000002E-2</v>
      </c>
      <c r="T501" s="204">
        <f>S501*H501</f>
        <v>0.35990500000000003</v>
      </c>
      <c r="U501" s="36"/>
      <c r="V501" s="36"/>
      <c r="W501" s="36"/>
      <c r="X501" s="36"/>
      <c r="Y501" s="36"/>
      <c r="Z501" s="36"/>
      <c r="AA501" s="36"/>
      <c r="AB501" s="36"/>
      <c r="AC501" s="36"/>
      <c r="AD501" s="36"/>
      <c r="AE501" s="36"/>
      <c r="AR501" s="205" t="s">
        <v>244</v>
      </c>
      <c r="AT501" s="205" t="s">
        <v>146</v>
      </c>
      <c r="AU501" s="205" t="s">
        <v>80</v>
      </c>
      <c r="AY501" s="19" t="s">
        <v>144</v>
      </c>
      <c r="BE501" s="206">
        <f>IF(N501="základní",J501,0)</f>
        <v>0</v>
      </c>
      <c r="BF501" s="206">
        <f>IF(N501="snížená",J501,0)</f>
        <v>0</v>
      </c>
      <c r="BG501" s="206">
        <f>IF(N501="zákl. přenesená",J501,0)</f>
        <v>0</v>
      </c>
      <c r="BH501" s="206">
        <f>IF(N501="sníž. přenesená",J501,0)</f>
        <v>0</v>
      </c>
      <c r="BI501" s="206">
        <f>IF(N501="nulová",J501,0)</f>
        <v>0</v>
      </c>
      <c r="BJ501" s="19" t="s">
        <v>76</v>
      </c>
      <c r="BK501" s="206">
        <f>ROUND(I501*H501,2)</f>
        <v>0</v>
      </c>
      <c r="BL501" s="19" t="s">
        <v>244</v>
      </c>
      <c r="BM501" s="205" t="s">
        <v>640</v>
      </c>
    </row>
    <row r="502" spans="1:65" s="13" customFormat="1">
      <c r="B502" s="207"/>
      <c r="C502" s="208"/>
      <c r="D502" s="209" t="s">
        <v>152</v>
      </c>
      <c r="E502" s="210" t="s">
        <v>19</v>
      </c>
      <c r="F502" s="211" t="s">
        <v>199</v>
      </c>
      <c r="G502" s="208"/>
      <c r="H502" s="210" t="s">
        <v>19</v>
      </c>
      <c r="I502" s="212"/>
      <c r="J502" s="208"/>
      <c r="K502" s="208"/>
      <c r="L502" s="213"/>
      <c r="M502" s="214"/>
      <c r="N502" s="215"/>
      <c r="O502" s="215"/>
      <c r="P502" s="215"/>
      <c r="Q502" s="215"/>
      <c r="R502" s="215"/>
      <c r="S502" s="215"/>
      <c r="T502" s="216"/>
      <c r="AT502" s="217" t="s">
        <v>152</v>
      </c>
      <c r="AU502" s="217" t="s">
        <v>80</v>
      </c>
      <c r="AV502" s="13" t="s">
        <v>76</v>
      </c>
      <c r="AW502" s="13" t="s">
        <v>33</v>
      </c>
      <c r="AX502" s="13" t="s">
        <v>72</v>
      </c>
      <c r="AY502" s="217" t="s">
        <v>144</v>
      </c>
    </row>
    <row r="503" spans="1:65" s="14" customFormat="1">
      <c r="B503" s="218"/>
      <c r="C503" s="219"/>
      <c r="D503" s="209" t="s">
        <v>152</v>
      </c>
      <c r="E503" s="220" t="s">
        <v>19</v>
      </c>
      <c r="F503" s="221" t="s">
        <v>641</v>
      </c>
      <c r="G503" s="219"/>
      <c r="H503" s="222">
        <v>5.5369999999999999</v>
      </c>
      <c r="I503" s="223"/>
      <c r="J503" s="219"/>
      <c r="K503" s="219"/>
      <c r="L503" s="224"/>
      <c r="M503" s="225"/>
      <c r="N503" s="226"/>
      <c r="O503" s="226"/>
      <c r="P503" s="226"/>
      <c r="Q503" s="226"/>
      <c r="R503" s="226"/>
      <c r="S503" s="226"/>
      <c r="T503" s="227"/>
      <c r="AT503" s="228" t="s">
        <v>152</v>
      </c>
      <c r="AU503" s="228" t="s">
        <v>80</v>
      </c>
      <c r="AV503" s="14" t="s">
        <v>80</v>
      </c>
      <c r="AW503" s="14" t="s">
        <v>33</v>
      </c>
      <c r="AX503" s="14" t="s">
        <v>76</v>
      </c>
      <c r="AY503" s="228" t="s">
        <v>144</v>
      </c>
    </row>
    <row r="504" spans="1:65" s="2" customFormat="1" ht="28.5" customHeight="1">
      <c r="A504" s="36"/>
      <c r="B504" s="37"/>
      <c r="C504" s="194" t="s">
        <v>642</v>
      </c>
      <c r="D504" s="194" t="s">
        <v>146</v>
      </c>
      <c r="E504" s="195" t="s">
        <v>643</v>
      </c>
      <c r="F504" s="196" t="s">
        <v>644</v>
      </c>
      <c r="G504" s="197" t="s">
        <v>645</v>
      </c>
      <c r="H504" s="198">
        <v>96</v>
      </c>
      <c r="I504" s="199"/>
      <c r="J504" s="200">
        <f>ROUND(I504*H504,2)</f>
        <v>0</v>
      </c>
      <c r="K504" s="196" t="s">
        <v>166</v>
      </c>
      <c r="L504" s="41"/>
      <c r="M504" s="201" t="s">
        <v>19</v>
      </c>
      <c r="N504" s="202" t="s">
        <v>43</v>
      </c>
      <c r="O504" s="66"/>
      <c r="P504" s="203">
        <f>O504*H504</f>
        <v>0</v>
      </c>
      <c r="Q504" s="203">
        <v>6.0612500000000003E-5</v>
      </c>
      <c r="R504" s="203">
        <f>Q504*H504</f>
        <v>5.8188000000000007E-3</v>
      </c>
      <c r="S504" s="203">
        <v>0</v>
      </c>
      <c r="T504" s="204">
        <f>S504*H504</f>
        <v>0</v>
      </c>
      <c r="U504" s="36"/>
      <c r="V504" s="36"/>
      <c r="W504" s="36"/>
      <c r="X504" s="36"/>
      <c r="Y504" s="36"/>
      <c r="Z504" s="36"/>
      <c r="AA504" s="36"/>
      <c r="AB504" s="36"/>
      <c r="AC504" s="36"/>
      <c r="AD504" s="36"/>
      <c r="AE504" s="36"/>
      <c r="AR504" s="205" t="s">
        <v>244</v>
      </c>
      <c r="AT504" s="205" t="s">
        <v>146</v>
      </c>
      <c r="AU504" s="205" t="s">
        <v>80</v>
      </c>
      <c r="AY504" s="19" t="s">
        <v>144</v>
      </c>
      <c r="BE504" s="206">
        <f>IF(N504="základní",J504,0)</f>
        <v>0</v>
      </c>
      <c r="BF504" s="206">
        <f>IF(N504="snížená",J504,0)</f>
        <v>0</v>
      </c>
      <c r="BG504" s="206">
        <f>IF(N504="zákl. přenesená",J504,0)</f>
        <v>0</v>
      </c>
      <c r="BH504" s="206">
        <f>IF(N504="sníž. přenesená",J504,0)</f>
        <v>0</v>
      </c>
      <c r="BI504" s="206">
        <f>IF(N504="nulová",J504,0)</f>
        <v>0</v>
      </c>
      <c r="BJ504" s="19" t="s">
        <v>76</v>
      </c>
      <c r="BK504" s="206">
        <f>ROUND(I504*H504,2)</f>
        <v>0</v>
      </c>
      <c r="BL504" s="19" t="s">
        <v>244</v>
      </c>
      <c r="BM504" s="205" t="s">
        <v>646</v>
      </c>
    </row>
    <row r="505" spans="1:65" s="2" customFormat="1" ht="39">
      <c r="A505" s="36"/>
      <c r="B505" s="37"/>
      <c r="C505" s="38"/>
      <c r="D505" s="209" t="s">
        <v>173</v>
      </c>
      <c r="E505" s="38"/>
      <c r="F505" s="240" t="s">
        <v>647</v>
      </c>
      <c r="G505" s="38"/>
      <c r="H505" s="38"/>
      <c r="I505" s="117"/>
      <c r="J505" s="38"/>
      <c r="K505" s="38"/>
      <c r="L505" s="41"/>
      <c r="M505" s="241"/>
      <c r="N505" s="242"/>
      <c r="O505" s="66"/>
      <c r="P505" s="66"/>
      <c r="Q505" s="66"/>
      <c r="R505" s="66"/>
      <c r="S505" s="66"/>
      <c r="T505" s="67"/>
      <c r="U505" s="36"/>
      <c r="V505" s="36"/>
      <c r="W505" s="36"/>
      <c r="X505" s="36"/>
      <c r="Y505" s="36"/>
      <c r="Z505" s="36"/>
      <c r="AA505" s="36"/>
      <c r="AB505" s="36"/>
      <c r="AC505" s="36"/>
      <c r="AD505" s="36"/>
      <c r="AE505" s="36"/>
      <c r="AT505" s="19" t="s">
        <v>173</v>
      </c>
      <c r="AU505" s="19" t="s">
        <v>80</v>
      </c>
    </row>
    <row r="506" spans="1:65" s="13" customFormat="1">
      <c r="B506" s="207"/>
      <c r="C506" s="208"/>
      <c r="D506" s="209" t="s">
        <v>152</v>
      </c>
      <c r="E506" s="210" t="s">
        <v>19</v>
      </c>
      <c r="F506" s="211" t="s">
        <v>648</v>
      </c>
      <c r="G506" s="208"/>
      <c r="H506" s="210" t="s">
        <v>19</v>
      </c>
      <c r="I506" s="212"/>
      <c r="J506" s="208"/>
      <c r="K506" s="208"/>
      <c r="L506" s="213"/>
      <c r="M506" s="214"/>
      <c r="N506" s="215"/>
      <c r="O506" s="215"/>
      <c r="P506" s="215"/>
      <c r="Q506" s="215"/>
      <c r="R506" s="215"/>
      <c r="S506" s="215"/>
      <c r="T506" s="216"/>
      <c r="AT506" s="217" t="s">
        <v>152</v>
      </c>
      <c r="AU506" s="217" t="s">
        <v>80</v>
      </c>
      <c r="AV506" s="13" t="s">
        <v>76</v>
      </c>
      <c r="AW506" s="13" t="s">
        <v>33</v>
      </c>
      <c r="AX506" s="13" t="s">
        <v>72</v>
      </c>
      <c r="AY506" s="217" t="s">
        <v>144</v>
      </c>
    </row>
    <row r="507" spans="1:65" s="14" customFormat="1">
      <c r="B507" s="218"/>
      <c r="C507" s="219"/>
      <c r="D507" s="209" t="s">
        <v>152</v>
      </c>
      <c r="E507" s="220" t="s">
        <v>19</v>
      </c>
      <c r="F507" s="221" t="s">
        <v>649</v>
      </c>
      <c r="G507" s="219"/>
      <c r="H507" s="222">
        <v>96</v>
      </c>
      <c r="I507" s="223"/>
      <c r="J507" s="219"/>
      <c r="K507" s="219"/>
      <c r="L507" s="224"/>
      <c r="M507" s="225"/>
      <c r="N507" s="226"/>
      <c r="O507" s="226"/>
      <c r="P507" s="226"/>
      <c r="Q507" s="226"/>
      <c r="R507" s="226"/>
      <c r="S507" s="226"/>
      <c r="T507" s="227"/>
      <c r="AT507" s="228" t="s">
        <v>152</v>
      </c>
      <c r="AU507" s="228" t="s">
        <v>80</v>
      </c>
      <c r="AV507" s="14" t="s">
        <v>80</v>
      </c>
      <c r="AW507" s="14" t="s">
        <v>33</v>
      </c>
      <c r="AX507" s="14" t="s">
        <v>76</v>
      </c>
      <c r="AY507" s="228" t="s">
        <v>144</v>
      </c>
    </row>
    <row r="508" spans="1:65" s="2" customFormat="1" ht="29.45" customHeight="1">
      <c r="A508" s="36"/>
      <c r="B508" s="37"/>
      <c r="C508" s="254" t="s">
        <v>650</v>
      </c>
      <c r="D508" s="254" t="s">
        <v>387</v>
      </c>
      <c r="E508" s="255" t="s">
        <v>651</v>
      </c>
      <c r="F508" s="256" t="s">
        <v>652</v>
      </c>
      <c r="G508" s="257" t="s">
        <v>645</v>
      </c>
      <c r="H508" s="258">
        <v>96</v>
      </c>
      <c r="I508" s="259"/>
      <c r="J508" s="260">
        <f>ROUND(I508*H508,2)</f>
        <v>0</v>
      </c>
      <c r="K508" s="256" t="s">
        <v>19</v>
      </c>
      <c r="L508" s="261"/>
      <c r="M508" s="262" t="s">
        <v>19</v>
      </c>
      <c r="N508" s="263" t="s">
        <v>43</v>
      </c>
      <c r="O508" s="66"/>
      <c r="P508" s="203">
        <f>O508*H508</f>
        <v>0</v>
      </c>
      <c r="Q508" s="203">
        <v>0</v>
      </c>
      <c r="R508" s="203">
        <f>Q508*H508</f>
        <v>0</v>
      </c>
      <c r="S508" s="203">
        <v>0</v>
      </c>
      <c r="T508" s="204">
        <f>S508*H508</f>
        <v>0</v>
      </c>
      <c r="U508" s="36"/>
      <c r="V508" s="36"/>
      <c r="W508" s="36"/>
      <c r="X508" s="36"/>
      <c r="Y508" s="36"/>
      <c r="Z508" s="36"/>
      <c r="AA508" s="36"/>
      <c r="AB508" s="36"/>
      <c r="AC508" s="36"/>
      <c r="AD508" s="36"/>
      <c r="AE508" s="36"/>
      <c r="AR508" s="205" t="s">
        <v>336</v>
      </c>
      <c r="AT508" s="205" t="s">
        <v>387</v>
      </c>
      <c r="AU508" s="205" t="s">
        <v>80</v>
      </c>
      <c r="AY508" s="19" t="s">
        <v>144</v>
      </c>
      <c r="BE508" s="206">
        <f>IF(N508="základní",J508,0)</f>
        <v>0</v>
      </c>
      <c r="BF508" s="206">
        <f>IF(N508="snížená",J508,0)</f>
        <v>0</v>
      </c>
      <c r="BG508" s="206">
        <f>IF(N508="zákl. přenesená",J508,0)</f>
        <v>0</v>
      </c>
      <c r="BH508" s="206">
        <f>IF(N508="sníž. přenesená",J508,0)</f>
        <v>0</v>
      </c>
      <c r="BI508" s="206">
        <f>IF(N508="nulová",J508,0)</f>
        <v>0</v>
      </c>
      <c r="BJ508" s="19" t="s">
        <v>76</v>
      </c>
      <c r="BK508" s="206">
        <f>ROUND(I508*H508,2)</f>
        <v>0</v>
      </c>
      <c r="BL508" s="19" t="s">
        <v>244</v>
      </c>
      <c r="BM508" s="205" t="s">
        <v>653</v>
      </c>
    </row>
    <row r="509" spans="1:65" s="2" customFormat="1" ht="28.5" customHeight="1">
      <c r="A509" s="36"/>
      <c r="B509" s="37"/>
      <c r="C509" s="194" t="s">
        <v>654</v>
      </c>
      <c r="D509" s="194" t="s">
        <v>146</v>
      </c>
      <c r="E509" s="195" t="s">
        <v>655</v>
      </c>
      <c r="F509" s="196" t="s">
        <v>656</v>
      </c>
      <c r="G509" s="197" t="s">
        <v>645</v>
      </c>
      <c r="H509" s="198">
        <v>581.12</v>
      </c>
      <c r="I509" s="199"/>
      <c r="J509" s="200">
        <f>ROUND(I509*H509,2)</f>
        <v>0</v>
      </c>
      <c r="K509" s="196" t="s">
        <v>166</v>
      </c>
      <c r="L509" s="41"/>
      <c r="M509" s="201" t="s">
        <v>19</v>
      </c>
      <c r="N509" s="202" t="s">
        <v>43</v>
      </c>
      <c r="O509" s="66"/>
      <c r="P509" s="203">
        <f>O509*H509</f>
        <v>0</v>
      </c>
      <c r="Q509" s="203">
        <v>4.6999999999999997E-5</v>
      </c>
      <c r="R509" s="203">
        <f>Q509*H509</f>
        <v>2.7312639999999999E-2</v>
      </c>
      <c r="S509" s="203">
        <v>0</v>
      </c>
      <c r="T509" s="204">
        <f>S509*H509</f>
        <v>0</v>
      </c>
      <c r="U509" s="36"/>
      <c r="V509" s="36"/>
      <c r="W509" s="36"/>
      <c r="X509" s="36"/>
      <c r="Y509" s="36"/>
      <c r="Z509" s="36"/>
      <c r="AA509" s="36"/>
      <c r="AB509" s="36"/>
      <c r="AC509" s="36"/>
      <c r="AD509" s="36"/>
      <c r="AE509" s="36"/>
      <c r="AR509" s="205" t="s">
        <v>244</v>
      </c>
      <c r="AT509" s="205" t="s">
        <v>146</v>
      </c>
      <c r="AU509" s="205" t="s">
        <v>80</v>
      </c>
      <c r="AY509" s="19" t="s">
        <v>144</v>
      </c>
      <c r="BE509" s="206">
        <f>IF(N509="základní",J509,0)</f>
        <v>0</v>
      </c>
      <c r="BF509" s="206">
        <f>IF(N509="snížená",J509,0)</f>
        <v>0</v>
      </c>
      <c r="BG509" s="206">
        <f>IF(N509="zákl. přenesená",J509,0)</f>
        <v>0</v>
      </c>
      <c r="BH509" s="206">
        <f>IF(N509="sníž. přenesená",J509,0)</f>
        <v>0</v>
      </c>
      <c r="BI509" s="206">
        <f>IF(N509="nulová",J509,0)</f>
        <v>0</v>
      </c>
      <c r="BJ509" s="19" t="s">
        <v>76</v>
      </c>
      <c r="BK509" s="206">
        <f>ROUND(I509*H509,2)</f>
        <v>0</v>
      </c>
      <c r="BL509" s="19" t="s">
        <v>244</v>
      </c>
      <c r="BM509" s="205" t="s">
        <v>657</v>
      </c>
    </row>
    <row r="510" spans="1:65" s="2" customFormat="1" ht="39">
      <c r="A510" s="36"/>
      <c r="B510" s="37"/>
      <c r="C510" s="38"/>
      <c r="D510" s="209" t="s">
        <v>173</v>
      </c>
      <c r="E510" s="38"/>
      <c r="F510" s="240" t="s">
        <v>647</v>
      </c>
      <c r="G510" s="38"/>
      <c r="H510" s="38"/>
      <c r="I510" s="117"/>
      <c r="J510" s="38"/>
      <c r="K510" s="38"/>
      <c r="L510" s="41"/>
      <c r="M510" s="241"/>
      <c r="N510" s="242"/>
      <c r="O510" s="66"/>
      <c r="P510" s="66"/>
      <c r="Q510" s="66"/>
      <c r="R510" s="66"/>
      <c r="S510" s="66"/>
      <c r="T510" s="67"/>
      <c r="U510" s="36"/>
      <c r="V510" s="36"/>
      <c r="W510" s="36"/>
      <c r="X510" s="36"/>
      <c r="Y510" s="36"/>
      <c r="Z510" s="36"/>
      <c r="AA510" s="36"/>
      <c r="AB510" s="36"/>
      <c r="AC510" s="36"/>
      <c r="AD510" s="36"/>
      <c r="AE510" s="36"/>
      <c r="AT510" s="19" t="s">
        <v>173</v>
      </c>
      <c r="AU510" s="19" t="s">
        <v>80</v>
      </c>
    </row>
    <row r="511" spans="1:65" s="13" customFormat="1">
      <c r="B511" s="207"/>
      <c r="C511" s="208"/>
      <c r="D511" s="209" t="s">
        <v>152</v>
      </c>
      <c r="E511" s="210" t="s">
        <v>19</v>
      </c>
      <c r="F511" s="211" t="s">
        <v>181</v>
      </c>
      <c r="G511" s="208"/>
      <c r="H511" s="210" t="s">
        <v>19</v>
      </c>
      <c r="I511" s="212"/>
      <c r="J511" s="208"/>
      <c r="K511" s="208"/>
      <c r="L511" s="213"/>
      <c r="M511" s="214"/>
      <c r="N511" s="215"/>
      <c r="O511" s="215"/>
      <c r="P511" s="215"/>
      <c r="Q511" s="215"/>
      <c r="R511" s="215"/>
      <c r="S511" s="215"/>
      <c r="T511" s="216"/>
      <c r="AT511" s="217" t="s">
        <v>152</v>
      </c>
      <c r="AU511" s="217" t="s">
        <v>80</v>
      </c>
      <c r="AV511" s="13" t="s">
        <v>76</v>
      </c>
      <c r="AW511" s="13" t="s">
        <v>33</v>
      </c>
      <c r="AX511" s="13" t="s">
        <v>72</v>
      </c>
      <c r="AY511" s="217" t="s">
        <v>144</v>
      </c>
    </row>
    <row r="512" spans="1:65" s="14" customFormat="1">
      <c r="B512" s="218"/>
      <c r="C512" s="219"/>
      <c r="D512" s="209" t="s">
        <v>152</v>
      </c>
      <c r="E512" s="220" t="s">
        <v>19</v>
      </c>
      <c r="F512" s="221" t="s">
        <v>658</v>
      </c>
      <c r="G512" s="219"/>
      <c r="H512" s="222">
        <v>461.12</v>
      </c>
      <c r="I512" s="223"/>
      <c r="J512" s="219"/>
      <c r="K512" s="219"/>
      <c r="L512" s="224"/>
      <c r="M512" s="225"/>
      <c r="N512" s="226"/>
      <c r="O512" s="226"/>
      <c r="P512" s="226"/>
      <c r="Q512" s="226"/>
      <c r="R512" s="226"/>
      <c r="S512" s="226"/>
      <c r="T512" s="227"/>
      <c r="AT512" s="228" t="s">
        <v>152</v>
      </c>
      <c r="AU512" s="228" t="s">
        <v>80</v>
      </c>
      <c r="AV512" s="14" t="s">
        <v>80</v>
      </c>
      <c r="AW512" s="14" t="s">
        <v>33</v>
      </c>
      <c r="AX512" s="14" t="s">
        <v>72</v>
      </c>
      <c r="AY512" s="228" t="s">
        <v>144</v>
      </c>
    </row>
    <row r="513" spans="1:65" s="14" customFormat="1">
      <c r="B513" s="218"/>
      <c r="C513" s="219"/>
      <c r="D513" s="209" t="s">
        <v>152</v>
      </c>
      <c r="E513" s="220" t="s">
        <v>19</v>
      </c>
      <c r="F513" s="221" t="s">
        <v>659</v>
      </c>
      <c r="G513" s="219"/>
      <c r="H513" s="222">
        <v>60</v>
      </c>
      <c r="I513" s="223"/>
      <c r="J513" s="219"/>
      <c r="K513" s="219"/>
      <c r="L513" s="224"/>
      <c r="M513" s="225"/>
      <c r="N513" s="226"/>
      <c r="O513" s="226"/>
      <c r="P513" s="226"/>
      <c r="Q513" s="226"/>
      <c r="R513" s="226"/>
      <c r="S513" s="226"/>
      <c r="T513" s="227"/>
      <c r="AT513" s="228" t="s">
        <v>152</v>
      </c>
      <c r="AU513" s="228" t="s">
        <v>80</v>
      </c>
      <c r="AV513" s="14" t="s">
        <v>80</v>
      </c>
      <c r="AW513" s="14" t="s">
        <v>33</v>
      </c>
      <c r="AX513" s="14" t="s">
        <v>72</v>
      </c>
      <c r="AY513" s="228" t="s">
        <v>144</v>
      </c>
    </row>
    <row r="514" spans="1:65" s="14" customFormat="1">
      <c r="B514" s="218"/>
      <c r="C514" s="219"/>
      <c r="D514" s="209" t="s">
        <v>152</v>
      </c>
      <c r="E514" s="220" t="s">
        <v>19</v>
      </c>
      <c r="F514" s="221" t="s">
        <v>659</v>
      </c>
      <c r="G514" s="219"/>
      <c r="H514" s="222">
        <v>60</v>
      </c>
      <c r="I514" s="223"/>
      <c r="J514" s="219"/>
      <c r="K514" s="219"/>
      <c r="L514" s="224"/>
      <c r="M514" s="225"/>
      <c r="N514" s="226"/>
      <c r="O514" s="226"/>
      <c r="P514" s="226"/>
      <c r="Q514" s="226"/>
      <c r="R514" s="226"/>
      <c r="S514" s="226"/>
      <c r="T514" s="227"/>
      <c r="AT514" s="228" t="s">
        <v>152</v>
      </c>
      <c r="AU514" s="228" t="s">
        <v>80</v>
      </c>
      <c r="AV514" s="14" t="s">
        <v>80</v>
      </c>
      <c r="AW514" s="14" t="s">
        <v>33</v>
      </c>
      <c r="AX514" s="14" t="s">
        <v>72</v>
      </c>
      <c r="AY514" s="228" t="s">
        <v>144</v>
      </c>
    </row>
    <row r="515" spans="1:65" s="15" customFormat="1">
      <c r="B515" s="229"/>
      <c r="C515" s="230"/>
      <c r="D515" s="209" t="s">
        <v>152</v>
      </c>
      <c r="E515" s="231" t="s">
        <v>19</v>
      </c>
      <c r="F515" s="232" t="s">
        <v>160</v>
      </c>
      <c r="G515" s="230"/>
      <c r="H515" s="233">
        <v>581.12</v>
      </c>
      <c r="I515" s="234"/>
      <c r="J515" s="230"/>
      <c r="K515" s="230"/>
      <c r="L515" s="235"/>
      <c r="M515" s="236"/>
      <c r="N515" s="237"/>
      <c r="O515" s="237"/>
      <c r="P515" s="237"/>
      <c r="Q515" s="237"/>
      <c r="R515" s="237"/>
      <c r="S515" s="237"/>
      <c r="T515" s="238"/>
      <c r="AT515" s="239" t="s">
        <v>152</v>
      </c>
      <c r="AU515" s="239" t="s">
        <v>80</v>
      </c>
      <c r="AV515" s="15" t="s">
        <v>150</v>
      </c>
      <c r="AW515" s="15" t="s">
        <v>33</v>
      </c>
      <c r="AX515" s="15" t="s">
        <v>76</v>
      </c>
      <c r="AY515" s="239" t="s">
        <v>144</v>
      </c>
    </row>
    <row r="516" spans="1:65" s="2" customFormat="1" ht="25.15" customHeight="1">
      <c r="A516" s="36"/>
      <c r="B516" s="37"/>
      <c r="C516" s="254" t="s">
        <v>660</v>
      </c>
      <c r="D516" s="254" t="s">
        <v>387</v>
      </c>
      <c r="E516" s="255" t="s">
        <v>661</v>
      </c>
      <c r="F516" s="256" t="s">
        <v>662</v>
      </c>
      <c r="G516" s="257" t="s">
        <v>645</v>
      </c>
      <c r="H516" s="258">
        <v>581.12</v>
      </c>
      <c r="I516" s="259"/>
      <c r="J516" s="260">
        <f>ROUND(I516*H516,2)</f>
        <v>0</v>
      </c>
      <c r="K516" s="256" t="s">
        <v>19</v>
      </c>
      <c r="L516" s="261"/>
      <c r="M516" s="262" t="s">
        <v>19</v>
      </c>
      <c r="N516" s="263" t="s">
        <v>43</v>
      </c>
      <c r="O516" s="66"/>
      <c r="P516" s="203">
        <f>O516*H516</f>
        <v>0</v>
      </c>
      <c r="Q516" s="203">
        <v>1E-3</v>
      </c>
      <c r="R516" s="203">
        <f>Q516*H516</f>
        <v>0.58111999999999997</v>
      </c>
      <c r="S516" s="203">
        <v>0</v>
      </c>
      <c r="T516" s="204">
        <f>S516*H516</f>
        <v>0</v>
      </c>
      <c r="U516" s="36"/>
      <c r="V516" s="36"/>
      <c r="W516" s="36"/>
      <c r="X516" s="36"/>
      <c r="Y516" s="36"/>
      <c r="Z516" s="36"/>
      <c r="AA516" s="36"/>
      <c r="AB516" s="36"/>
      <c r="AC516" s="36"/>
      <c r="AD516" s="36"/>
      <c r="AE516" s="36"/>
      <c r="AR516" s="205" t="s">
        <v>336</v>
      </c>
      <c r="AT516" s="205" t="s">
        <v>387</v>
      </c>
      <c r="AU516" s="205" t="s">
        <v>80</v>
      </c>
      <c r="AY516" s="19" t="s">
        <v>144</v>
      </c>
      <c r="BE516" s="206">
        <f>IF(N516="základní",J516,0)</f>
        <v>0</v>
      </c>
      <c r="BF516" s="206">
        <f>IF(N516="snížená",J516,0)</f>
        <v>0</v>
      </c>
      <c r="BG516" s="206">
        <f>IF(N516="zákl. přenesená",J516,0)</f>
        <v>0</v>
      </c>
      <c r="BH516" s="206">
        <f>IF(N516="sníž. přenesená",J516,0)</f>
        <v>0</v>
      </c>
      <c r="BI516" s="206">
        <f>IF(N516="nulová",J516,0)</f>
        <v>0</v>
      </c>
      <c r="BJ516" s="19" t="s">
        <v>76</v>
      </c>
      <c r="BK516" s="206">
        <f>ROUND(I516*H516,2)</f>
        <v>0</v>
      </c>
      <c r="BL516" s="19" t="s">
        <v>244</v>
      </c>
      <c r="BM516" s="205" t="s">
        <v>663</v>
      </c>
    </row>
    <row r="517" spans="1:65" s="2" customFormat="1" ht="39.6" customHeight="1">
      <c r="A517" s="36"/>
      <c r="B517" s="37"/>
      <c r="C517" s="254" t="s">
        <v>664</v>
      </c>
      <c r="D517" s="254" t="s">
        <v>387</v>
      </c>
      <c r="E517" s="255" t="s">
        <v>665</v>
      </c>
      <c r="F517" s="256" t="s">
        <v>666</v>
      </c>
      <c r="G517" s="257" t="s">
        <v>197</v>
      </c>
      <c r="H517" s="258">
        <v>8</v>
      </c>
      <c r="I517" s="259"/>
      <c r="J517" s="260">
        <f>ROUND(I517*H517,2)</f>
        <v>0</v>
      </c>
      <c r="K517" s="256" t="s">
        <v>19</v>
      </c>
      <c r="L517" s="261"/>
      <c r="M517" s="262" t="s">
        <v>19</v>
      </c>
      <c r="N517" s="263" t="s">
        <v>43</v>
      </c>
      <c r="O517" s="66"/>
      <c r="P517" s="203">
        <f>O517*H517</f>
        <v>0</v>
      </c>
      <c r="Q517" s="203">
        <v>1E-3</v>
      </c>
      <c r="R517" s="203">
        <f>Q517*H517</f>
        <v>8.0000000000000002E-3</v>
      </c>
      <c r="S517" s="203">
        <v>0</v>
      </c>
      <c r="T517" s="204">
        <f>S517*H517</f>
        <v>0</v>
      </c>
      <c r="U517" s="36"/>
      <c r="V517" s="36"/>
      <c r="W517" s="36"/>
      <c r="X517" s="36"/>
      <c r="Y517" s="36"/>
      <c r="Z517" s="36"/>
      <c r="AA517" s="36"/>
      <c r="AB517" s="36"/>
      <c r="AC517" s="36"/>
      <c r="AD517" s="36"/>
      <c r="AE517" s="36"/>
      <c r="AR517" s="205" t="s">
        <v>336</v>
      </c>
      <c r="AT517" s="205" t="s">
        <v>387</v>
      </c>
      <c r="AU517" s="205" t="s">
        <v>80</v>
      </c>
      <c r="AY517" s="19" t="s">
        <v>144</v>
      </c>
      <c r="BE517" s="206">
        <f>IF(N517="základní",J517,0)</f>
        <v>0</v>
      </c>
      <c r="BF517" s="206">
        <f>IF(N517="snížená",J517,0)</f>
        <v>0</v>
      </c>
      <c r="BG517" s="206">
        <f>IF(N517="zákl. přenesená",J517,0)</f>
        <v>0</v>
      </c>
      <c r="BH517" s="206">
        <f>IF(N517="sníž. přenesená",J517,0)</f>
        <v>0</v>
      </c>
      <c r="BI517" s="206">
        <f>IF(N517="nulová",J517,0)</f>
        <v>0</v>
      </c>
      <c r="BJ517" s="19" t="s">
        <v>76</v>
      </c>
      <c r="BK517" s="206">
        <f>ROUND(I517*H517,2)</f>
        <v>0</v>
      </c>
      <c r="BL517" s="19" t="s">
        <v>244</v>
      </c>
      <c r="BM517" s="205" t="s">
        <v>667</v>
      </c>
    </row>
    <row r="518" spans="1:65" s="2" customFormat="1" ht="41.45" customHeight="1">
      <c r="A518" s="36"/>
      <c r="B518" s="37"/>
      <c r="C518" s="254" t="s">
        <v>668</v>
      </c>
      <c r="D518" s="254" t="s">
        <v>387</v>
      </c>
      <c r="E518" s="255" t="s">
        <v>669</v>
      </c>
      <c r="F518" s="256" t="s">
        <v>670</v>
      </c>
      <c r="G518" s="257" t="s">
        <v>197</v>
      </c>
      <c r="H518" s="258">
        <v>8</v>
      </c>
      <c r="I518" s="259"/>
      <c r="J518" s="260">
        <f>ROUND(I518*H518,2)</f>
        <v>0</v>
      </c>
      <c r="K518" s="256" t="s">
        <v>19</v>
      </c>
      <c r="L518" s="261"/>
      <c r="M518" s="262" t="s">
        <v>19</v>
      </c>
      <c r="N518" s="263" t="s">
        <v>43</v>
      </c>
      <c r="O518" s="66"/>
      <c r="P518" s="203">
        <f>O518*H518</f>
        <v>0</v>
      </c>
      <c r="Q518" s="203">
        <v>1E-3</v>
      </c>
      <c r="R518" s="203">
        <f>Q518*H518</f>
        <v>8.0000000000000002E-3</v>
      </c>
      <c r="S518" s="203">
        <v>0</v>
      </c>
      <c r="T518" s="204">
        <f>S518*H518</f>
        <v>0</v>
      </c>
      <c r="U518" s="36"/>
      <c r="V518" s="36"/>
      <c r="W518" s="36"/>
      <c r="X518" s="36"/>
      <c r="Y518" s="36"/>
      <c r="Z518" s="36"/>
      <c r="AA518" s="36"/>
      <c r="AB518" s="36"/>
      <c r="AC518" s="36"/>
      <c r="AD518" s="36"/>
      <c r="AE518" s="36"/>
      <c r="AR518" s="205" t="s">
        <v>336</v>
      </c>
      <c r="AT518" s="205" t="s">
        <v>387</v>
      </c>
      <c r="AU518" s="205" t="s">
        <v>80</v>
      </c>
      <c r="AY518" s="19" t="s">
        <v>144</v>
      </c>
      <c r="BE518" s="206">
        <f>IF(N518="základní",J518,0)</f>
        <v>0</v>
      </c>
      <c r="BF518" s="206">
        <f>IF(N518="snížená",J518,0)</f>
        <v>0</v>
      </c>
      <c r="BG518" s="206">
        <f>IF(N518="zákl. přenesená",J518,0)</f>
        <v>0</v>
      </c>
      <c r="BH518" s="206">
        <f>IF(N518="sníž. přenesená",J518,0)</f>
        <v>0</v>
      </c>
      <c r="BI518" s="206">
        <f>IF(N518="nulová",J518,0)</f>
        <v>0</v>
      </c>
      <c r="BJ518" s="19" t="s">
        <v>76</v>
      </c>
      <c r="BK518" s="206">
        <f>ROUND(I518*H518,2)</f>
        <v>0</v>
      </c>
      <c r="BL518" s="19" t="s">
        <v>244</v>
      </c>
      <c r="BM518" s="205" t="s">
        <v>671</v>
      </c>
    </row>
    <row r="519" spans="1:65" s="2" customFormat="1" ht="14.45" customHeight="1">
      <c r="A519" s="36"/>
      <c r="B519" s="37"/>
      <c r="C519" s="194" t="s">
        <v>672</v>
      </c>
      <c r="D519" s="194" t="s">
        <v>146</v>
      </c>
      <c r="E519" s="195" t="s">
        <v>673</v>
      </c>
      <c r="F519" s="196" t="s">
        <v>674</v>
      </c>
      <c r="G519" s="197" t="s">
        <v>197</v>
      </c>
      <c r="H519" s="198">
        <v>1</v>
      </c>
      <c r="I519" s="199"/>
      <c r="J519" s="200">
        <f>ROUND(I519*H519,2)</f>
        <v>0</v>
      </c>
      <c r="K519" s="196" t="s">
        <v>19</v>
      </c>
      <c r="L519" s="41"/>
      <c r="M519" s="201" t="s">
        <v>19</v>
      </c>
      <c r="N519" s="202" t="s">
        <v>43</v>
      </c>
      <c r="O519" s="66"/>
      <c r="P519" s="203">
        <f>O519*H519</f>
        <v>0</v>
      </c>
      <c r="Q519" s="203">
        <v>0</v>
      </c>
      <c r="R519" s="203">
        <f>Q519*H519</f>
        <v>0</v>
      </c>
      <c r="S519" s="203">
        <v>0</v>
      </c>
      <c r="T519" s="204">
        <f>S519*H519</f>
        <v>0</v>
      </c>
      <c r="U519" s="36"/>
      <c r="V519" s="36"/>
      <c r="W519" s="36"/>
      <c r="X519" s="36"/>
      <c r="Y519" s="36"/>
      <c r="Z519" s="36"/>
      <c r="AA519" s="36"/>
      <c r="AB519" s="36"/>
      <c r="AC519" s="36"/>
      <c r="AD519" s="36"/>
      <c r="AE519" s="36"/>
      <c r="AR519" s="205" t="s">
        <v>244</v>
      </c>
      <c r="AT519" s="205" t="s">
        <v>146</v>
      </c>
      <c r="AU519" s="205" t="s">
        <v>80</v>
      </c>
      <c r="AY519" s="19" t="s">
        <v>144</v>
      </c>
      <c r="BE519" s="206">
        <f>IF(N519="základní",J519,0)</f>
        <v>0</v>
      </c>
      <c r="BF519" s="206">
        <f>IF(N519="snížená",J519,0)</f>
        <v>0</v>
      </c>
      <c r="BG519" s="206">
        <f>IF(N519="zákl. přenesená",J519,0)</f>
        <v>0</v>
      </c>
      <c r="BH519" s="206">
        <f>IF(N519="sníž. přenesená",J519,0)</f>
        <v>0</v>
      </c>
      <c r="BI519" s="206">
        <f>IF(N519="nulová",J519,0)</f>
        <v>0</v>
      </c>
      <c r="BJ519" s="19" t="s">
        <v>76</v>
      </c>
      <c r="BK519" s="206">
        <f>ROUND(I519*H519,2)</f>
        <v>0</v>
      </c>
      <c r="BL519" s="19" t="s">
        <v>244</v>
      </c>
      <c r="BM519" s="205" t="s">
        <v>675</v>
      </c>
    </row>
    <row r="520" spans="1:65" s="13" customFormat="1">
      <c r="B520" s="207"/>
      <c r="C520" s="208"/>
      <c r="D520" s="209" t="s">
        <v>152</v>
      </c>
      <c r="E520" s="210" t="s">
        <v>19</v>
      </c>
      <c r="F520" s="211" t="s">
        <v>676</v>
      </c>
      <c r="G520" s="208"/>
      <c r="H520" s="210" t="s">
        <v>19</v>
      </c>
      <c r="I520" s="212"/>
      <c r="J520" s="208"/>
      <c r="K520" s="208"/>
      <c r="L520" s="213"/>
      <c r="M520" s="214"/>
      <c r="N520" s="215"/>
      <c r="O520" s="215"/>
      <c r="P520" s="215"/>
      <c r="Q520" s="215"/>
      <c r="R520" s="215"/>
      <c r="S520" s="215"/>
      <c r="T520" s="216"/>
      <c r="AT520" s="217" t="s">
        <v>152</v>
      </c>
      <c r="AU520" s="217" t="s">
        <v>80</v>
      </c>
      <c r="AV520" s="13" t="s">
        <v>76</v>
      </c>
      <c r="AW520" s="13" t="s">
        <v>33</v>
      </c>
      <c r="AX520" s="13" t="s">
        <v>72</v>
      </c>
      <c r="AY520" s="217" t="s">
        <v>144</v>
      </c>
    </row>
    <row r="521" spans="1:65" s="14" customFormat="1">
      <c r="B521" s="218"/>
      <c r="C521" s="219"/>
      <c r="D521" s="209" t="s">
        <v>152</v>
      </c>
      <c r="E521" s="220" t="s">
        <v>19</v>
      </c>
      <c r="F521" s="221" t="s">
        <v>76</v>
      </c>
      <c r="G521" s="219"/>
      <c r="H521" s="222">
        <v>1</v>
      </c>
      <c r="I521" s="223"/>
      <c r="J521" s="219"/>
      <c r="K521" s="219"/>
      <c r="L521" s="224"/>
      <c r="M521" s="225"/>
      <c r="N521" s="226"/>
      <c r="O521" s="226"/>
      <c r="P521" s="226"/>
      <c r="Q521" s="226"/>
      <c r="R521" s="226"/>
      <c r="S521" s="226"/>
      <c r="T521" s="227"/>
      <c r="AT521" s="228" t="s">
        <v>152</v>
      </c>
      <c r="AU521" s="228" t="s">
        <v>80</v>
      </c>
      <c r="AV521" s="14" t="s">
        <v>80</v>
      </c>
      <c r="AW521" s="14" t="s">
        <v>33</v>
      </c>
      <c r="AX521" s="14" t="s">
        <v>76</v>
      </c>
      <c r="AY521" s="228" t="s">
        <v>144</v>
      </c>
    </row>
    <row r="522" spans="1:65" s="2" customFormat="1" ht="66.75" customHeight="1">
      <c r="A522" s="36"/>
      <c r="B522" s="37"/>
      <c r="C522" s="194" t="s">
        <v>677</v>
      </c>
      <c r="D522" s="194" t="s">
        <v>146</v>
      </c>
      <c r="E522" s="195" t="s">
        <v>678</v>
      </c>
      <c r="F522" s="196" t="s">
        <v>679</v>
      </c>
      <c r="G522" s="197" t="s">
        <v>197</v>
      </c>
      <c r="H522" s="198">
        <v>1</v>
      </c>
      <c r="I522" s="199"/>
      <c r="J522" s="200">
        <f>ROUND(I522*H522,2)</f>
        <v>0</v>
      </c>
      <c r="K522" s="196" t="s">
        <v>19</v>
      </c>
      <c r="L522" s="41"/>
      <c r="M522" s="201" t="s">
        <v>19</v>
      </c>
      <c r="N522" s="202" t="s">
        <v>43</v>
      </c>
      <c r="O522" s="66"/>
      <c r="P522" s="203">
        <f>O522*H522</f>
        <v>0</v>
      </c>
      <c r="Q522" s="203">
        <v>0</v>
      </c>
      <c r="R522" s="203">
        <f>Q522*H522</f>
        <v>0</v>
      </c>
      <c r="S522" s="203">
        <v>0</v>
      </c>
      <c r="T522" s="204">
        <f>S522*H522</f>
        <v>0</v>
      </c>
      <c r="U522" s="36"/>
      <c r="V522" s="36"/>
      <c r="W522" s="36"/>
      <c r="X522" s="36"/>
      <c r="Y522" s="36"/>
      <c r="Z522" s="36"/>
      <c r="AA522" s="36"/>
      <c r="AB522" s="36"/>
      <c r="AC522" s="36"/>
      <c r="AD522" s="36"/>
      <c r="AE522" s="36"/>
      <c r="AR522" s="205" t="s">
        <v>244</v>
      </c>
      <c r="AT522" s="205" t="s">
        <v>146</v>
      </c>
      <c r="AU522" s="205" t="s">
        <v>80</v>
      </c>
      <c r="AY522" s="19" t="s">
        <v>144</v>
      </c>
      <c r="BE522" s="206">
        <f>IF(N522="základní",J522,0)</f>
        <v>0</v>
      </c>
      <c r="BF522" s="206">
        <f>IF(N522="snížená",J522,0)</f>
        <v>0</v>
      </c>
      <c r="BG522" s="206">
        <f>IF(N522="zákl. přenesená",J522,0)</f>
        <v>0</v>
      </c>
      <c r="BH522" s="206">
        <f>IF(N522="sníž. přenesená",J522,0)</f>
        <v>0</v>
      </c>
      <c r="BI522" s="206">
        <f>IF(N522="nulová",J522,0)</f>
        <v>0</v>
      </c>
      <c r="BJ522" s="19" t="s">
        <v>76</v>
      </c>
      <c r="BK522" s="206">
        <f>ROUND(I522*H522,2)</f>
        <v>0</v>
      </c>
      <c r="BL522" s="19" t="s">
        <v>244</v>
      </c>
      <c r="BM522" s="205" t="s">
        <v>680</v>
      </c>
    </row>
    <row r="523" spans="1:65" s="2" customFormat="1" ht="77.25" customHeight="1">
      <c r="A523" s="36"/>
      <c r="B523" s="37"/>
      <c r="C523" s="194" t="s">
        <v>681</v>
      </c>
      <c r="D523" s="194" t="s">
        <v>146</v>
      </c>
      <c r="E523" s="195" t="s">
        <v>682</v>
      </c>
      <c r="F523" s="196" t="s">
        <v>683</v>
      </c>
      <c r="G523" s="197" t="s">
        <v>197</v>
      </c>
      <c r="H523" s="198">
        <v>1</v>
      </c>
      <c r="I523" s="199"/>
      <c r="J523" s="200">
        <f>ROUND(I523*H523,2)</f>
        <v>0</v>
      </c>
      <c r="K523" s="196" t="s">
        <v>19</v>
      </c>
      <c r="L523" s="41"/>
      <c r="M523" s="201" t="s">
        <v>19</v>
      </c>
      <c r="N523" s="202" t="s">
        <v>43</v>
      </c>
      <c r="O523" s="66"/>
      <c r="P523" s="203">
        <f>O523*H523</f>
        <v>0</v>
      </c>
      <c r="Q523" s="203">
        <v>0</v>
      </c>
      <c r="R523" s="203">
        <f>Q523*H523</f>
        <v>0</v>
      </c>
      <c r="S523" s="203">
        <v>0</v>
      </c>
      <c r="T523" s="204">
        <f>S523*H523</f>
        <v>0</v>
      </c>
      <c r="U523" s="36"/>
      <c r="V523" s="36"/>
      <c r="W523" s="36"/>
      <c r="X523" s="36"/>
      <c r="Y523" s="36"/>
      <c r="Z523" s="36"/>
      <c r="AA523" s="36"/>
      <c r="AB523" s="36"/>
      <c r="AC523" s="36"/>
      <c r="AD523" s="36"/>
      <c r="AE523" s="36"/>
      <c r="AR523" s="205" t="s">
        <v>244</v>
      </c>
      <c r="AT523" s="205" t="s">
        <v>146</v>
      </c>
      <c r="AU523" s="205" t="s">
        <v>80</v>
      </c>
      <c r="AY523" s="19" t="s">
        <v>144</v>
      </c>
      <c r="BE523" s="206">
        <f>IF(N523="základní",J523,0)</f>
        <v>0</v>
      </c>
      <c r="BF523" s="206">
        <f>IF(N523="snížená",J523,0)</f>
        <v>0</v>
      </c>
      <c r="BG523" s="206">
        <f>IF(N523="zákl. přenesená",J523,0)</f>
        <v>0</v>
      </c>
      <c r="BH523" s="206">
        <f>IF(N523="sníž. přenesená",J523,0)</f>
        <v>0</v>
      </c>
      <c r="BI523" s="206">
        <f>IF(N523="nulová",J523,0)</f>
        <v>0</v>
      </c>
      <c r="BJ523" s="19" t="s">
        <v>76</v>
      </c>
      <c r="BK523" s="206">
        <f>ROUND(I523*H523,2)</f>
        <v>0</v>
      </c>
      <c r="BL523" s="19" t="s">
        <v>244</v>
      </c>
      <c r="BM523" s="205" t="s">
        <v>684</v>
      </c>
    </row>
    <row r="524" spans="1:65" s="2" customFormat="1" ht="54.75" customHeight="1">
      <c r="A524" s="36"/>
      <c r="B524" s="37"/>
      <c r="C524" s="194" t="s">
        <v>685</v>
      </c>
      <c r="D524" s="194" t="s">
        <v>146</v>
      </c>
      <c r="E524" s="195" t="s">
        <v>686</v>
      </c>
      <c r="F524" s="196" t="s">
        <v>687</v>
      </c>
      <c r="G524" s="197" t="s">
        <v>197</v>
      </c>
      <c r="H524" s="198">
        <v>1</v>
      </c>
      <c r="I524" s="199"/>
      <c r="J524" s="200">
        <f>ROUND(I524*H524,2)</f>
        <v>0</v>
      </c>
      <c r="K524" s="196" t="s">
        <v>19</v>
      </c>
      <c r="L524" s="41"/>
      <c r="M524" s="201" t="s">
        <v>19</v>
      </c>
      <c r="N524" s="202" t="s">
        <v>43</v>
      </c>
      <c r="O524" s="66"/>
      <c r="P524" s="203">
        <f>O524*H524</f>
        <v>0</v>
      </c>
      <c r="Q524" s="203">
        <v>0.2</v>
      </c>
      <c r="R524" s="203">
        <f>Q524*H524</f>
        <v>0.2</v>
      </c>
      <c r="S524" s="203">
        <v>0</v>
      </c>
      <c r="T524" s="204">
        <f>S524*H524</f>
        <v>0</v>
      </c>
      <c r="U524" s="36"/>
      <c r="V524" s="36"/>
      <c r="W524" s="36"/>
      <c r="X524" s="36"/>
      <c r="Y524" s="36"/>
      <c r="Z524" s="36"/>
      <c r="AA524" s="36"/>
      <c r="AB524" s="36"/>
      <c r="AC524" s="36"/>
      <c r="AD524" s="36"/>
      <c r="AE524" s="36"/>
      <c r="AR524" s="205" t="s">
        <v>244</v>
      </c>
      <c r="AT524" s="205" t="s">
        <v>146</v>
      </c>
      <c r="AU524" s="205" t="s">
        <v>80</v>
      </c>
      <c r="AY524" s="19" t="s">
        <v>144</v>
      </c>
      <c r="BE524" s="206">
        <f>IF(N524="základní",J524,0)</f>
        <v>0</v>
      </c>
      <c r="BF524" s="206">
        <f>IF(N524="snížená",J524,0)</f>
        <v>0</v>
      </c>
      <c r="BG524" s="206">
        <f>IF(N524="zákl. přenesená",J524,0)</f>
        <v>0</v>
      </c>
      <c r="BH524" s="206">
        <f>IF(N524="sníž. přenesená",J524,0)</f>
        <v>0</v>
      </c>
      <c r="BI524" s="206">
        <f>IF(N524="nulová",J524,0)</f>
        <v>0</v>
      </c>
      <c r="BJ524" s="19" t="s">
        <v>76</v>
      </c>
      <c r="BK524" s="206">
        <f>ROUND(I524*H524,2)</f>
        <v>0</v>
      </c>
      <c r="BL524" s="19" t="s">
        <v>244</v>
      </c>
      <c r="BM524" s="205" t="s">
        <v>688</v>
      </c>
    </row>
    <row r="525" spans="1:65" s="13" customFormat="1">
      <c r="B525" s="207"/>
      <c r="C525" s="208"/>
      <c r="D525" s="209" t="s">
        <v>152</v>
      </c>
      <c r="E525" s="210" t="s">
        <v>19</v>
      </c>
      <c r="F525" s="211" t="s">
        <v>689</v>
      </c>
      <c r="G525" s="208"/>
      <c r="H525" s="210" t="s">
        <v>19</v>
      </c>
      <c r="I525" s="212"/>
      <c r="J525" s="208"/>
      <c r="K525" s="208"/>
      <c r="L525" s="213"/>
      <c r="M525" s="214"/>
      <c r="N525" s="215"/>
      <c r="O525" s="215"/>
      <c r="P525" s="215"/>
      <c r="Q525" s="215"/>
      <c r="R525" s="215"/>
      <c r="S525" s="215"/>
      <c r="T525" s="216"/>
      <c r="AT525" s="217" t="s">
        <v>152</v>
      </c>
      <c r="AU525" s="217" t="s">
        <v>80</v>
      </c>
      <c r="AV525" s="13" t="s">
        <v>76</v>
      </c>
      <c r="AW525" s="13" t="s">
        <v>33</v>
      </c>
      <c r="AX525" s="13" t="s">
        <v>72</v>
      </c>
      <c r="AY525" s="217" t="s">
        <v>144</v>
      </c>
    </row>
    <row r="526" spans="1:65" s="14" customFormat="1">
      <c r="B526" s="218"/>
      <c r="C526" s="219"/>
      <c r="D526" s="209" t="s">
        <v>152</v>
      </c>
      <c r="E526" s="220" t="s">
        <v>19</v>
      </c>
      <c r="F526" s="221" t="s">
        <v>76</v>
      </c>
      <c r="G526" s="219"/>
      <c r="H526" s="222">
        <v>1</v>
      </c>
      <c r="I526" s="223"/>
      <c r="J526" s="219"/>
      <c r="K526" s="219"/>
      <c r="L526" s="224"/>
      <c r="M526" s="225"/>
      <c r="N526" s="226"/>
      <c r="O526" s="226"/>
      <c r="P526" s="226"/>
      <c r="Q526" s="226"/>
      <c r="R526" s="226"/>
      <c r="S526" s="226"/>
      <c r="T526" s="227"/>
      <c r="AT526" s="228" t="s">
        <v>152</v>
      </c>
      <c r="AU526" s="228" t="s">
        <v>80</v>
      </c>
      <c r="AV526" s="14" t="s">
        <v>80</v>
      </c>
      <c r="AW526" s="14" t="s">
        <v>33</v>
      </c>
      <c r="AX526" s="14" t="s">
        <v>76</v>
      </c>
      <c r="AY526" s="228" t="s">
        <v>144</v>
      </c>
    </row>
    <row r="527" spans="1:65" s="2" customFormat="1" ht="14.45" customHeight="1">
      <c r="A527" s="36"/>
      <c r="B527" s="37"/>
      <c r="C527" s="194" t="s">
        <v>690</v>
      </c>
      <c r="D527" s="194" t="s">
        <v>146</v>
      </c>
      <c r="E527" s="195" t="s">
        <v>691</v>
      </c>
      <c r="F527" s="196" t="s">
        <v>692</v>
      </c>
      <c r="G527" s="197" t="s">
        <v>197</v>
      </c>
      <c r="H527" s="198">
        <v>1</v>
      </c>
      <c r="I527" s="199"/>
      <c r="J527" s="200">
        <f>ROUND(I527*H527,2)</f>
        <v>0</v>
      </c>
      <c r="K527" s="196" t="s">
        <v>19</v>
      </c>
      <c r="L527" s="41"/>
      <c r="M527" s="201" t="s">
        <v>19</v>
      </c>
      <c r="N527" s="202" t="s">
        <v>43</v>
      </c>
      <c r="O527" s="66"/>
      <c r="P527" s="203">
        <f>O527*H527</f>
        <v>0</v>
      </c>
      <c r="Q527" s="203">
        <v>0</v>
      </c>
      <c r="R527" s="203">
        <f>Q527*H527</f>
        <v>0</v>
      </c>
      <c r="S527" s="203">
        <v>0</v>
      </c>
      <c r="T527" s="204">
        <f>S527*H527</f>
        <v>0</v>
      </c>
      <c r="U527" s="36"/>
      <c r="V527" s="36"/>
      <c r="W527" s="36"/>
      <c r="X527" s="36"/>
      <c r="Y527" s="36"/>
      <c r="Z527" s="36"/>
      <c r="AA527" s="36"/>
      <c r="AB527" s="36"/>
      <c r="AC527" s="36"/>
      <c r="AD527" s="36"/>
      <c r="AE527" s="36"/>
      <c r="AR527" s="205" t="s">
        <v>244</v>
      </c>
      <c r="AT527" s="205" t="s">
        <v>146</v>
      </c>
      <c r="AU527" s="205" t="s">
        <v>80</v>
      </c>
      <c r="AY527" s="19" t="s">
        <v>144</v>
      </c>
      <c r="BE527" s="206">
        <f>IF(N527="základní",J527,0)</f>
        <v>0</v>
      </c>
      <c r="BF527" s="206">
        <f>IF(N527="snížená",J527,0)</f>
        <v>0</v>
      </c>
      <c r="BG527" s="206">
        <f>IF(N527="zákl. přenesená",J527,0)</f>
        <v>0</v>
      </c>
      <c r="BH527" s="206">
        <f>IF(N527="sníž. přenesená",J527,0)</f>
        <v>0</v>
      </c>
      <c r="BI527" s="206">
        <f>IF(N527="nulová",J527,0)</f>
        <v>0</v>
      </c>
      <c r="BJ527" s="19" t="s">
        <v>76</v>
      </c>
      <c r="BK527" s="206">
        <f>ROUND(I527*H527,2)</f>
        <v>0</v>
      </c>
      <c r="BL527" s="19" t="s">
        <v>244</v>
      </c>
      <c r="BM527" s="205" t="s">
        <v>693</v>
      </c>
    </row>
    <row r="528" spans="1:65" s="13" customFormat="1">
      <c r="B528" s="207"/>
      <c r="C528" s="208"/>
      <c r="D528" s="209" t="s">
        <v>152</v>
      </c>
      <c r="E528" s="210" t="s">
        <v>19</v>
      </c>
      <c r="F528" s="211" t="s">
        <v>200</v>
      </c>
      <c r="G528" s="208"/>
      <c r="H528" s="210" t="s">
        <v>19</v>
      </c>
      <c r="I528" s="212"/>
      <c r="J528" s="208"/>
      <c r="K528" s="208"/>
      <c r="L528" s="213"/>
      <c r="M528" s="214"/>
      <c r="N528" s="215"/>
      <c r="O528" s="215"/>
      <c r="P528" s="215"/>
      <c r="Q528" s="215"/>
      <c r="R528" s="215"/>
      <c r="S528" s="215"/>
      <c r="T528" s="216"/>
      <c r="AT528" s="217" t="s">
        <v>152</v>
      </c>
      <c r="AU528" s="217" t="s">
        <v>80</v>
      </c>
      <c r="AV528" s="13" t="s">
        <v>76</v>
      </c>
      <c r="AW528" s="13" t="s">
        <v>33</v>
      </c>
      <c r="AX528" s="13" t="s">
        <v>72</v>
      </c>
      <c r="AY528" s="217" t="s">
        <v>144</v>
      </c>
    </row>
    <row r="529" spans="1:65" s="14" customFormat="1">
      <c r="B529" s="218"/>
      <c r="C529" s="219"/>
      <c r="D529" s="209" t="s">
        <v>152</v>
      </c>
      <c r="E529" s="220" t="s">
        <v>19</v>
      </c>
      <c r="F529" s="221" t="s">
        <v>76</v>
      </c>
      <c r="G529" s="219"/>
      <c r="H529" s="222">
        <v>1</v>
      </c>
      <c r="I529" s="223"/>
      <c r="J529" s="219"/>
      <c r="K529" s="219"/>
      <c r="L529" s="224"/>
      <c r="M529" s="225"/>
      <c r="N529" s="226"/>
      <c r="O529" s="226"/>
      <c r="P529" s="226"/>
      <c r="Q529" s="226"/>
      <c r="R529" s="226"/>
      <c r="S529" s="226"/>
      <c r="T529" s="227"/>
      <c r="AT529" s="228" t="s">
        <v>152</v>
      </c>
      <c r="AU529" s="228" t="s">
        <v>80</v>
      </c>
      <c r="AV529" s="14" t="s">
        <v>80</v>
      </c>
      <c r="AW529" s="14" t="s">
        <v>33</v>
      </c>
      <c r="AX529" s="14" t="s">
        <v>76</v>
      </c>
      <c r="AY529" s="228" t="s">
        <v>144</v>
      </c>
    </row>
    <row r="530" spans="1:65" s="2" customFormat="1" ht="53.45" customHeight="1">
      <c r="A530" s="36"/>
      <c r="B530" s="37"/>
      <c r="C530" s="194" t="s">
        <v>694</v>
      </c>
      <c r="D530" s="194" t="s">
        <v>146</v>
      </c>
      <c r="E530" s="195" t="s">
        <v>695</v>
      </c>
      <c r="F530" s="196" t="s">
        <v>696</v>
      </c>
      <c r="G530" s="197" t="s">
        <v>191</v>
      </c>
      <c r="H530" s="198">
        <v>1.45</v>
      </c>
      <c r="I530" s="199"/>
      <c r="J530" s="200">
        <f>ROUND(I530*H530,2)</f>
        <v>0</v>
      </c>
      <c r="K530" s="196" t="s">
        <v>166</v>
      </c>
      <c r="L530" s="41"/>
      <c r="M530" s="201" t="s">
        <v>19</v>
      </c>
      <c r="N530" s="202" t="s">
        <v>43</v>
      </c>
      <c r="O530" s="66"/>
      <c r="P530" s="203">
        <f>O530*H530</f>
        <v>0</v>
      </c>
      <c r="Q530" s="203">
        <v>0</v>
      </c>
      <c r="R530" s="203">
        <f>Q530*H530</f>
        <v>0</v>
      </c>
      <c r="S530" s="203">
        <v>0</v>
      </c>
      <c r="T530" s="204">
        <f>S530*H530</f>
        <v>0</v>
      </c>
      <c r="U530" s="36"/>
      <c r="V530" s="36"/>
      <c r="W530" s="36"/>
      <c r="X530" s="36"/>
      <c r="Y530" s="36"/>
      <c r="Z530" s="36"/>
      <c r="AA530" s="36"/>
      <c r="AB530" s="36"/>
      <c r="AC530" s="36"/>
      <c r="AD530" s="36"/>
      <c r="AE530" s="36"/>
      <c r="AR530" s="205" t="s">
        <v>244</v>
      </c>
      <c r="AT530" s="205" t="s">
        <v>146</v>
      </c>
      <c r="AU530" s="205" t="s">
        <v>80</v>
      </c>
      <c r="AY530" s="19" t="s">
        <v>144</v>
      </c>
      <c r="BE530" s="206">
        <f>IF(N530="základní",J530,0)</f>
        <v>0</v>
      </c>
      <c r="BF530" s="206">
        <f>IF(N530="snížená",J530,0)</f>
        <v>0</v>
      </c>
      <c r="BG530" s="206">
        <f>IF(N530="zákl. přenesená",J530,0)</f>
        <v>0</v>
      </c>
      <c r="BH530" s="206">
        <f>IF(N530="sníž. přenesená",J530,0)</f>
        <v>0</v>
      </c>
      <c r="BI530" s="206">
        <f>IF(N530="nulová",J530,0)</f>
        <v>0</v>
      </c>
      <c r="BJ530" s="19" t="s">
        <v>76</v>
      </c>
      <c r="BK530" s="206">
        <f>ROUND(I530*H530,2)</f>
        <v>0</v>
      </c>
      <c r="BL530" s="19" t="s">
        <v>244</v>
      </c>
      <c r="BM530" s="205" t="s">
        <v>697</v>
      </c>
    </row>
    <row r="531" spans="1:65" s="2" customFormat="1" ht="156">
      <c r="A531" s="36"/>
      <c r="B531" s="37"/>
      <c r="C531" s="38"/>
      <c r="D531" s="209" t="s">
        <v>173</v>
      </c>
      <c r="E531" s="38"/>
      <c r="F531" s="240" t="s">
        <v>698</v>
      </c>
      <c r="G531" s="38"/>
      <c r="H531" s="38"/>
      <c r="I531" s="117"/>
      <c r="J531" s="38"/>
      <c r="K531" s="38"/>
      <c r="L531" s="41"/>
      <c r="M531" s="241"/>
      <c r="N531" s="242"/>
      <c r="O531" s="66"/>
      <c r="P531" s="66"/>
      <c r="Q531" s="66"/>
      <c r="R531" s="66"/>
      <c r="S531" s="66"/>
      <c r="T531" s="67"/>
      <c r="U531" s="36"/>
      <c r="V531" s="36"/>
      <c r="W531" s="36"/>
      <c r="X531" s="36"/>
      <c r="Y531" s="36"/>
      <c r="Z531" s="36"/>
      <c r="AA531" s="36"/>
      <c r="AB531" s="36"/>
      <c r="AC531" s="36"/>
      <c r="AD531" s="36"/>
      <c r="AE531" s="36"/>
      <c r="AT531" s="19" t="s">
        <v>173</v>
      </c>
      <c r="AU531" s="19" t="s">
        <v>80</v>
      </c>
    </row>
    <row r="532" spans="1:65" s="12" customFormat="1" ht="22.9" customHeight="1">
      <c r="B532" s="178"/>
      <c r="C532" s="179"/>
      <c r="D532" s="180" t="s">
        <v>71</v>
      </c>
      <c r="E532" s="192" t="s">
        <v>699</v>
      </c>
      <c r="F532" s="192" t="s">
        <v>700</v>
      </c>
      <c r="G532" s="179"/>
      <c r="H532" s="179"/>
      <c r="I532" s="182"/>
      <c r="J532" s="193">
        <f>BK532</f>
        <v>0</v>
      </c>
      <c r="K532" s="179"/>
      <c r="L532" s="184"/>
      <c r="M532" s="185"/>
      <c r="N532" s="186"/>
      <c r="O532" s="186"/>
      <c r="P532" s="187">
        <f>SUM(P533:P559)</f>
        <v>0</v>
      </c>
      <c r="Q532" s="186"/>
      <c r="R532" s="187">
        <f>SUM(R533:R559)</f>
        <v>1.5363958000000002</v>
      </c>
      <c r="S532" s="186"/>
      <c r="T532" s="188">
        <f>SUM(T533:T559)</f>
        <v>3.177E-2</v>
      </c>
      <c r="AR532" s="189" t="s">
        <v>80</v>
      </c>
      <c r="AT532" s="190" t="s">
        <v>71</v>
      </c>
      <c r="AU532" s="190" t="s">
        <v>76</v>
      </c>
      <c r="AY532" s="189" t="s">
        <v>144</v>
      </c>
      <c r="BK532" s="191">
        <f>SUM(BK533:BK559)</f>
        <v>0</v>
      </c>
    </row>
    <row r="533" spans="1:65" s="2" customFormat="1" ht="42" customHeight="1">
      <c r="A533" s="36"/>
      <c r="B533" s="37"/>
      <c r="C533" s="194" t="s">
        <v>701</v>
      </c>
      <c r="D533" s="194" t="s">
        <v>146</v>
      </c>
      <c r="E533" s="195" t="s">
        <v>702</v>
      </c>
      <c r="F533" s="196" t="s">
        <v>703</v>
      </c>
      <c r="G533" s="197" t="s">
        <v>171</v>
      </c>
      <c r="H533" s="198">
        <v>24.9</v>
      </c>
      <c r="I533" s="199"/>
      <c r="J533" s="200">
        <f>ROUND(I533*H533,2)</f>
        <v>0</v>
      </c>
      <c r="K533" s="196" t="s">
        <v>166</v>
      </c>
      <c r="L533" s="41"/>
      <c r="M533" s="201" t="s">
        <v>19</v>
      </c>
      <c r="N533" s="202" t="s">
        <v>43</v>
      </c>
      <c r="O533" s="66"/>
      <c r="P533" s="203">
        <f>O533*H533</f>
        <v>0</v>
      </c>
      <c r="Q533" s="203">
        <v>5.8399999999999999E-4</v>
      </c>
      <c r="R533" s="203">
        <f>Q533*H533</f>
        <v>1.4541599999999998E-2</v>
      </c>
      <c r="S533" s="203">
        <v>0</v>
      </c>
      <c r="T533" s="204">
        <f>S533*H533</f>
        <v>0</v>
      </c>
      <c r="U533" s="36"/>
      <c r="V533" s="36"/>
      <c r="W533" s="36"/>
      <c r="X533" s="36"/>
      <c r="Y533" s="36"/>
      <c r="Z533" s="36"/>
      <c r="AA533" s="36"/>
      <c r="AB533" s="36"/>
      <c r="AC533" s="36"/>
      <c r="AD533" s="36"/>
      <c r="AE533" s="36"/>
      <c r="AR533" s="205" t="s">
        <v>244</v>
      </c>
      <c r="AT533" s="205" t="s">
        <v>146</v>
      </c>
      <c r="AU533" s="205" t="s">
        <v>80</v>
      </c>
      <c r="AY533" s="19" t="s">
        <v>144</v>
      </c>
      <c r="BE533" s="206">
        <f>IF(N533="základní",J533,0)</f>
        <v>0</v>
      </c>
      <c r="BF533" s="206">
        <f>IF(N533="snížená",J533,0)</f>
        <v>0</v>
      </c>
      <c r="BG533" s="206">
        <f>IF(N533="zákl. přenesená",J533,0)</f>
        <v>0</v>
      </c>
      <c r="BH533" s="206">
        <f>IF(N533="sníž. přenesená",J533,0)</f>
        <v>0</v>
      </c>
      <c r="BI533" s="206">
        <f>IF(N533="nulová",J533,0)</f>
        <v>0</v>
      </c>
      <c r="BJ533" s="19" t="s">
        <v>76</v>
      </c>
      <c r="BK533" s="206">
        <f>ROUND(I533*H533,2)</f>
        <v>0</v>
      </c>
      <c r="BL533" s="19" t="s">
        <v>244</v>
      </c>
      <c r="BM533" s="205" t="s">
        <v>704</v>
      </c>
    </row>
    <row r="534" spans="1:65" s="13" customFormat="1">
      <c r="B534" s="207"/>
      <c r="C534" s="208"/>
      <c r="D534" s="209" t="s">
        <v>152</v>
      </c>
      <c r="E534" s="210" t="s">
        <v>19</v>
      </c>
      <c r="F534" s="211" t="s">
        <v>199</v>
      </c>
      <c r="G534" s="208"/>
      <c r="H534" s="210" t="s">
        <v>19</v>
      </c>
      <c r="I534" s="212"/>
      <c r="J534" s="208"/>
      <c r="K534" s="208"/>
      <c r="L534" s="213"/>
      <c r="M534" s="214"/>
      <c r="N534" s="215"/>
      <c r="O534" s="215"/>
      <c r="P534" s="215"/>
      <c r="Q534" s="215"/>
      <c r="R534" s="215"/>
      <c r="S534" s="215"/>
      <c r="T534" s="216"/>
      <c r="AT534" s="217" t="s">
        <v>152</v>
      </c>
      <c r="AU534" s="217" t="s">
        <v>80</v>
      </c>
      <c r="AV534" s="13" t="s">
        <v>76</v>
      </c>
      <c r="AW534" s="13" t="s">
        <v>33</v>
      </c>
      <c r="AX534" s="13" t="s">
        <v>72</v>
      </c>
      <c r="AY534" s="217" t="s">
        <v>144</v>
      </c>
    </row>
    <row r="535" spans="1:65" s="14" customFormat="1">
      <c r="B535" s="218"/>
      <c r="C535" s="219"/>
      <c r="D535" s="209" t="s">
        <v>152</v>
      </c>
      <c r="E535" s="220" t="s">
        <v>19</v>
      </c>
      <c r="F535" s="221" t="s">
        <v>705</v>
      </c>
      <c r="G535" s="219"/>
      <c r="H535" s="222">
        <v>25.8</v>
      </c>
      <c r="I535" s="223"/>
      <c r="J535" s="219"/>
      <c r="K535" s="219"/>
      <c r="L535" s="224"/>
      <c r="M535" s="225"/>
      <c r="N535" s="226"/>
      <c r="O535" s="226"/>
      <c r="P535" s="226"/>
      <c r="Q535" s="226"/>
      <c r="R535" s="226"/>
      <c r="S535" s="226"/>
      <c r="T535" s="227"/>
      <c r="AT535" s="228" t="s">
        <v>152</v>
      </c>
      <c r="AU535" s="228" t="s">
        <v>80</v>
      </c>
      <c r="AV535" s="14" t="s">
        <v>80</v>
      </c>
      <c r="AW535" s="14" t="s">
        <v>33</v>
      </c>
      <c r="AX535" s="14" t="s">
        <v>72</v>
      </c>
      <c r="AY535" s="228" t="s">
        <v>144</v>
      </c>
    </row>
    <row r="536" spans="1:65" s="14" customFormat="1">
      <c r="B536" s="218"/>
      <c r="C536" s="219"/>
      <c r="D536" s="209" t="s">
        <v>152</v>
      </c>
      <c r="E536" s="220" t="s">
        <v>19</v>
      </c>
      <c r="F536" s="221" t="s">
        <v>706</v>
      </c>
      <c r="G536" s="219"/>
      <c r="H536" s="222">
        <v>-0.9</v>
      </c>
      <c r="I536" s="223"/>
      <c r="J536" s="219"/>
      <c r="K536" s="219"/>
      <c r="L536" s="224"/>
      <c r="M536" s="225"/>
      <c r="N536" s="226"/>
      <c r="O536" s="226"/>
      <c r="P536" s="226"/>
      <c r="Q536" s="226"/>
      <c r="R536" s="226"/>
      <c r="S536" s="226"/>
      <c r="T536" s="227"/>
      <c r="AT536" s="228" t="s">
        <v>152</v>
      </c>
      <c r="AU536" s="228" t="s">
        <v>80</v>
      </c>
      <c r="AV536" s="14" t="s">
        <v>80</v>
      </c>
      <c r="AW536" s="14" t="s">
        <v>33</v>
      </c>
      <c r="AX536" s="14" t="s">
        <v>72</v>
      </c>
      <c r="AY536" s="228" t="s">
        <v>144</v>
      </c>
    </row>
    <row r="537" spans="1:65" s="15" customFormat="1">
      <c r="B537" s="229"/>
      <c r="C537" s="230"/>
      <c r="D537" s="209" t="s">
        <v>152</v>
      </c>
      <c r="E537" s="231" t="s">
        <v>19</v>
      </c>
      <c r="F537" s="232" t="s">
        <v>160</v>
      </c>
      <c r="G537" s="230"/>
      <c r="H537" s="233">
        <v>24.9</v>
      </c>
      <c r="I537" s="234"/>
      <c r="J537" s="230"/>
      <c r="K537" s="230"/>
      <c r="L537" s="235"/>
      <c r="M537" s="236"/>
      <c r="N537" s="237"/>
      <c r="O537" s="237"/>
      <c r="P537" s="237"/>
      <c r="Q537" s="237"/>
      <c r="R537" s="237"/>
      <c r="S537" s="237"/>
      <c r="T537" s="238"/>
      <c r="AT537" s="239" t="s">
        <v>152</v>
      </c>
      <c r="AU537" s="239" t="s">
        <v>80</v>
      </c>
      <c r="AV537" s="15" t="s">
        <v>150</v>
      </c>
      <c r="AW537" s="15" t="s">
        <v>33</v>
      </c>
      <c r="AX537" s="15" t="s">
        <v>76</v>
      </c>
      <c r="AY537" s="239" t="s">
        <v>144</v>
      </c>
    </row>
    <row r="538" spans="1:65" s="2" customFormat="1" ht="22.9" customHeight="1">
      <c r="A538" s="36"/>
      <c r="B538" s="37"/>
      <c r="C538" s="254" t="s">
        <v>707</v>
      </c>
      <c r="D538" s="254" t="s">
        <v>387</v>
      </c>
      <c r="E538" s="255" t="s">
        <v>708</v>
      </c>
      <c r="F538" s="256" t="s">
        <v>709</v>
      </c>
      <c r="G538" s="257" t="s">
        <v>197</v>
      </c>
      <c r="H538" s="258">
        <v>47.31</v>
      </c>
      <c r="I538" s="259"/>
      <c r="J538" s="260">
        <f>ROUND(I538*H538,2)</f>
        <v>0</v>
      </c>
      <c r="K538" s="256" t="s">
        <v>19</v>
      </c>
      <c r="L538" s="261"/>
      <c r="M538" s="262" t="s">
        <v>19</v>
      </c>
      <c r="N538" s="263" t="s">
        <v>43</v>
      </c>
      <c r="O538" s="66"/>
      <c r="P538" s="203">
        <f>O538*H538</f>
        <v>0</v>
      </c>
      <c r="Q538" s="203">
        <v>1.0200000000000001E-3</v>
      </c>
      <c r="R538" s="203">
        <f>Q538*H538</f>
        <v>4.8256200000000006E-2</v>
      </c>
      <c r="S538" s="203">
        <v>0</v>
      </c>
      <c r="T538" s="204">
        <f>S538*H538</f>
        <v>0</v>
      </c>
      <c r="U538" s="36"/>
      <c r="V538" s="36"/>
      <c r="W538" s="36"/>
      <c r="X538" s="36"/>
      <c r="Y538" s="36"/>
      <c r="Z538" s="36"/>
      <c r="AA538" s="36"/>
      <c r="AB538" s="36"/>
      <c r="AC538" s="36"/>
      <c r="AD538" s="36"/>
      <c r="AE538" s="36"/>
      <c r="AR538" s="205" t="s">
        <v>336</v>
      </c>
      <c r="AT538" s="205" t="s">
        <v>387</v>
      </c>
      <c r="AU538" s="205" t="s">
        <v>80</v>
      </c>
      <c r="AY538" s="19" t="s">
        <v>144</v>
      </c>
      <c r="BE538" s="206">
        <f>IF(N538="základní",J538,0)</f>
        <v>0</v>
      </c>
      <c r="BF538" s="206">
        <f>IF(N538="snížená",J538,0)</f>
        <v>0</v>
      </c>
      <c r="BG538" s="206">
        <f>IF(N538="zákl. přenesená",J538,0)</f>
        <v>0</v>
      </c>
      <c r="BH538" s="206">
        <f>IF(N538="sníž. přenesená",J538,0)</f>
        <v>0</v>
      </c>
      <c r="BI538" s="206">
        <f>IF(N538="nulová",J538,0)</f>
        <v>0</v>
      </c>
      <c r="BJ538" s="19" t="s">
        <v>76</v>
      </c>
      <c r="BK538" s="206">
        <f>ROUND(I538*H538,2)</f>
        <v>0</v>
      </c>
      <c r="BL538" s="19" t="s">
        <v>244</v>
      </c>
      <c r="BM538" s="205" t="s">
        <v>710</v>
      </c>
    </row>
    <row r="539" spans="1:65" s="14" customFormat="1">
      <c r="B539" s="218"/>
      <c r="C539" s="219"/>
      <c r="D539" s="209" t="s">
        <v>152</v>
      </c>
      <c r="E539" s="219"/>
      <c r="F539" s="221" t="s">
        <v>711</v>
      </c>
      <c r="G539" s="219"/>
      <c r="H539" s="222">
        <v>47.31</v>
      </c>
      <c r="I539" s="223"/>
      <c r="J539" s="219"/>
      <c r="K539" s="219"/>
      <c r="L539" s="224"/>
      <c r="M539" s="225"/>
      <c r="N539" s="226"/>
      <c r="O539" s="226"/>
      <c r="P539" s="226"/>
      <c r="Q539" s="226"/>
      <c r="R539" s="226"/>
      <c r="S539" s="226"/>
      <c r="T539" s="227"/>
      <c r="AT539" s="228" t="s">
        <v>152</v>
      </c>
      <c r="AU539" s="228" t="s">
        <v>80</v>
      </c>
      <c r="AV539" s="14" t="s">
        <v>80</v>
      </c>
      <c r="AW539" s="14" t="s">
        <v>4</v>
      </c>
      <c r="AX539" s="14" t="s">
        <v>76</v>
      </c>
      <c r="AY539" s="228" t="s">
        <v>144</v>
      </c>
    </row>
    <row r="540" spans="1:65" s="2" customFormat="1" ht="28.5" customHeight="1">
      <c r="A540" s="36"/>
      <c r="B540" s="37"/>
      <c r="C540" s="194" t="s">
        <v>712</v>
      </c>
      <c r="D540" s="194" t="s">
        <v>146</v>
      </c>
      <c r="E540" s="195" t="s">
        <v>713</v>
      </c>
      <c r="F540" s="196" t="s">
        <v>714</v>
      </c>
      <c r="G540" s="197" t="s">
        <v>165</v>
      </c>
      <c r="H540" s="198">
        <v>0.9</v>
      </c>
      <c r="I540" s="199"/>
      <c r="J540" s="200">
        <f>ROUND(I540*H540,2)</f>
        <v>0</v>
      </c>
      <c r="K540" s="196" t="s">
        <v>166</v>
      </c>
      <c r="L540" s="41"/>
      <c r="M540" s="201" t="s">
        <v>19</v>
      </c>
      <c r="N540" s="202" t="s">
        <v>43</v>
      </c>
      <c r="O540" s="66"/>
      <c r="P540" s="203">
        <f>O540*H540</f>
        <v>0</v>
      </c>
      <c r="Q540" s="203">
        <v>0</v>
      </c>
      <c r="R540" s="203">
        <f>Q540*H540</f>
        <v>0</v>
      </c>
      <c r="S540" s="203">
        <v>3.5299999999999998E-2</v>
      </c>
      <c r="T540" s="204">
        <f>S540*H540</f>
        <v>3.177E-2</v>
      </c>
      <c r="U540" s="36"/>
      <c r="V540" s="36"/>
      <c r="W540" s="36"/>
      <c r="X540" s="36"/>
      <c r="Y540" s="36"/>
      <c r="Z540" s="36"/>
      <c r="AA540" s="36"/>
      <c r="AB540" s="36"/>
      <c r="AC540" s="36"/>
      <c r="AD540" s="36"/>
      <c r="AE540" s="36"/>
      <c r="AR540" s="205" t="s">
        <v>244</v>
      </c>
      <c r="AT540" s="205" t="s">
        <v>146</v>
      </c>
      <c r="AU540" s="205" t="s">
        <v>80</v>
      </c>
      <c r="AY540" s="19" t="s">
        <v>144</v>
      </c>
      <c r="BE540" s="206">
        <f>IF(N540="základní",J540,0)</f>
        <v>0</v>
      </c>
      <c r="BF540" s="206">
        <f>IF(N540="snížená",J540,0)</f>
        <v>0</v>
      </c>
      <c r="BG540" s="206">
        <f>IF(N540="zákl. přenesená",J540,0)</f>
        <v>0</v>
      </c>
      <c r="BH540" s="206">
        <f>IF(N540="sníž. přenesená",J540,0)</f>
        <v>0</v>
      </c>
      <c r="BI540" s="206">
        <f>IF(N540="nulová",J540,0)</f>
        <v>0</v>
      </c>
      <c r="BJ540" s="19" t="s">
        <v>76</v>
      </c>
      <c r="BK540" s="206">
        <f>ROUND(I540*H540,2)</f>
        <v>0</v>
      </c>
      <c r="BL540" s="19" t="s">
        <v>244</v>
      </c>
      <c r="BM540" s="205" t="s">
        <v>715</v>
      </c>
    </row>
    <row r="541" spans="1:65" s="13" customFormat="1">
      <c r="B541" s="207"/>
      <c r="C541" s="208"/>
      <c r="D541" s="209" t="s">
        <v>152</v>
      </c>
      <c r="E541" s="210" t="s">
        <v>19</v>
      </c>
      <c r="F541" s="211" t="s">
        <v>200</v>
      </c>
      <c r="G541" s="208"/>
      <c r="H541" s="210" t="s">
        <v>19</v>
      </c>
      <c r="I541" s="212"/>
      <c r="J541" s="208"/>
      <c r="K541" s="208"/>
      <c r="L541" s="213"/>
      <c r="M541" s="214"/>
      <c r="N541" s="215"/>
      <c r="O541" s="215"/>
      <c r="P541" s="215"/>
      <c r="Q541" s="215"/>
      <c r="R541" s="215"/>
      <c r="S541" s="215"/>
      <c r="T541" s="216"/>
      <c r="AT541" s="217" t="s">
        <v>152</v>
      </c>
      <c r="AU541" s="217" t="s">
        <v>80</v>
      </c>
      <c r="AV541" s="13" t="s">
        <v>76</v>
      </c>
      <c r="AW541" s="13" t="s">
        <v>33</v>
      </c>
      <c r="AX541" s="13" t="s">
        <v>72</v>
      </c>
      <c r="AY541" s="217" t="s">
        <v>144</v>
      </c>
    </row>
    <row r="542" spans="1:65" s="14" customFormat="1">
      <c r="B542" s="218"/>
      <c r="C542" s="219"/>
      <c r="D542" s="209" t="s">
        <v>152</v>
      </c>
      <c r="E542" s="220" t="s">
        <v>19</v>
      </c>
      <c r="F542" s="221" t="s">
        <v>379</v>
      </c>
      <c r="G542" s="219"/>
      <c r="H542" s="222">
        <v>0.9</v>
      </c>
      <c r="I542" s="223"/>
      <c r="J542" s="219"/>
      <c r="K542" s="219"/>
      <c r="L542" s="224"/>
      <c r="M542" s="225"/>
      <c r="N542" s="226"/>
      <c r="O542" s="226"/>
      <c r="P542" s="226"/>
      <c r="Q542" s="226"/>
      <c r="R542" s="226"/>
      <c r="S542" s="226"/>
      <c r="T542" s="227"/>
      <c r="AT542" s="228" t="s">
        <v>152</v>
      </c>
      <c r="AU542" s="228" t="s">
        <v>80</v>
      </c>
      <c r="AV542" s="14" t="s">
        <v>80</v>
      </c>
      <c r="AW542" s="14" t="s">
        <v>33</v>
      </c>
      <c r="AX542" s="14" t="s">
        <v>76</v>
      </c>
      <c r="AY542" s="228" t="s">
        <v>144</v>
      </c>
    </row>
    <row r="543" spans="1:65" s="2" customFormat="1" ht="41.25" customHeight="1">
      <c r="A543" s="36"/>
      <c r="B543" s="37"/>
      <c r="C543" s="194" t="s">
        <v>716</v>
      </c>
      <c r="D543" s="194" t="s">
        <v>146</v>
      </c>
      <c r="E543" s="195" t="s">
        <v>717</v>
      </c>
      <c r="F543" s="196" t="s">
        <v>718</v>
      </c>
      <c r="G543" s="197" t="s">
        <v>165</v>
      </c>
      <c r="H543" s="198">
        <v>41.6</v>
      </c>
      <c r="I543" s="199"/>
      <c r="J543" s="200">
        <f>ROUND(I543*H543,2)</f>
        <v>0</v>
      </c>
      <c r="K543" s="196" t="s">
        <v>166</v>
      </c>
      <c r="L543" s="41"/>
      <c r="M543" s="201" t="s">
        <v>19</v>
      </c>
      <c r="N543" s="202" t="s">
        <v>43</v>
      </c>
      <c r="O543" s="66"/>
      <c r="P543" s="203">
        <f>O543*H543</f>
        <v>0</v>
      </c>
      <c r="Q543" s="203">
        <v>8.9999999999999993E-3</v>
      </c>
      <c r="R543" s="203">
        <f>Q543*H543</f>
        <v>0.37440000000000001</v>
      </c>
      <c r="S543" s="203">
        <v>0</v>
      </c>
      <c r="T543" s="204">
        <f>S543*H543</f>
        <v>0</v>
      </c>
      <c r="U543" s="36"/>
      <c r="V543" s="36"/>
      <c r="W543" s="36"/>
      <c r="X543" s="36"/>
      <c r="Y543" s="36"/>
      <c r="Z543" s="36"/>
      <c r="AA543" s="36"/>
      <c r="AB543" s="36"/>
      <c r="AC543" s="36"/>
      <c r="AD543" s="36"/>
      <c r="AE543" s="36"/>
      <c r="AR543" s="205" t="s">
        <v>244</v>
      </c>
      <c r="AT543" s="205" t="s">
        <v>146</v>
      </c>
      <c r="AU543" s="205" t="s">
        <v>80</v>
      </c>
      <c r="AY543" s="19" t="s">
        <v>144</v>
      </c>
      <c r="BE543" s="206">
        <f>IF(N543="základní",J543,0)</f>
        <v>0</v>
      </c>
      <c r="BF543" s="206">
        <f>IF(N543="snížená",J543,0)</f>
        <v>0</v>
      </c>
      <c r="BG543" s="206">
        <f>IF(N543="zákl. přenesená",J543,0)</f>
        <v>0</v>
      </c>
      <c r="BH543" s="206">
        <f>IF(N543="sníž. přenesená",J543,0)</f>
        <v>0</v>
      </c>
      <c r="BI543" s="206">
        <f>IF(N543="nulová",J543,0)</f>
        <v>0</v>
      </c>
      <c r="BJ543" s="19" t="s">
        <v>76</v>
      </c>
      <c r="BK543" s="206">
        <f>ROUND(I543*H543,2)</f>
        <v>0</v>
      </c>
      <c r="BL543" s="19" t="s">
        <v>244</v>
      </c>
      <c r="BM543" s="205" t="s">
        <v>719</v>
      </c>
    </row>
    <row r="544" spans="1:65" s="2" customFormat="1" ht="39">
      <c r="A544" s="36"/>
      <c r="B544" s="37"/>
      <c r="C544" s="38"/>
      <c r="D544" s="209" t="s">
        <v>173</v>
      </c>
      <c r="E544" s="38"/>
      <c r="F544" s="240" t="s">
        <v>720</v>
      </c>
      <c r="G544" s="38"/>
      <c r="H544" s="38"/>
      <c r="I544" s="117"/>
      <c r="J544" s="38"/>
      <c r="K544" s="38"/>
      <c r="L544" s="41"/>
      <c r="M544" s="241"/>
      <c r="N544" s="242"/>
      <c r="O544" s="66"/>
      <c r="P544" s="66"/>
      <c r="Q544" s="66"/>
      <c r="R544" s="66"/>
      <c r="S544" s="66"/>
      <c r="T544" s="67"/>
      <c r="U544" s="36"/>
      <c r="V544" s="36"/>
      <c r="W544" s="36"/>
      <c r="X544" s="36"/>
      <c r="Y544" s="36"/>
      <c r="Z544" s="36"/>
      <c r="AA544" s="36"/>
      <c r="AB544" s="36"/>
      <c r="AC544" s="36"/>
      <c r="AD544" s="36"/>
      <c r="AE544" s="36"/>
      <c r="AT544" s="19" t="s">
        <v>173</v>
      </c>
      <c r="AU544" s="19" t="s">
        <v>80</v>
      </c>
    </row>
    <row r="545" spans="1:65" s="13" customFormat="1">
      <c r="B545" s="207"/>
      <c r="C545" s="208"/>
      <c r="D545" s="209" t="s">
        <v>152</v>
      </c>
      <c r="E545" s="210" t="s">
        <v>19</v>
      </c>
      <c r="F545" s="211" t="s">
        <v>199</v>
      </c>
      <c r="G545" s="208"/>
      <c r="H545" s="210" t="s">
        <v>19</v>
      </c>
      <c r="I545" s="212"/>
      <c r="J545" s="208"/>
      <c r="K545" s="208"/>
      <c r="L545" s="213"/>
      <c r="M545" s="214"/>
      <c r="N545" s="215"/>
      <c r="O545" s="215"/>
      <c r="P545" s="215"/>
      <c r="Q545" s="215"/>
      <c r="R545" s="215"/>
      <c r="S545" s="215"/>
      <c r="T545" s="216"/>
      <c r="AT545" s="217" t="s">
        <v>152</v>
      </c>
      <c r="AU545" s="217" t="s">
        <v>80</v>
      </c>
      <c r="AV545" s="13" t="s">
        <v>76</v>
      </c>
      <c r="AW545" s="13" t="s">
        <v>33</v>
      </c>
      <c r="AX545" s="13" t="s">
        <v>72</v>
      </c>
      <c r="AY545" s="217" t="s">
        <v>144</v>
      </c>
    </row>
    <row r="546" spans="1:65" s="14" customFormat="1">
      <c r="B546" s="218"/>
      <c r="C546" s="219"/>
      <c r="D546" s="209" t="s">
        <v>152</v>
      </c>
      <c r="E546" s="220" t="s">
        <v>19</v>
      </c>
      <c r="F546" s="221" t="s">
        <v>622</v>
      </c>
      <c r="G546" s="219"/>
      <c r="H546" s="222">
        <v>41.6</v>
      </c>
      <c r="I546" s="223"/>
      <c r="J546" s="219"/>
      <c r="K546" s="219"/>
      <c r="L546" s="224"/>
      <c r="M546" s="225"/>
      <c r="N546" s="226"/>
      <c r="O546" s="226"/>
      <c r="P546" s="226"/>
      <c r="Q546" s="226"/>
      <c r="R546" s="226"/>
      <c r="S546" s="226"/>
      <c r="T546" s="227"/>
      <c r="AT546" s="228" t="s">
        <v>152</v>
      </c>
      <c r="AU546" s="228" t="s">
        <v>80</v>
      </c>
      <c r="AV546" s="14" t="s">
        <v>80</v>
      </c>
      <c r="AW546" s="14" t="s">
        <v>33</v>
      </c>
      <c r="AX546" s="14" t="s">
        <v>76</v>
      </c>
      <c r="AY546" s="228" t="s">
        <v>144</v>
      </c>
    </row>
    <row r="547" spans="1:65" s="2" customFormat="1" ht="28.9" customHeight="1">
      <c r="A547" s="36"/>
      <c r="B547" s="37"/>
      <c r="C547" s="254" t="s">
        <v>721</v>
      </c>
      <c r="D547" s="254" t="s">
        <v>387</v>
      </c>
      <c r="E547" s="255" t="s">
        <v>722</v>
      </c>
      <c r="F547" s="256" t="s">
        <v>723</v>
      </c>
      <c r="G547" s="257" t="s">
        <v>165</v>
      </c>
      <c r="H547" s="258">
        <v>47.84</v>
      </c>
      <c r="I547" s="259"/>
      <c r="J547" s="260">
        <f>ROUND(I547*H547,2)</f>
        <v>0</v>
      </c>
      <c r="K547" s="256" t="s">
        <v>19</v>
      </c>
      <c r="L547" s="261"/>
      <c r="M547" s="262" t="s">
        <v>19</v>
      </c>
      <c r="N547" s="263" t="s">
        <v>43</v>
      </c>
      <c r="O547" s="66"/>
      <c r="P547" s="203">
        <f>O547*H547</f>
        <v>0</v>
      </c>
      <c r="Q547" s="203">
        <v>2.2700000000000001E-2</v>
      </c>
      <c r="R547" s="203">
        <f>Q547*H547</f>
        <v>1.085968</v>
      </c>
      <c r="S547" s="203">
        <v>0</v>
      </c>
      <c r="T547" s="204">
        <f>S547*H547</f>
        <v>0</v>
      </c>
      <c r="U547" s="36"/>
      <c r="V547" s="36"/>
      <c r="W547" s="36"/>
      <c r="X547" s="36"/>
      <c r="Y547" s="36"/>
      <c r="Z547" s="36"/>
      <c r="AA547" s="36"/>
      <c r="AB547" s="36"/>
      <c r="AC547" s="36"/>
      <c r="AD547" s="36"/>
      <c r="AE547" s="36"/>
      <c r="AR547" s="205" t="s">
        <v>336</v>
      </c>
      <c r="AT547" s="205" t="s">
        <v>387</v>
      </c>
      <c r="AU547" s="205" t="s">
        <v>80</v>
      </c>
      <c r="AY547" s="19" t="s">
        <v>144</v>
      </c>
      <c r="BE547" s="206">
        <f>IF(N547="základní",J547,0)</f>
        <v>0</v>
      </c>
      <c r="BF547" s="206">
        <f>IF(N547="snížená",J547,0)</f>
        <v>0</v>
      </c>
      <c r="BG547" s="206">
        <f>IF(N547="zákl. přenesená",J547,0)</f>
        <v>0</v>
      </c>
      <c r="BH547" s="206">
        <f>IF(N547="sníž. přenesená",J547,0)</f>
        <v>0</v>
      </c>
      <c r="BI547" s="206">
        <f>IF(N547="nulová",J547,0)</f>
        <v>0</v>
      </c>
      <c r="BJ547" s="19" t="s">
        <v>76</v>
      </c>
      <c r="BK547" s="206">
        <f>ROUND(I547*H547,2)</f>
        <v>0</v>
      </c>
      <c r="BL547" s="19" t="s">
        <v>244</v>
      </c>
      <c r="BM547" s="205" t="s">
        <v>724</v>
      </c>
    </row>
    <row r="548" spans="1:65" s="14" customFormat="1">
      <c r="B548" s="218"/>
      <c r="C548" s="219"/>
      <c r="D548" s="209" t="s">
        <v>152</v>
      </c>
      <c r="E548" s="219"/>
      <c r="F548" s="221" t="s">
        <v>725</v>
      </c>
      <c r="G548" s="219"/>
      <c r="H548" s="222">
        <v>47.84</v>
      </c>
      <c r="I548" s="223"/>
      <c r="J548" s="219"/>
      <c r="K548" s="219"/>
      <c r="L548" s="224"/>
      <c r="M548" s="225"/>
      <c r="N548" s="226"/>
      <c r="O548" s="226"/>
      <c r="P548" s="226"/>
      <c r="Q548" s="226"/>
      <c r="R548" s="226"/>
      <c r="S548" s="226"/>
      <c r="T548" s="227"/>
      <c r="AT548" s="228" t="s">
        <v>152</v>
      </c>
      <c r="AU548" s="228" t="s">
        <v>80</v>
      </c>
      <c r="AV548" s="14" t="s">
        <v>80</v>
      </c>
      <c r="AW548" s="14" t="s">
        <v>4</v>
      </c>
      <c r="AX548" s="14" t="s">
        <v>76</v>
      </c>
      <c r="AY548" s="228" t="s">
        <v>144</v>
      </c>
    </row>
    <row r="549" spans="1:65" s="2" customFormat="1" ht="21.6" customHeight="1">
      <c r="A549" s="36"/>
      <c r="B549" s="37"/>
      <c r="C549" s="194" t="s">
        <v>726</v>
      </c>
      <c r="D549" s="194" t="s">
        <v>146</v>
      </c>
      <c r="E549" s="195" t="s">
        <v>727</v>
      </c>
      <c r="F549" s="196" t="s">
        <v>728</v>
      </c>
      <c r="G549" s="197" t="s">
        <v>165</v>
      </c>
      <c r="H549" s="198">
        <v>41.6</v>
      </c>
      <c r="I549" s="199"/>
      <c r="J549" s="200">
        <f>ROUND(I549*H549,2)</f>
        <v>0</v>
      </c>
      <c r="K549" s="196" t="s">
        <v>166</v>
      </c>
      <c r="L549" s="41"/>
      <c r="M549" s="201" t="s">
        <v>19</v>
      </c>
      <c r="N549" s="202" t="s">
        <v>43</v>
      </c>
      <c r="O549" s="66"/>
      <c r="P549" s="203">
        <f>O549*H549</f>
        <v>0</v>
      </c>
      <c r="Q549" s="203">
        <v>2.9999999999999997E-4</v>
      </c>
      <c r="R549" s="203">
        <f>Q549*H549</f>
        <v>1.248E-2</v>
      </c>
      <c r="S549" s="203">
        <v>0</v>
      </c>
      <c r="T549" s="204">
        <f>S549*H549</f>
        <v>0</v>
      </c>
      <c r="U549" s="36"/>
      <c r="V549" s="36"/>
      <c r="W549" s="36"/>
      <c r="X549" s="36"/>
      <c r="Y549" s="36"/>
      <c r="Z549" s="36"/>
      <c r="AA549" s="36"/>
      <c r="AB549" s="36"/>
      <c r="AC549" s="36"/>
      <c r="AD549" s="36"/>
      <c r="AE549" s="36"/>
      <c r="AR549" s="205" t="s">
        <v>244</v>
      </c>
      <c r="AT549" s="205" t="s">
        <v>146</v>
      </c>
      <c r="AU549" s="205" t="s">
        <v>80</v>
      </c>
      <c r="AY549" s="19" t="s">
        <v>144</v>
      </c>
      <c r="BE549" s="206">
        <f>IF(N549="základní",J549,0)</f>
        <v>0</v>
      </c>
      <c r="BF549" s="206">
        <f>IF(N549="snížená",J549,0)</f>
        <v>0</v>
      </c>
      <c r="BG549" s="206">
        <f>IF(N549="zákl. přenesená",J549,0)</f>
        <v>0</v>
      </c>
      <c r="BH549" s="206">
        <f>IF(N549="sníž. přenesená",J549,0)</f>
        <v>0</v>
      </c>
      <c r="BI549" s="206">
        <f>IF(N549="nulová",J549,0)</f>
        <v>0</v>
      </c>
      <c r="BJ549" s="19" t="s">
        <v>76</v>
      </c>
      <c r="BK549" s="206">
        <f>ROUND(I549*H549,2)</f>
        <v>0</v>
      </c>
      <c r="BL549" s="19" t="s">
        <v>244</v>
      </c>
      <c r="BM549" s="205" t="s">
        <v>729</v>
      </c>
    </row>
    <row r="550" spans="1:65" s="2" customFormat="1" ht="78">
      <c r="A550" s="36"/>
      <c r="B550" s="37"/>
      <c r="C550" s="38"/>
      <c r="D550" s="209" t="s">
        <v>173</v>
      </c>
      <c r="E550" s="38"/>
      <c r="F550" s="240" t="s">
        <v>730</v>
      </c>
      <c r="G550" s="38"/>
      <c r="H550" s="38"/>
      <c r="I550" s="117"/>
      <c r="J550" s="38"/>
      <c r="K550" s="38"/>
      <c r="L550" s="41"/>
      <c r="M550" s="241"/>
      <c r="N550" s="242"/>
      <c r="O550" s="66"/>
      <c r="P550" s="66"/>
      <c r="Q550" s="66"/>
      <c r="R550" s="66"/>
      <c r="S550" s="66"/>
      <c r="T550" s="67"/>
      <c r="U550" s="36"/>
      <c r="V550" s="36"/>
      <c r="W550" s="36"/>
      <c r="X550" s="36"/>
      <c r="Y550" s="36"/>
      <c r="Z550" s="36"/>
      <c r="AA550" s="36"/>
      <c r="AB550" s="36"/>
      <c r="AC550" s="36"/>
      <c r="AD550" s="36"/>
      <c r="AE550" s="36"/>
      <c r="AT550" s="19" t="s">
        <v>173</v>
      </c>
      <c r="AU550" s="19" t="s">
        <v>80</v>
      </c>
    </row>
    <row r="551" spans="1:65" s="13" customFormat="1">
      <c r="B551" s="207"/>
      <c r="C551" s="208"/>
      <c r="D551" s="209" t="s">
        <v>152</v>
      </c>
      <c r="E551" s="210" t="s">
        <v>19</v>
      </c>
      <c r="F551" s="211" t="s">
        <v>199</v>
      </c>
      <c r="G551" s="208"/>
      <c r="H551" s="210" t="s">
        <v>19</v>
      </c>
      <c r="I551" s="212"/>
      <c r="J551" s="208"/>
      <c r="K551" s="208"/>
      <c r="L551" s="213"/>
      <c r="M551" s="214"/>
      <c r="N551" s="215"/>
      <c r="O551" s="215"/>
      <c r="P551" s="215"/>
      <c r="Q551" s="215"/>
      <c r="R551" s="215"/>
      <c r="S551" s="215"/>
      <c r="T551" s="216"/>
      <c r="AT551" s="217" t="s">
        <v>152</v>
      </c>
      <c r="AU551" s="217" t="s">
        <v>80</v>
      </c>
      <c r="AV551" s="13" t="s">
        <v>76</v>
      </c>
      <c r="AW551" s="13" t="s">
        <v>33</v>
      </c>
      <c r="AX551" s="13" t="s">
        <v>72</v>
      </c>
      <c r="AY551" s="217" t="s">
        <v>144</v>
      </c>
    </row>
    <row r="552" spans="1:65" s="14" customFormat="1">
      <c r="B552" s="218"/>
      <c r="C552" s="219"/>
      <c r="D552" s="209" t="s">
        <v>152</v>
      </c>
      <c r="E552" s="220" t="s">
        <v>19</v>
      </c>
      <c r="F552" s="221" t="s">
        <v>622</v>
      </c>
      <c r="G552" s="219"/>
      <c r="H552" s="222">
        <v>41.6</v>
      </c>
      <c r="I552" s="223"/>
      <c r="J552" s="219"/>
      <c r="K552" s="219"/>
      <c r="L552" s="224"/>
      <c r="M552" s="225"/>
      <c r="N552" s="226"/>
      <c r="O552" s="226"/>
      <c r="P552" s="226"/>
      <c r="Q552" s="226"/>
      <c r="R552" s="226"/>
      <c r="S552" s="226"/>
      <c r="T552" s="227"/>
      <c r="AT552" s="228" t="s">
        <v>152</v>
      </c>
      <c r="AU552" s="228" t="s">
        <v>80</v>
      </c>
      <c r="AV552" s="14" t="s">
        <v>80</v>
      </c>
      <c r="AW552" s="14" t="s">
        <v>33</v>
      </c>
      <c r="AX552" s="14" t="s">
        <v>76</v>
      </c>
      <c r="AY552" s="228" t="s">
        <v>144</v>
      </c>
    </row>
    <row r="553" spans="1:65" s="2" customFormat="1" ht="27" customHeight="1">
      <c r="A553" s="36"/>
      <c r="B553" s="37"/>
      <c r="C553" s="194" t="s">
        <v>731</v>
      </c>
      <c r="D553" s="194" t="s">
        <v>146</v>
      </c>
      <c r="E553" s="195" t="s">
        <v>732</v>
      </c>
      <c r="F553" s="196" t="s">
        <v>733</v>
      </c>
      <c r="G553" s="197" t="s">
        <v>171</v>
      </c>
      <c r="H553" s="198">
        <v>25</v>
      </c>
      <c r="I553" s="199"/>
      <c r="J553" s="200">
        <f>ROUND(I553*H553,2)</f>
        <v>0</v>
      </c>
      <c r="K553" s="196" t="s">
        <v>166</v>
      </c>
      <c r="L553" s="41"/>
      <c r="M553" s="201" t="s">
        <v>19</v>
      </c>
      <c r="N553" s="202" t="s">
        <v>43</v>
      </c>
      <c r="O553" s="66"/>
      <c r="P553" s="203">
        <f>O553*H553</f>
        <v>0</v>
      </c>
      <c r="Q553" s="203">
        <v>3.0000000000000001E-5</v>
      </c>
      <c r="R553" s="203">
        <f>Q553*H553</f>
        <v>7.5000000000000002E-4</v>
      </c>
      <c r="S553" s="203">
        <v>0</v>
      </c>
      <c r="T553" s="204">
        <f>S553*H553</f>
        <v>0</v>
      </c>
      <c r="U553" s="36"/>
      <c r="V553" s="36"/>
      <c r="W553" s="36"/>
      <c r="X553" s="36"/>
      <c r="Y553" s="36"/>
      <c r="Z553" s="36"/>
      <c r="AA553" s="36"/>
      <c r="AB553" s="36"/>
      <c r="AC553" s="36"/>
      <c r="AD553" s="36"/>
      <c r="AE553" s="36"/>
      <c r="AR553" s="205" t="s">
        <v>244</v>
      </c>
      <c r="AT553" s="205" t="s">
        <v>146</v>
      </c>
      <c r="AU553" s="205" t="s">
        <v>80</v>
      </c>
      <c r="AY553" s="19" t="s">
        <v>144</v>
      </c>
      <c r="BE553" s="206">
        <f>IF(N553="základní",J553,0)</f>
        <v>0</v>
      </c>
      <c r="BF553" s="206">
        <f>IF(N553="snížená",J553,0)</f>
        <v>0</v>
      </c>
      <c r="BG553" s="206">
        <f>IF(N553="zákl. přenesená",J553,0)</f>
        <v>0</v>
      </c>
      <c r="BH553" s="206">
        <f>IF(N553="sníž. přenesená",J553,0)</f>
        <v>0</v>
      </c>
      <c r="BI553" s="206">
        <f>IF(N553="nulová",J553,0)</f>
        <v>0</v>
      </c>
      <c r="BJ553" s="19" t="s">
        <v>76</v>
      </c>
      <c r="BK553" s="206">
        <f>ROUND(I553*H553,2)</f>
        <v>0</v>
      </c>
      <c r="BL553" s="19" t="s">
        <v>244</v>
      </c>
      <c r="BM553" s="205" t="s">
        <v>734</v>
      </c>
    </row>
    <row r="554" spans="1:65" s="2" customFormat="1" ht="58.5">
      <c r="A554" s="36"/>
      <c r="B554" s="37"/>
      <c r="C554" s="38"/>
      <c r="D554" s="209" t="s">
        <v>173</v>
      </c>
      <c r="E554" s="38"/>
      <c r="F554" s="240" t="s">
        <v>735</v>
      </c>
      <c r="G554" s="38"/>
      <c r="H554" s="38"/>
      <c r="I554" s="117"/>
      <c r="J554" s="38"/>
      <c r="K554" s="38"/>
      <c r="L554" s="41"/>
      <c r="M554" s="241"/>
      <c r="N554" s="242"/>
      <c r="O554" s="66"/>
      <c r="P554" s="66"/>
      <c r="Q554" s="66"/>
      <c r="R554" s="66"/>
      <c r="S554" s="66"/>
      <c r="T554" s="67"/>
      <c r="U554" s="36"/>
      <c r="V554" s="36"/>
      <c r="W554" s="36"/>
      <c r="X554" s="36"/>
      <c r="Y554" s="36"/>
      <c r="Z554" s="36"/>
      <c r="AA554" s="36"/>
      <c r="AB554" s="36"/>
      <c r="AC554" s="36"/>
      <c r="AD554" s="36"/>
      <c r="AE554" s="36"/>
      <c r="AT554" s="19" t="s">
        <v>173</v>
      </c>
      <c r="AU554" s="19" t="s">
        <v>80</v>
      </c>
    </row>
    <row r="555" spans="1:65" s="2" customFormat="1" ht="31.5" customHeight="1">
      <c r="A555" s="36"/>
      <c r="B555" s="37"/>
      <c r="C555" s="194" t="s">
        <v>736</v>
      </c>
      <c r="D555" s="194" t="s">
        <v>146</v>
      </c>
      <c r="E555" s="195" t="s">
        <v>737</v>
      </c>
      <c r="F555" s="196" t="s">
        <v>738</v>
      </c>
      <c r="G555" s="197" t="s">
        <v>197</v>
      </c>
      <c r="H555" s="198">
        <v>50</v>
      </c>
      <c r="I555" s="199"/>
      <c r="J555" s="200">
        <f>ROUND(I555*H555,2)</f>
        <v>0</v>
      </c>
      <c r="K555" s="196" t="s">
        <v>166</v>
      </c>
      <c r="L555" s="41"/>
      <c r="M555" s="201" t="s">
        <v>19</v>
      </c>
      <c r="N555" s="202" t="s">
        <v>43</v>
      </c>
      <c r="O555" s="66"/>
      <c r="P555" s="203">
        <f>O555*H555</f>
        <v>0</v>
      </c>
      <c r="Q555" s="203">
        <v>0</v>
      </c>
      <c r="R555" s="203">
        <f>Q555*H555</f>
        <v>0</v>
      </c>
      <c r="S555" s="203">
        <v>0</v>
      </c>
      <c r="T555" s="204">
        <f>S555*H555</f>
        <v>0</v>
      </c>
      <c r="U555" s="36"/>
      <c r="V555" s="36"/>
      <c r="W555" s="36"/>
      <c r="X555" s="36"/>
      <c r="Y555" s="36"/>
      <c r="Z555" s="36"/>
      <c r="AA555" s="36"/>
      <c r="AB555" s="36"/>
      <c r="AC555" s="36"/>
      <c r="AD555" s="36"/>
      <c r="AE555" s="36"/>
      <c r="AR555" s="205" t="s">
        <v>244</v>
      </c>
      <c r="AT555" s="205" t="s">
        <v>146</v>
      </c>
      <c r="AU555" s="205" t="s">
        <v>80</v>
      </c>
      <c r="AY555" s="19" t="s">
        <v>144</v>
      </c>
      <c r="BE555" s="206">
        <f>IF(N555="základní",J555,0)</f>
        <v>0</v>
      </c>
      <c r="BF555" s="206">
        <f>IF(N555="snížená",J555,0)</f>
        <v>0</v>
      </c>
      <c r="BG555" s="206">
        <f>IF(N555="zákl. přenesená",J555,0)</f>
        <v>0</v>
      </c>
      <c r="BH555" s="206">
        <f>IF(N555="sníž. přenesená",J555,0)</f>
        <v>0</v>
      </c>
      <c r="BI555" s="206">
        <f>IF(N555="nulová",J555,0)</f>
        <v>0</v>
      </c>
      <c r="BJ555" s="19" t="s">
        <v>76</v>
      </c>
      <c r="BK555" s="206">
        <f>ROUND(I555*H555,2)</f>
        <v>0</v>
      </c>
      <c r="BL555" s="19" t="s">
        <v>244</v>
      </c>
      <c r="BM555" s="205" t="s">
        <v>739</v>
      </c>
    </row>
    <row r="556" spans="1:65" s="2" customFormat="1" ht="58.5">
      <c r="A556" s="36"/>
      <c r="B556" s="37"/>
      <c r="C556" s="38"/>
      <c r="D556" s="209" t="s">
        <v>173</v>
      </c>
      <c r="E556" s="38"/>
      <c r="F556" s="240" t="s">
        <v>735</v>
      </c>
      <c r="G556" s="38"/>
      <c r="H556" s="38"/>
      <c r="I556" s="117"/>
      <c r="J556" s="38"/>
      <c r="K556" s="38"/>
      <c r="L556" s="41"/>
      <c r="M556" s="241"/>
      <c r="N556" s="242"/>
      <c r="O556" s="66"/>
      <c r="P556" s="66"/>
      <c r="Q556" s="66"/>
      <c r="R556" s="66"/>
      <c r="S556" s="66"/>
      <c r="T556" s="67"/>
      <c r="U556" s="36"/>
      <c r="V556" s="36"/>
      <c r="W556" s="36"/>
      <c r="X556" s="36"/>
      <c r="Y556" s="36"/>
      <c r="Z556" s="36"/>
      <c r="AA556" s="36"/>
      <c r="AB556" s="36"/>
      <c r="AC556" s="36"/>
      <c r="AD556" s="36"/>
      <c r="AE556" s="36"/>
      <c r="AT556" s="19" t="s">
        <v>173</v>
      </c>
      <c r="AU556" s="19" t="s">
        <v>80</v>
      </c>
    </row>
    <row r="557" spans="1:65" s="2" customFormat="1" ht="14.45" customHeight="1">
      <c r="A557" s="36"/>
      <c r="B557" s="37"/>
      <c r="C557" s="194" t="s">
        <v>740</v>
      </c>
      <c r="D557" s="194" t="s">
        <v>146</v>
      </c>
      <c r="E557" s="195" t="s">
        <v>741</v>
      </c>
      <c r="F557" s="196" t="s">
        <v>742</v>
      </c>
      <c r="G557" s="197" t="s">
        <v>197</v>
      </c>
      <c r="H557" s="198">
        <v>1</v>
      </c>
      <c r="I557" s="199"/>
      <c r="J557" s="200">
        <f>ROUND(I557*H557,2)</f>
        <v>0</v>
      </c>
      <c r="K557" s="196" t="s">
        <v>19</v>
      </c>
      <c r="L557" s="41"/>
      <c r="M557" s="201" t="s">
        <v>19</v>
      </c>
      <c r="N557" s="202" t="s">
        <v>43</v>
      </c>
      <c r="O557" s="66"/>
      <c r="P557" s="203">
        <f>O557*H557</f>
        <v>0</v>
      </c>
      <c r="Q557" s="203">
        <v>0</v>
      </c>
      <c r="R557" s="203">
        <f>Q557*H557</f>
        <v>0</v>
      </c>
      <c r="S557" s="203">
        <v>0</v>
      </c>
      <c r="T557" s="204">
        <f>S557*H557</f>
        <v>0</v>
      </c>
      <c r="U557" s="36"/>
      <c r="V557" s="36"/>
      <c r="W557" s="36"/>
      <c r="X557" s="36"/>
      <c r="Y557" s="36"/>
      <c r="Z557" s="36"/>
      <c r="AA557" s="36"/>
      <c r="AB557" s="36"/>
      <c r="AC557" s="36"/>
      <c r="AD557" s="36"/>
      <c r="AE557" s="36"/>
      <c r="AR557" s="205" t="s">
        <v>244</v>
      </c>
      <c r="AT557" s="205" t="s">
        <v>146</v>
      </c>
      <c r="AU557" s="205" t="s">
        <v>80</v>
      </c>
      <c r="AY557" s="19" t="s">
        <v>144</v>
      </c>
      <c r="BE557" s="206">
        <f>IF(N557="základní",J557,0)</f>
        <v>0</v>
      </c>
      <c r="BF557" s="206">
        <f>IF(N557="snížená",J557,0)</f>
        <v>0</v>
      </c>
      <c r="BG557" s="206">
        <f>IF(N557="zákl. přenesená",J557,0)</f>
        <v>0</v>
      </c>
      <c r="BH557" s="206">
        <f>IF(N557="sníž. přenesená",J557,0)</f>
        <v>0</v>
      </c>
      <c r="BI557" s="206">
        <f>IF(N557="nulová",J557,0)</f>
        <v>0</v>
      </c>
      <c r="BJ557" s="19" t="s">
        <v>76</v>
      </c>
      <c r="BK557" s="206">
        <f>ROUND(I557*H557,2)</f>
        <v>0</v>
      </c>
      <c r="BL557" s="19" t="s">
        <v>244</v>
      </c>
      <c r="BM557" s="205" t="s">
        <v>743</v>
      </c>
    </row>
    <row r="558" spans="1:65" s="2" customFormat="1" ht="51.75" customHeight="1">
      <c r="A558" s="36"/>
      <c r="B558" s="37"/>
      <c r="C558" s="194" t="s">
        <v>744</v>
      </c>
      <c r="D558" s="194" t="s">
        <v>146</v>
      </c>
      <c r="E558" s="195" t="s">
        <v>745</v>
      </c>
      <c r="F558" s="196" t="s">
        <v>746</v>
      </c>
      <c r="G558" s="197" t="s">
        <v>191</v>
      </c>
      <c r="H558" s="198">
        <v>1.536</v>
      </c>
      <c r="I558" s="199"/>
      <c r="J558" s="200">
        <f>ROUND(I558*H558,2)</f>
        <v>0</v>
      </c>
      <c r="K558" s="196" t="s">
        <v>166</v>
      </c>
      <c r="L558" s="41"/>
      <c r="M558" s="201" t="s">
        <v>19</v>
      </c>
      <c r="N558" s="202" t="s">
        <v>43</v>
      </c>
      <c r="O558" s="66"/>
      <c r="P558" s="203">
        <f>O558*H558</f>
        <v>0</v>
      </c>
      <c r="Q558" s="203">
        <v>0</v>
      </c>
      <c r="R558" s="203">
        <f>Q558*H558</f>
        <v>0</v>
      </c>
      <c r="S558" s="203">
        <v>0</v>
      </c>
      <c r="T558" s="204">
        <f>S558*H558</f>
        <v>0</v>
      </c>
      <c r="U558" s="36"/>
      <c r="V558" s="36"/>
      <c r="W558" s="36"/>
      <c r="X558" s="36"/>
      <c r="Y558" s="36"/>
      <c r="Z558" s="36"/>
      <c r="AA558" s="36"/>
      <c r="AB558" s="36"/>
      <c r="AC558" s="36"/>
      <c r="AD558" s="36"/>
      <c r="AE558" s="36"/>
      <c r="AR558" s="205" t="s">
        <v>244</v>
      </c>
      <c r="AT558" s="205" t="s">
        <v>146</v>
      </c>
      <c r="AU558" s="205" t="s">
        <v>80</v>
      </c>
      <c r="AY558" s="19" t="s">
        <v>144</v>
      </c>
      <c r="BE558" s="206">
        <f>IF(N558="základní",J558,0)</f>
        <v>0</v>
      </c>
      <c r="BF558" s="206">
        <f>IF(N558="snížená",J558,0)</f>
        <v>0</v>
      </c>
      <c r="BG558" s="206">
        <f>IF(N558="zákl. přenesená",J558,0)</f>
        <v>0</v>
      </c>
      <c r="BH558" s="206">
        <f>IF(N558="sníž. přenesená",J558,0)</f>
        <v>0</v>
      </c>
      <c r="BI558" s="206">
        <f>IF(N558="nulová",J558,0)</f>
        <v>0</v>
      </c>
      <c r="BJ558" s="19" t="s">
        <v>76</v>
      </c>
      <c r="BK558" s="206">
        <f>ROUND(I558*H558,2)</f>
        <v>0</v>
      </c>
      <c r="BL558" s="19" t="s">
        <v>244</v>
      </c>
      <c r="BM558" s="205" t="s">
        <v>747</v>
      </c>
    </row>
    <row r="559" spans="1:65" s="2" customFormat="1" ht="156">
      <c r="A559" s="36"/>
      <c r="B559" s="37"/>
      <c r="C559" s="38"/>
      <c r="D559" s="209" t="s">
        <v>173</v>
      </c>
      <c r="E559" s="38"/>
      <c r="F559" s="240" t="s">
        <v>748</v>
      </c>
      <c r="G559" s="38"/>
      <c r="H559" s="38"/>
      <c r="I559" s="117"/>
      <c r="J559" s="38"/>
      <c r="K559" s="38"/>
      <c r="L559" s="41"/>
      <c r="M559" s="241"/>
      <c r="N559" s="242"/>
      <c r="O559" s="66"/>
      <c r="P559" s="66"/>
      <c r="Q559" s="66"/>
      <c r="R559" s="66"/>
      <c r="S559" s="66"/>
      <c r="T559" s="67"/>
      <c r="U559" s="36"/>
      <c r="V559" s="36"/>
      <c r="W559" s="36"/>
      <c r="X559" s="36"/>
      <c r="Y559" s="36"/>
      <c r="Z559" s="36"/>
      <c r="AA559" s="36"/>
      <c r="AB559" s="36"/>
      <c r="AC559" s="36"/>
      <c r="AD559" s="36"/>
      <c r="AE559" s="36"/>
      <c r="AT559" s="19" t="s">
        <v>173</v>
      </c>
      <c r="AU559" s="19" t="s">
        <v>80</v>
      </c>
    </row>
    <row r="560" spans="1:65" s="12" customFormat="1" ht="22.9" customHeight="1">
      <c r="B560" s="178"/>
      <c r="C560" s="179"/>
      <c r="D560" s="180" t="s">
        <v>71</v>
      </c>
      <c r="E560" s="192" t="s">
        <v>749</v>
      </c>
      <c r="F560" s="192" t="s">
        <v>750</v>
      </c>
      <c r="G560" s="179"/>
      <c r="H560" s="179"/>
      <c r="I560" s="182"/>
      <c r="J560" s="193">
        <f>BK560</f>
        <v>0</v>
      </c>
      <c r="K560" s="179"/>
      <c r="L560" s="184"/>
      <c r="M560" s="185"/>
      <c r="N560" s="186"/>
      <c r="O560" s="186"/>
      <c r="P560" s="187">
        <f>SUM(P561:P588)</f>
        <v>0</v>
      </c>
      <c r="Q560" s="186"/>
      <c r="R560" s="187">
        <f>SUM(R561:R588)</f>
        <v>0.11436031499999999</v>
      </c>
      <c r="S560" s="186"/>
      <c r="T560" s="188">
        <f>SUM(T561:T588)</f>
        <v>0.12925200000000001</v>
      </c>
      <c r="AR560" s="189" t="s">
        <v>80</v>
      </c>
      <c r="AT560" s="190" t="s">
        <v>71</v>
      </c>
      <c r="AU560" s="190" t="s">
        <v>76</v>
      </c>
      <c r="AY560" s="189" t="s">
        <v>144</v>
      </c>
      <c r="BK560" s="191">
        <f>SUM(BK561:BK588)</f>
        <v>0</v>
      </c>
    </row>
    <row r="561" spans="1:65" s="2" customFormat="1" ht="14.45" customHeight="1">
      <c r="A561" s="36"/>
      <c r="B561" s="37"/>
      <c r="C561" s="194" t="s">
        <v>751</v>
      </c>
      <c r="D561" s="194" t="s">
        <v>146</v>
      </c>
      <c r="E561" s="195" t="s">
        <v>752</v>
      </c>
      <c r="F561" s="196" t="s">
        <v>753</v>
      </c>
      <c r="G561" s="197" t="s">
        <v>165</v>
      </c>
      <c r="H561" s="198">
        <v>14.945</v>
      </c>
      <c r="I561" s="199"/>
      <c r="J561" s="200">
        <f>ROUND(I561*H561,2)</f>
        <v>0</v>
      </c>
      <c r="K561" s="196" t="s">
        <v>166</v>
      </c>
      <c r="L561" s="41"/>
      <c r="M561" s="201" t="s">
        <v>19</v>
      </c>
      <c r="N561" s="202" t="s">
        <v>43</v>
      </c>
      <c r="O561" s="66"/>
      <c r="P561" s="203">
        <f>O561*H561</f>
        <v>0</v>
      </c>
      <c r="Q561" s="203">
        <v>0</v>
      </c>
      <c r="R561" s="203">
        <f>Q561*H561</f>
        <v>0</v>
      </c>
      <c r="S561" s="203">
        <v>0</v>
      </c>
      <c r="T561" s="204">
        <f>S561*H561</f>
        <v>0</v>
      </c>
      <c r="U561" s="36"/>
      <c r="V561" s="36"/>
      <c r="W561" s="36"/>
      <c r="X561" s="36"/>
      <c r="Y561" s="36"/>
      <c r="Z561" s="36"/>
      <c r="AA561" s="36"/>
      <c r="AB561" s="36"/>
      <c r="AC561" s="36"/>
      <c r="AD561" s="36"/>
      <c r="AE561" s="36"/>
      <c r="AR561" s="205" t="s">
        <v>244</v>
      </c>
      <c r="AT561" s="205" t="s">
        <v>146</v>
      </c>
      <c r="AU561" s="205" t="s">
        <v>80</v>
      </c>
      <c r="AY561" s="19" t="s">
        <v>144</v>
      </c>
      <c r="BE561" s="206">
        <f>IF(N561="základní",J561,0)</f>
        <v>0</v>
      </c>
      <c r="BF561" s="206">
        <f>IF(N561="snížená",J561,0)</f>
        <v>0</v>
      </c>
      <c r="BG561" s="206">
        <f>IF(N561="zákl. přenesená",J561,0)</f>
        <v>0</v>
      </c>
      <c r="BH561" s="206">
        <f>IF(N561="sníž. přenesená",J561,0)</f>
        <v>0</v>
      </c>
      <c r="BI561" s="206">
        <f>IF(N561="nulová",J561,0)</f>
        <v>0</v>
      </c>
      <c r="BJ561" s="19" t="s">
        <v>76</v>
      </c>
      <c r="BK561" s="206">
        <f>ROUND(I561*H561,2)</f>
        <v>0</v>
      </c>
      <c r="BL561" s="19" t="s">
        <v>244</v>
      </c>
      <c r="BM561" s="205" t="s">
        <v>754</v>
      </c>
    </row>
    <row r="562" spans="1:65" s="2" customFormat="1" ht="87.75">
      <c r="A562" s="36"/>
      <c r="B562" s="37"/>
      <c r="C562" s="38"/>
      <c r="D562" s="209" t="s">
        <v>173</v>
      </c>
      <c r="E562" s="38"/>
      <c r="F562" s="240" t="s">
        <v>755</v>
      </c>
      <c r="G562" s="38"/>
      <c r="H562" s="38"/>
      <c r="I562" s="117"/>
      <c r="J562" s="38"/>
      <c r="K562" s="38"/>
      <c r="L562" s="41"/>
      <c r="M562" s="241"/>
      <c r="N562" s="242"/>
      <c r="O562" s="66"/>
      <c r="P562" s="66"/>
      <c r="Q562" s="66"/>
      <c r="R562" s="66"/>
      <c r="S562" s="66"/>
      <c r="T562" s="67"/>
      <c r="U562" s="36"/>
      <c r="V562" s="36"/>
      <c r="W562" s="36"/>
      <c r="X562" s="36"/>
      <c r="Y562" s="36"/>
      <c r="Z562" s="36"/>
      <c r="AA562" s="36"/>
      <c r="AB562" s="36"/>
      <c r="AC562" s="36"/>
      <c r="AD562" s="36"/>
      <c r="AE562" s="36"/>
      <c r="AT562" s="19" t="s">
        <v>173</v>
      </c>
      <c r="AU562" s="19" t="s">
        <v>80</v>
      </c>
    </row>
    <row r="563" spans="1:65" s="13" customFormat="1">
      <c r="B563" s="207"/>
      <c r="C563" s="208"/>
      <c r="D563" s="209" t="s">
        <v>152</v>
      </c>
      <c r="E563" s="210" t="s">
        <v>19</v>
      </c>
      <c r="F563" s="211" t="s">
        <v>200</v>
      </c>
      <c r="G563" s="208"/>
      <c r="H563" s="210" t="s">
        <v>19</v>
      </c>
      <c r="I563" s="212"/>
      <c r="J563" s="208"/>
      <c r="K563" s="208"/>
      <c r="L563" s="213"/>
      <c r="M563" s="214"/>
      <c r="N563" s="215"/>
      <c r="O563" s="215"/>
      <c r="P563" s="215"/>
      <c r="Q563" s="215"/>
      <c r="R563" s="215"/>
      <c r="S563" s="215"/>
      <c r="T563" s="216"/>
      <c r="AT563" s="217" t="s">
        <v>152</v>
      </c>
      <c r="AU563" s="217" t="s">
        <v>80</v>
      </c>
      <c r="AV563" s="13" t="s">
        <v>76</v>
      </c>
      <c r="AW563" s="13" t="s">
        <v>33</v>
      </c>
      <c r="AX563" s="13" t="s">
        <v>72</v>
      </c>
      <c r="AY563" s="217" t="s">
        <v>144</v>
      </c>
    </row>
    <row r="564" spans="1:65" s="14" customFormat="1">
      <c r="B564" s="218"/>
      <c r="C564" s="219"/>
      <c r="D564" s="209" t="s">
        <v>152</v>
      </c>
      <c r="E564" s="220" t="s">
        <v>19</v>
      </c>
      <c r="F564" s="221" t="s">
        <v>548</v>
      </c>
      <c r="G564" s="219"/>
      <c r="H564" s="222">
        <v>14.945</v>
      </c>
      <c r="I564" s="223"/>
      <c r="J564" s="219"/>
      <c r="K564" s="219"/>
      <c r="L564" s="224"/>
      <c r="M564" s="225"/>
      <c r="N564" s="226"/>
      <c r="O564" s="226"/>
      <c r="P564" s="226"/>
      <c r="Q564" s="226"/>
      <c r="R564" s="226"/>
      <c r="S564" s="226"/>
      <c r="T564" s="227"/>
      <c r="AT564" s="228" t="s">
        <v>152</v>
      </c>
      <c r="AU564" s="228" t="s">
        <v>80</v>
      </c>
      <c r="AV564" s="14" t="s">
        <v>80</v>
      </c>
      <c r="AW564" s="14" t="s">
        <v>33</v>
      </c>
      <c r="AX564" s="14" t="s">
        <v>76</v>
      </c>
      <c r="AY564" s="228" t="s">
        <v>144</v>
      </c>
    </row>
    <row r="565" spans="1:65" s="2" customFormat="1" ht="44.45" customHeight="1">
      <c r="A565" s="36"/>
      <c r="B565" s="37"/>
      <c r="C565" s="194" t="s">
        <v>756</v>
      </c>
      <c r="D565" s="194" t="s">
        <v>146</v>
      </c>
      <c r="E565" s="195" t="s">
        <v>757</v>
      </c>
      <c r="F565" s="196" t="s">
        <v>758</v>
      </c>
      <c r="G565" s="197" t="s">
        <v>165</v>
      </c>
      <c r="H565" s="198">
        <v>14.945</v>
      </c>
      <c r="I565" s="199"/>
      <c r="J565" s="200">
        <f>ROUND(I565*H565,2)</f>
        <v>0</v>
      </c>
      <c r="K565" s="196" t="s">
        <v>166</v>
      </c>
      <c r="L565" s="41"/>
      <c r="M565" s="201" t="s">
        <v>19</v>
      </c>
      <c r="N565" s="202" t="s">
        <v>43</v>
      </c>
      <c r="O565" s="66"/>
      <c r="P565" s="203">
        <f>O565*H565</f>
        <v>0</v>
      </c>
      <c r="Q565" s="203">
        <v>6.7000000000000002E-5</v>
      </c>
      <c r="R565" s="203">
        <f>Q565*H565</f>
        <v>1.001315E-3</v>
      </c>
      <c r="S565" s="203">
        <v>0</v>
      </c>
      <c r="T565" s="204">
        <f>S565*H565</f>
        <v>0</v>
      </c>
      <c r="U565" s="36"/>
      <c r="V565" s="36"/>
      <c r="W565" s="36"/>
      <c r="X565" s="36"/>
      <c r="Y565" s="36"/>
      <c r="Z565" s="36"/>
      <c r="AA565" s="36"/>
      <c r="AB565" s="36"/>
      <c r="AC565" s="36"/>
      <c r="AD565" s="36"/>
      <c r="AE565" s="36"/>
      <c r="AR565" s="205" t="s">
        <v>244</v>
      </c>
      <c r="AT565" s="205" t="s">
        <v>146</v>
      </c>
      <c r="AU565" s="205" t="s">
        <v>80</v>
      </c>
      <c r="AY565" s="19" t="s">
        <v>144</v>
      </c>
      <c r="BE565" s="206">
        <f>IF(N565="základní",J565,0)</f>
        <v>0</v>
      </c>
      <c r="BF565" s="206">
        <f>IF(N565="snížená",J565,0)</f>
        <v>0</v>
      </c>
      <c r="BG565" s="206">
        <f>IF(N565="zákl. přenesená",J565,0)</f>
        <v>0</v>
      </c>
      <c r="BH565" s="206">
        <f>IF(N565="sníž. přenesená",J565,0)</f>
        <v>0</v>
      </c>
      <c r="BI565" s="206">
        <f>IF(N565="nulová",J565,0)</f>
        <v>0</v>
      </c>
      <c r="BJ565" s="19" t="s">
        <v>76</v>
      </c>
      <c r="BK565" s="206">
        <f>ROUND(I565*H565,2)</f>
        <v>0</v>
      </c>
      <c r="BL565" s="19" t="s">
        <v>244</v>
      </c>
      <c r="BM565" s="205" t="s">
        <v>759</v>
      </c>
    </row>
    <row r="566" spans="1:65" s="2" customFormat="1" ht="87.75">
      <c r="A566" s="36"/>
      <c r="B566" s="37"/>
      <c r="C566" s="38"/>
      <c r="D566" s="209" t="s">
        <v>173</v>
      </c>
      <c r="E566" s="38"/>
      <c r="F566" s="240" t="s">
        <v>755</v>
      </c>
      <c r="G566" s="38"/>
      <c r="H566" s="38"/>
      <c r="I566" s="117"/>
      <c r="J566" s="38"/>
      <c r="K566" s="38"/>
      <c r="L566" s="41"/>
      <c r="M566" s="241"/>
      <c r="N566" s="242"/>
      <c r="O566" s="66"/>
      <c r="P566" s="66"/>
      <c r="Q566" s="66"/>
      <c r="R566" s="66"/>
      <c r="S566" s="66"/>
      <c r="T566" s="67"/>
      <c r="U566" s="36"/>
      <c r="V566" s="36"/>
      <c r="W566" s="36"/>
      <c r="X566" s="36"/>
      <c r="Y566" s="36"/>
      <c r="Z566" s="36"/>
      <c r="AA566" s="36"/>
      <c r="AB566" s="36"/>
      <c r="AC566" s="36"/>
      <c r="AD566" s="36"/>
      <c r="AE566" s="36"/>
      <c r="AT566" s="19" t="s">
        <v>173</v>
      </c>
      <c r="AU566" s="19" t="s">
        <v>80</v>
      </c>
    </row>
    <row r="567" spans="1:65" s="13" customFormat="1">
      <c r="B567" s="207"/>
      <c r="C567" s="208"/>
      <c r="D567" s="209" t="s">
        <v>152</v>
      </c>
      <c r="E567" s="210" t="s">
        <v>19</v>
      </c>
      <c r="F567" s="211" t="s">
        <v>200</v>
      </c>
      <c r="G567" s="208"/>
      <c r="H567" s="210" t="s">
        <v>19</v>
      </c>
      <c r="I567" s="212"/>
      <c r="J567" s="208"/>
      <c r="K567" s="208"/>
      <c r="L567" s="213"/>
      <c r="M567" s="214"/>
      <c r="N567" s="215"/>
      <c r="O567" s="215"/>
      <c r="P567" s="215"/>
      <c r="Q567" s="215"/>
      <c r="R567" s="215"/>
      <c r="S567" s="215"/>
      <c r="T567" s="216"/>
      <c r="AT567" s="217" t="s">
        <v>152</v>
      </c>
      <c r="AU567" s="217" t="s">
        <v>80</v>
      </c>
      <c r="AV567" s="13" t="s">
        <v>76</v>
      </c>
      <c r="AW567" s="13" t="s">
        <v>33</v>
      </c>
      <c r="AX567" s="13" t="s">
        <v>72</v>
      </c>
      <c r="AY567" s="217" t="s">
        <v>144</v>
      </c>
    </row>
    <row r="568" spans="1:65" s="14" customFormat="1">
      <c r="B568" s="218"/>
      <c r="C568" s="219"/>
      <c r="D568" s="209" t="s">
        <v>152</v>
      </c>
      <c r="E568" s="220" t="s">
        <v>19</v>
      </c>
      <c r="F568" s="221" t="s">
        <v>548</v>
      </c>
      <c r="G568" s="219"/>
      <c r="H568" s="222">
        <v>14.945</v>
      </c>
      <c r="I568" s="223"/>
      <c r="J568" s="219"/>
      <c r="K568" s="219"/>
      <c r="L568" s="224"/>
      <c r="M568" s="225"/>
      <c r="N568" s="226"/>
      <c r="O568" s="226"/>
      <c r="P568" s="226"/>
      <c r="Q568" s="226"/>
      <c r="R568" s="226"/>
      <c r="S568" s="226"/>
      <c r="T568" s="227"/>
      <c r="AT568" s="228" t="s">
        <v>152</v>
      </c>
      <c r="AU568" s="228" t="s">
        <v>80</v>
      </c>
      <c r="AV568" s="14" t="s">
        <v>80</v>
      </c>
      <c r="AW568" s="14" t="s">
        <v>33</v>
      </c>
      <c r="AX568" s="14" t="s">
        <v>76</v>
      </c>
      <c r="AY568" s="228" t="s">
        <v>144</v>
      </c>
    </row>
    <row r="569" spans="1:65" s="2" customFormat="1" ht="37.9" customHeight="1">
      <c r="A569" s="36"/>
      <c r="B569" s="37"/>
      <c r="C569" s="194" t="s">
        <v>760</v>
      </c>
      <c r="D569" s="194" t="s">
        <v>146</v>
      </c>
      <c r="E569" s="195" t="s">
        <v>761</v>
      </c>
      <c r="F569" s="196" t="s">
        <v>762</v>
      </c>
      <c r="G569" s="197" t="s">
        <v>165</v>
      </c>
      <c r="H569" s="198">
        <v>14.945</v>
      </c>
      <c r="I569" s="199"/>
      <c r="J569" s="200">
        <f>ROUND(I569*H569,2)</f>
        <v>0</v>
      </c>
      <c r="K569" s="196" t="s">
        <v>166</v>
      </c>
      <c r="L569" s="41"/>
      <c r="M569" s="201" t="s">
        <v>19</v>
      </c>
      <c r="N569" s="202" t="s">
        <v>43</v>
      </c>
      <c r="O569" s="66"/>
      <c r="P569" s="203">
        <f>O569*H569</f>
        <v>0</v>
      </c>
      <c r="Q569" s="203">
        <v>4.4999999999999997E-3</v>
      </c>
      <c r="R569" s="203">
        <f>Q569*H569</f>
        <v>6.7252499999999993E-2</v>
      </c>
      <c r="S569" s="203">
        <v>0</v>
      </c>
      <c r="T569" s="204">
        <f>S569*H569</f>
        <v>0</v>
      </c>
      <c r="U569" s="36"/>
      <c r="V569" s="36"/>
      <c r="W569" s="36"/>
      <c r="X569" s="36"/>
      <c r="Y569" s="36"/>
      <c r="Z569" s="36"/>
      <c r="AA569" s="36"/>
      <c r="AB569" s="36"/>
      <c r="AC569" s="36"/>
      <c r="AD569" s="36"/>
      <c r="AE569" s="36"/>
      <c r="AR569" s="205" t="s">
        <v>244</v>
      </c>
      <c r="AT569" s="205" t="s">
        <v>146</v>
      </c>
      <c r="AU569" s="205" t="s">
        <v>80</v>
      </c>
      <c r="AY569" s="19" t="s">
        <v>144</v>
      </c>
      <c r="BE569" s="206">
        <f>IF(N569="základní",J569,0)</f>
        <v>0</v>
      </c>
      <c r="BF569" s="206">
        <f>IF(N569="snížená",J569,0)</f>
        <v>0</v>
      </c>
      <c r="BG569" s="206">
        <f>IF(N569="zákl. přenesená",J569,0)</f>
        <v>0</v>
      </c>
      <c r="BH569" s="206">
        <f>IF(N569="sníž. přenesená",J569,0)</f>
        <v>0</v>
      </c>
      <c r="BI569" s="206">
        <f>IF(N569="nulová",J569,0)</f>
        <v>0</v>
      </c>
      <c r="BJ569" s="19" t="s">
        <v>76</v>
      </c>
      <c r="BK569" s="206">
        <f>ROUND(I569*H569,2)</f>
        <v>0</v>
      </c>
      <c r="BL569" s="19" t="s">
        <v>244</v>
      </c>
      <c r="BM569" s="205" t="s">
        <v>763</v>
      </c>
    </row>
    <row r="570" spans="1:65" s="2" customFormat="1" ht="87.75">
      <c r="A570" s="36"/>
      <c r="B570" s="37"/>
      <c r="C570" s="38"/>
      <c r="D570" s="209" t="s">
        <v>173</v>
      </c>
      <c r="E570" s="38"/>
      <c r="F570" s="240" t="s">
        <v>755</v>
      </c>
      <c r="G570" s="38"/>
      <c r="H570" s="38"/>
      <c r="I570" s="117"/>
      <c r="J570" s="38"/>
      <c r="K570" s="38"/>
      <c r="L570" s="41"/>
      <c r="M570" s="241"/>
      <c r="N570" s="242"/>
      <c r="O570" s="66"/>
      <c r="P570" s="66"/>
      <c r="Q570" s="66"/>
      <c r="R570" s="66"/>
      <c r="S570" s="66"/>
      <c r="T570" s="67"/>
      <c r="U570" s="36"/>
      <c r="V570" s="36"/>
      <c r="W570" s="36"/>
      <c r="X570" s="36"/>
      <c r="Y570" s="36"/>
      <c r="Z570" s="36"/>
      <c r="AA570" s="36"/>
      <c r="AB570" s="36"/>
      <c r="AC570" s="36"/>
      <c r="AD570" s="36"/>
      <c r="AE570" s="36"/>
      <c r="AT570" s="19" t="s">
        <v>173</v>
      </c>
      <c r="AU570" s="19" t="s">
        <v>80</v>
      </c>
    </row>
    <row r="571" spans="1:65" s="13" customFormat="1">
      <c r="B571" s="207"/>
      <c r="C571" s="208"/>
      <c r="D571" s="209" t="s">
        <v>152</v>
      </c>
      <c r="E571" s="210" t="s">
        <v>19</v>
      </c>
      <c r="F571" s="211" t="s">
        <v>200</v>
      </c>
      <c r="G571" s="208"/>
      <c r="H571" s="210" t="s">
        <v>19</v>
      </c>
      <c r="I571" s="212"/>
      <c r="J571" s="208"/>
      <c r="K571" s="208"/>
      <c r="L571" s="213"/>
      <c r="M571" s="214"/>
      <c r="N571" s="215"/>
      <c r="O571" s="215"/>
      <c r="P571" s="215"/>
      <c r="Q571" s="215"/>
      <c r="R571" s="215"/>
      <c r="S571" s="215"/>
      <c r="T571" s="216"/>
      <c r="AT571" s="217" t="s">
        <v>152</v>
      </c>
      <c r="AU571" s="217" t="s">
        <v>80</v>
      </c>
      <c r="AV571" s="13" t="s">
        <v>76</v>
      </c>
      <c r="AW571" s="13" t="s">
        <v>33</v>
      </c>
      <c r="AX571" s="13" t="s">
        <v>72</v>
      </c>
      <c r="AY571" s="217" t="s">
        <v>144</v>
      </c>
    </row>
    <row r="572" spans="1:65" s="14" customFormat="1">
      <c r="B572" s="218"/>
      <c r="C572" s="219"/>
      <c r="D572" s="209" t="s">
        <v>152</v>
      </c>
      <c r="E572" s="220" t="s">
        <v>19</v>
      </c>
      <c r="F572" s="221" t="s">
        <v>548</v>
      </c>
      <c r="G572" s="219"/>
      <c r="H572" s="222">
        <v>14.945</v>
      </c>
      <c r="I572" s="223"/>
      <c r="J572" s="219"/>
      <c r="K572" s="219"/>
      <c r="L572" s="224"/>
      <c r="M572" s="225"/>
      <c r="N572" s="226"/>
      <c r="O572" s="226"/>
      <c r="P572" s="226"/>
      <c r="Q572" s="226"/>
      <c r="R572" s="226"/>
      <c r="S572" s="226"/>
      <c r="T572" s="227"/>
      <c r="AT572" s="228" t="s">
        <v>152</v>
      </c>
      <c r="AU572" s="228" t="s">
        <v>80</v>
      </c>
      <c r="AV572" s="14" t="s">
        <v>80</v>
      </c>
      <c r="AW572" s="14" t="s">
        <v>33</v>
      </c>
      <c r="AX572" s="14" t="s">
        <v>76</v>
      </c>
      <c r="AY572" s="228" t="s">
        <v>144</v>
      </c>
    </row>
    <row r="573" spans="1:65" s="2" customFormat="1" ht="28.5" customHeight="1">
      <c r="A573" s="36"/>
      <c r="B573" s="37"/>
      <c r="C573" s="194" t="s">
        <v>764</v>
      </c>
      <c r="D573" s="194" t="s">
        <v>146</v>
      </c>
      <c r="E573" s="195" t="s">
        <v>765</v>
      </c>
      <c r="F573" s="196" t="s">
        <v>766</v>
      </c>
      <c r="G573" s="197" t="s">
        <v>165</v>
      </c>
      <c r="H573" s="198">
        <v>43.084000000000003</v>
      </c>
      <c r="I573" s="199"/>
      <c r="J573" s="200">
        <f>ROUND(I573*H573,2)</f>
        <v>0</v>
      </c>
      <c r="K573" s="196" t="s">
        <v>166</v>
      </c>
      <c r="L573" s="41"/>
      <c r="M573" s="201" t="s">
        <v>19</v>
      </c>
      <c r="N573" s="202" t="s">
        <v>43</v>
      </c>
      <c r="O573" s="66"/>
      <c r="P573" s="203">
        <f>O573*H573</f>
        <v>0</v>
      </c>
      <c r="Q573" s="203">
        <v>0</v>
      </c>
      <c r="R573" s="203">
        <f>Q573*H573</f>
        <v>0</v>
      </c>
      <c r="S573" s="203">
        <v>3.0000000000000001E-3</v>
      </c>
      <c r="T573" s="204">
        <f>S573*H573</f>
        <v>0.12925200000000001</v>
      </c>
      <c r="U573" s="36"/>
      <c r="V573" s="36"/>
      <c r="W573" s="36"/>
      <c r="X573" s="36"/>
      <c r="Y573" s="36"/>
      <c r="Z573" s="36"/>
      <c r="AA573" s="36"/>
      <c r="AB573" s="36"/>
      <c r="AC573" s="36"/>
      <c r="AD573" s="36"/>
      <c r="AE573" s="36"/>
      <c r="AR573" s="205" t="s">
        <v>244</v>
      </c>
      <c r="AT573" s="205" t="s">
        <v>146</v>
      </c>
      <c r="AU573" s="205" t="s">
        <v>80</v>
      </c>
      <c r="AY573" s="19" t="s">
        <v>144</v>
      </c>
      <c r="BE573" s="206">
        <f>IF(N573="základní",J573,0)</f>
        <v>0</v>
      </c>
      <c r="BF573" s="206">
        <f>IF(N573="snížená",J573,0)</f>
        <v>0</v>
      </c>
      <c r="BG573" s="206">
        <f>IF(N573="zákl. přenesená",J573,0)</f>
        <v>0</v>
      </c>
      <c r="BH573" s="206">
        <f>IF(N573="sníž. přenesená",J573,0)</f>
        <v>0</v>
      </c>
      <c r="BI573" s="206">
        <f>IF(N573="nulová",J573,0)</f>
        <v>0</v>
      </c>
      <c r="BJ573" s="19" t="s">
        <v>76</v>
      </c>
      <c r="BK573" s="206">
        <f>ROUND(I573*H573,2)</f>
        <v>0</v>
      </c>
      <c r="BL573" s="19" t="s">
        <v>244</v>
      </c>
      <c r="BM573" s="205" t="s">
        <v>767</v>
      </c>
    </row>
    <row r="574" spans="1:65" s="13" customFormat="1">
      <c r="B574" s="207"/>
      <c r="C574" s="208"/>
      <c r="D574" s="209" t="s">
        <v>152</v>
      </c>
      <c r="E574" s="210" t="s">
        <v>19</v>
      </c>
      <c r="F574" s="211" t="s">
        <v>199</v>
      </c>
      <c r="G574" s="208"/>
      <c r="H574" s="210" t="s">
        <v>19</v>
      </c>
      <c r="I574" s="212"/>
      <c r="J574" s="208"/>
      <c r="K574" s="208"/>
      <c r="L574" s="213"/>
      <c r="M574" s="214"/>
      <c r="N574" s="215"/>
      <c r="O574" s="215"/>
      <c r="P574" s="215"/>
      <c r="Q574" s="215"/>
      <c r="R574" s="215"/>
      <c r="S574" s="215"/>
      <c r="T574" s="216"/>
      <c r="AT574" s="217" t="s">
        <v>152</v>
      </c>
      <c r="AU574" s="217" t="s">
        <v>80</v>
      </c>
      <c r="AV574" s="13" t="s">
        <v>76</v>
      </c>
      <c r="AW574" s="13" t="s">
        <v>33</v>
      </c>
      <c r="AX574" s="13" t="s">
        <v>72</v>
      </c>
      <c r="AY574" s="217" t="s">
        <v>144</v>
      </c>
    </row>
    <row r="575" spans="1:65" s="14" customFormat="1">
      <c r="B575" s="218"/>
      <c r="C575" s="219"/>
      <c r="D575" s="209" t="s">
        <v>152</v>
      </c>
      <c r="E575" s="220" t="s">
        <v>19</v>
      </c>
      <c r="F575" s="221" t="s">
        <v>622</v>
      </c>
      <c r="G575" s="219"/>
      <c r="H575" s="222">
        <v>41.6</v>
      </c>
      <c r="I575" s="223"/>
      <c r="J575" s="219"/>
      <c r="K575" s="219"/>
      <c r="L575" s="224"/>
      <c r="M575" s="225"/>
      <c r="N575" s="226"/>
      <c r="O575" s="226"/>
      <c r="P575" s="226"/>
      <c r="Q575" s="226"/>
      <c r="R575" s="226"/>
      <c r="S575" s="226"/>
      <c r="T575" s="227"/>
      <c r="AT575" s="228" t="s">
        <v>152</v>
      </c>
      <c r="AU575" s="228" t="s">
        <v>80</v>
      </c>
      <c r="AV575" s="14" t="s">
        <v>80</v>
      </c>
      <c r="AW575" s="14" t="s">
        <v>33</v>
      </c>
      <c r="AX575" s="14" t="s">
        <v>72</v>
      </c>
      <c r="AY575" s="228" t="s">
        <v>144</v>
      </c>
    </row>
    <row r="576" spans="1:65" s="14" customFormat="1">
      <c r="B576" s="218"/>
      <c r="C576" s="219"/>
      <c r="D576" s="209" t="s">
        <v>152</v>
      </c>
      <c r="E576" s="220" t="s">
        <v>19</v>
      </c>
      <c r="F576" s="221" t="s">
        <v>768</v>
      </c>
      <c r="G576" s="219"/>
      <c r="H576" s="222">
        <v>-12.726000000000001</v>
      </c>
      <c r="I576" s="223"/>
      <c r="J576" s="219"/>
      <c r="K576" s="219"/>
      <c r="L576" s="224"/>
      <c r="M576" s="225"/>
      <c r="N576" s="226"/>
      <c r="O576" s="226"/>
      <c r="P576" s="226"/>
      <c r="Q576" s="226"/>
      <c r="R576" s="226"/>
      <c r="S576" s="226"/>
      <c r="T576" s="227"/>
      <c r="AT576" s="228" t="s">
        <v>152</v>
      </c>
      <c r="AU576" s="228" t="s">
        <v>80</v>
      </c>
      <c r="AV576" s="14" t="s">
        <v>80</v>
      </c>
      <c r="AW576" s="14" t="s">
        <v>33</v>
      </c>
      <c r="AX576" s="14" t="s">
        <v>72</v>
      </c>
      <c r="AY576" s="228" t="s">
        <v>144</v>
      </c>
    </row>
    <row r="577" spans="1:65" s="13" customFormat="1">
      <c r="B577" s="207"/>
      <c r="C577" s="208"/>
      <c r="D577" s="209" t="s">
        <v>152</v>
      </c>
      <c r="E577" s="210" t="s">
        <v>19</v>
      </c>
      <c r="F577" s="211" t="s">
        <v>200</v>
      </c>
      <c r="G577" s="208"/>
      <c r="H577" s="210" t="s">
        <v>19</v>
      </c>
      <c r="I577" s="212"/>
      <c r="J577" s="208"/>
      <c r="K577" s="208"/>
      <c r="L577" s="213"/>
      <c r="M577" s="214"/>
      <c r="N577" s="215"/>
      <c r="O577" s="215"/>
      <c r="P577" s="215"/>
      <c r="Q577" s="215"/>
      <c r="R577" s="215"/>
      <c r="S577" s="215"/>
      <c r="T577" s="216"/>
      <c r="AT577" s="217" t="s">
        <v>152</v>
      </c>
      <c r="AU577" s="217" t="s">
        <v>80</v>
      </c>
      <c r="AV577" s="13" t="s">
        <v>76</v>
      </c>
      <c r="AW577" s="13" t="s">
        <v>33</v>
      </c>
      <c r="AX577" s="13" t="s">
        <v>72</v>
      </c>
      <c r="AY577" s="217" t="s">
        <v>144</v>
      </c>
    </row>
    <row r="578" spans="1:65" s="14" customFormat="1">
      <c r="B578" s="218"/>
      <c r="C578" s="219"/>
      <c r="D578" s="209" t="s">
        <v>152</v>
      </c>
      <c r="E578" s="220" t="s">
        <v>19</v>
      </c>
      <c r="F578" s="221" t="s">
        <v>624</v>
      </c>
      <c r="G578" s="219"/>
      <c r="H578" s="222">
        <v>14.21</v>
      </c>
      <c r="I578" s="223"/>
      <c r="J578" s="219"/>
      <c r="K578" s="219"/>
      <c r="L578" s="224"/>
      <c r="M578" s="225"/>
      <c r="N578" s="226"/>
      <c r="O578" s="226"/>
      <c r="P578" s="226"/>
      <c r="Q578" s="226"/>
      <c r="R578" s="226"/>
      <c r="S578" s="226"/>
      <c r="T578" s="227"/>
      <c r="AT578" s="228" t="s">
        <v>152</v>
      </c>
      <c r="AU578" s="228" t="s">
        <v>80</v>
      </c>
      <c r="AV578" s="14" t="s">
        <v>80</v>
      </c>
      <c r="AW578" s="14" t="s">
        <v>33</v>
      </c>
      <c r="AX578" s="14" t="s">
        <v>72</v>
      </c>
      <c r="AY578" s="228" t="s">
        <v>144</v>
      </c>
    </row>
    <row r="579" spans="1:65" s="15" customFormat="1">
      <c r="B579" s="229"/>
      <c r="C579" s="230"/>
      <c r="D579" s="209" t="s">
        <v>152</v>
      </c>
      <c r="E579" s="231" t="s">
        <v>19</v>
      </c>
      <c r="F579" s="232" t="s">
        <v>160</v>
      </c>
      <c r="G579" s="230"/>
      <c r="H579" s="233">
        <v>43.084000000000003</v>
      </c>
      <c r="I579" s="234"/>
      <c r="J579" s="230"/>
      <c r="K579" s="230"/>
      <c r="L579" s="235"/>
      <c r="M579" s="236"/>
      <c r="N579" s="237"/>
      <c r="O579" s="237"/>
      <c r="P579" s="237"/>
      <c r="Q579" s="237"/>
      <c r="R579" s="237"/>
      <c r="S579" s="237"/>
      <c r="T579" s="238"/>
      <c r="AT579" s="239" t="s">
        <v>152</v>
      </c>
      <c r="AU579" s="239" t="s">
        <v>80</v>
      </c>
      <c r="AV579" s="15" t="s">
        <v>150</v>
      </c>
      <c r="AW579" s="15" t="s">
        <v>33</v>
      </c>
      <c r="AX579" s="15" t="s">
        <v>76</v>
      </c>
      <c r="AY579" s="239" t="s">
        <v>144</v>
      </c>
    </row>
    <row r="580" spans="1:65" s="2" customFormat="1" ht="27" customHeight="1">
      <c r="A580" s="36"/>
      <c r="B580" s="37"/>
      <c r="C580" s="194" t="s">
        <v>769</v>
      </c>
      <c r="D580" s="194" t="s">
        <v>146</v>
      </c>
      <c r="E580" s="195" t="s">
        <v>770</v>
      </c>
      <c r="F580" s="196" t="s">
        <v>771</v>
      </c>
      <c r="G580" s="197" t="s">
        <v>165</v>
      </c>
      <c r="H580" s="198">
        <v>14.945</v>
      </c>
      <c r="I580" s="199"/>
      <c r="J580" s="200">
        <f>ROUND(I580*H580,2)</f>
        <v>0</v>
      </c>
      <c r="K580" s="196" t="s">
        <v>166</v>
      </c>
      <c r="L580" s="41"/>
      <c r="M580" s="201" t="s">
        <v>19</v>
      </c>
      <c r="N580" s="202" t="s">
        <v>43</v>
      </c>
      <c r="O580" s="66"/>
      <c r="P580" s="203">
        <f>O580*H580</f>
        <v>0</v>
      </c>
      <c r="Q580" s="203">
        <v>5.0000000000000001E-4</v>
      </c>
      <c r="R580" s="203">
        <f>Q580*H580</f>
        <v>7.4725E-3</v>
      </c>
      <c r="S580" s="203">
        <v>0</v>
      </c>
      <c r="T580" s="204">
        <f>S580*H580</f>
        <v>0</v>
      </c>
      <c r="U580" s="36"/>
      <c r="V580" s="36"/>
      <c r="W580" s="36"/>
      <c r="X580" s="36"/>
      <c r="Y580" s="36"/>
      <c r="Z580" s="36"/>
      <c r="AA580" s="36"/>
      <c r="AB580" s="36"/>
      <c r="AC580" s="36"/>
      <c r="AD580" s="36"/>
      <c r="AE580" s="36"/>
      <c r="AR580" s="205" t="s">
        <v>244</v>
      </c>
      <c r="AT580" s="205" t="s">
        <v>146</v>
      </c>
      <c r="AU580" s="205" t="s">
        <v>80</v>
      </c>
      <c r="AY580" s="19" t="s">
        <v>144</v>
      </c>
      <c r="BE580" s="206">
        <f>IF(N580="základní",J580,0)</f>
        <v>0</v>
      </c>
      <c r="BF580" s="206">
        <f>IF(N580="snížená",J580,0)</f>
        <v>0</v>
      </c>
      <c r="BG580" s="206">
        <f>IF(N580="zákl. přenesená",J580,0)</f>
        <v>0</v>
      </c>
      <c r="BH580" s="206">
        <f>IF(N580="sníž. přenesená",J580,0)</f>
        <v>0</v>
      </c>
      <c r="BI580" s="206">
        <f>IF(N580="nulová",J580,0)</f>
        <v>0</v>
      </c>
      <c r="BJ580" s="19" t="s">
        <v>76</v>
      </c>
      <c r="BK580" s="206">
        <f>ROUND(I580*H580,2)</f>
        <v>0</v>
      </c>
      <c r="BL580" s="19" t="s">
        <v>244</v>
      </c>
      <c r="BM580" s="205" t="s">
        <v>772</v>
      </c>
    </row>
    <row r="581" spans="1:65" s="2" customFormat="1" ht="39">
      <c r="A581" s="36"/>
      <c r="B581" s="37"/>
      <c r="C581" s="38"/>
      <c r="D581" s="209" t="s">
        <v>173</v>
      </c>
      <c r="E581" s="38"/>
      <c r="F581" s="240" t="s">
        <v>773</v>
      </c>
      <c r="G581" s="38"/>
      <c r="H581" s="38"/>
      <c r="I581" s="117"/>
      <c r="J581" s="38"/>
      <c r="K581" s="38"/>
      <c r="L581" s="41"/>
      <c r="M581" s="241"/>
      <c r="N581" s="242"/>
      <c r="O581" s="66"/>
      <c r="P581" s="66"/>
      <c r="Q581" s="66"/>
      <c r="R581" s="66"/>
      <c r="S581" s="66"/>
      <c r="T581" s="67"/>
      <c r="U581" s="36"/>
      <c r="V581" s="36"/>
      <c r="W581" s="36"/>
      <c r="X581" s="36"/>
      <c r="Y581" s="36"/>
      <c r="Z581" s="36"/>
      <c r="AA581" s="36"/>
      <c r="AB581" s="36"/>
      <c r="AC581" s="36"/>
      <c r="AD581" s="36"/>
      <c r="AE581" s="36"/>
      <c r="AT581" s="19" t="s">
        <v>173</v>
      </c>
      <c r="AU581" s="19" t="s">
        <v>80</v>
      </c>
    </row>
    <row r="582" spans="1:65" s="13" customFormat="1">
      <c r="B582" s="207"/>
      <c r="C582" s="208"/>
      <c r="D582" s="209" t="s">
        <v>152</v>
      </c>
      <c r="E582" s="210" t="s">
        <v>19</v>
      </c>
      <c r="F582" s="211" t="s">
        <v>200</v>
      </c>
      <c r="G582" s="208"/>
      <c r="H582" s="210" t="s">
        <v>19</v>
      </c>
      <c r="I582" s="212"/>
      <c r="J582" s="208"/>
      <c r="K582" s="208"/>
      <c r="L582" s="213"/>
      <c r="M582" s="214"/>
      <c r="N582" s="215"/>
      <c r="O582" s="215"/>
      <c r="P582" s="215"/>
      <c r="Q582" s="215"/>
      <c r="R582" s="215"/>
      <c r="S582" s="215"/>
      <c r="T582" s="216"/>
      <c r="AT582" s="217" t="s">
        <v>152</v>
      </c>
      <c r="AU582" s="217" t="s">
        <v>80</v>
      </c>
      <c r="AV582" s="13" t="s">
        <v>76</v>
      </c>
      <c r="AW582" s="13" t="s">
        <v>33</v>
      </c>
      <c r="AX582" s="13" t="s">
        <v>72</v>
      </c>
      <c r="AY582" s="217" t="s">
        <v>144</v>
      </c>
    </row>
    <row r="583" spans="1:65" s="14" customFormat="1">
      <c r="B583" s="218"/>
      <c r="C583" s="219"/>
      <c r="D583" s="209" t="s">
        <v>152</v>
      </c>
      <c r="E583" s="220" t="s">
        <v>19</v>
      </c>
      <c r="F583" s="221" t="s">
        <v>548</v>
      </c>
      <c r="G583" s="219"/>
      <c r="H583" s="222">
        <v>14.945</v>
      </c>
      <c r="I583" s="223"/>
      <c r="J583" s="219"/>
      <c r="K583" s="219"/>
      <c r="L583" s="224"/>
      <c r="M583" s="225"/>
      <c r="N583" s="226"/>
      <c r="O583" s="226"/>
      <c r="P583" s="226"/>
      <c r="Q583" s="226"/>
      <c r="R583" s="226"/>
      <c r="S583" s="226"/>
      <c r="T583" s="227"/>
      <c r="AT583" s="228" t="s">
        <v>152</v>
      </c>
      <c r="AU583" s="228" t="s">
        <v>80</v>
      </c>
      <c r="AV583" s="14" t="s">
        <v>80</v>
      </c>
      <c r="AW583" s="14" t="s">
        <v>33</v>
      </c>
      <c r="AX583" s="14" t="s">
        <v>76</v>
      </c>
      <c r="AY583" s="228" t="s">
        <v>144</v>
      </c>
    </row>
    <row r="584" spans="1:65" s="2" customFormat="1" ht="14.45" customHeight="1">
      <c r="A584" s="36"/>
      <c r="B584" s="37"/>
      <c r="C584" s="254" t="s">
        <v>774</v>
      </c>
      <c r="D584" s="254" t="s">
        <v>387</v>
      </c>
      <c r="E584" s="255" t="s">
        <v>775</v>
      </c>
      <c r="F584" s="256" t="s">
        <v>776</v>
      </c>
      <c r="G584" s="257" t="s">
        <v>165</v>
      </c>
      <c r="H584" s="258">
        <v>16.440000000000001</v>
      </c>
      <c r="I584" s="259"/>
      <c r="J584" s="260">
        <f>ROUND(I584*H584,2)</f>
        <v>0</v>
      </c>
      <c r="K584" s="256" t="s">
        <v>19</v>
      </c>
      <c r="L584" s="261"/>
      <c r="M584" s="262" t="s">
        <v>19</v>
      </c>
      <c r="N584" s="263" t="s">
        <v>43</v>
      </c>
      <c r="O584" s="66"/>
      <c r="P584" s="203">
        <f>O584*H584</f>
        <v>0</v>
      </c>
      <c r="Q584" s="203">
        <v>2.3500000000000001E-3</v>
      </c>
      <c r="R584" s="203">
        <f>Q584*H584</f>
        <v>3.8634000000000002E-2</v>
      </c>
      <c r="S584" s="203">
        <v>0</v>
      </c>
      <c r="T584" s="204">
        <f>S584*H584</f>
        <v>0</v>
      </c>
      <c r="U584" s="36"/>
      <c r="V584" s="36"/>
      <c r="W584" s="36"/>
      <c r="X584" s="36"/>
      <c r="Y584" s="36"/>
      <c r="Z584" s="36"/>
      <c r="AA584" s="36"/>
      <c r="AB584" s="36"/>
      <c r="AC584" s="36"/>
      <c r="AD584" s="36"/>
      <c r="AE584" s="36"/>
      <c r="AR584" s="205" t="s">
        <v>336</v>
      </c>
      <c r="AT584" s="205" t="s">
        <v>387</v>
      </c>
      <c r="AU584" s="205" t="s">
        <v>80</v>
      </c>
      <c r="AY584" s="19" t="s">
        <v>144</v>
      </c>
      <c r="BE584" s="206">
        <f>IF(N584="základní",J584,0)</f>
        <v>0</v>
      </c>
      <c r="BF584" s="206">
        <f>IF(N584="snížená",J584,0)</f>
        <v>0</v>
      </c>
      <c r="BG584" s="206">
        <f>IF(N584="zákl. přenesená",J584,0)</f>
        <v>0</v>
      </c>
      <c r="BH584" s="206">
        <f>IF(N584="sníž. přenesená",J584,0)</f>
        <v>0</v>
      </c>
      <c r="BI584" s="206">
        <f>IF(N584="nulová",J584,0)</f>
        <v>0</v>
      </c>
      <c r="BJ584" s="19" t="s">
        <v>76</v>
      </c>
      <c r="BK584" s="206">
        <f>ROUND(I584*H584,2)</f>
        <v>0</v>
      </c>
      <c r="BL584" s="19" t="s">
        <v>244</v>
      </c>
      <c r="BM584" s="205" t="s">
        <v>777</v>
      </c>
    </row>
    <row r="585" spans="1:65" s="14" customFormat="1">
      <c r="B585" s="218"/>
      <c r="C585" s="219"/>
      <c r="D585" s="209" t="s">
        <v>152</v>
      </c>
      <c r="E585" s="219"/>
      <c r="F585" s="221" t="s">
        <v>778</v>
      </c>
      <c r="G585" s="219"/>
      <c r="H585" s="222">
        <v>16.440000000000001</v>
      </c>
      <c r="I585" s="223"/>
      <c r="J585" s="219"/>
      <c r="K585" s="219"/>
      <c r="L585" s="224"/>
      <c r="M585" s="225"/>
      <c r="N585" s="226"/>
      <c r="O585" s="226"/>
      <c r="P585" s="226"/>
      <c r="Q585" s="226"/>
      <c r="R585" s="226"/>
      <c r="S585" s="226"/>
      <c r="T585" s="227"/>
      <c r="AT585" s="228" t="s">
        <v>152</v>
      </c>
      <c r="AU585" s="228" t="s">
        <v>80</v>
      </c>
      <c r="AV585" s="14" t="s">
        <v>80</v>
      </c>
      <c r="AW585" s="14" t="s">
        <v>4</v>
      </c>
      <c r="AX585" s="14" t="s">
        <v>76</v>
      </c>
      <c r="AY585" s="228" t="s">
        <v>144</v>
      </c>
    </row>
    <row r="586" spans="1:65" s="2" customFormat="1" ht="29.25" customHeight="1">
      <c r="A586" s="36"/>
      <c r="B586" s="37"/>
      <c r="C586" s="194" t="s">
        <v>779</v>
      </c>
      <c r="D586" s="194" t="s">
        <v>146</v>
      </c>
      <c r="E586" s="195" t="s">
        <v>780</v>
      </c>
      <c r="F586" s="196" t="s">
        <v>781</v>
      </c>
      <c r="G586" s="197" t="s">
        <v>165</v>
      </c>
      <c r="H586" s="198">
        <v>43.084000000000003</v>
      </c>
      <c r="I586" s="199"/>
      <c r="J586" s="200">
        <f>ROUND(I586*H586,2)</f>
        <v>0</v>
      </c>
      <c r="K586" s="196" t="s">
        <v>166</v>
      </c>
      <c r="L586" s="41"/>
      <c r="M586" s="201" t="s">
        <v>19</v>
      </c>
      <c r="N586" s="202" t="s">
        <v>43</v>
      </c>
      <c r="O586" s="66"/>
      <c r="P586" s="203">
        <f>O586*H586</f>
        <v>0</v>
      </c>
      <c r="Q586" s="203">
        <v>0</v>
      </c>
      <c r="R586" s="203">
        <f>Q586*H586</f>
        <v>0</v>
      </c>
      <c r="S586" s="203">
        <v>0</v>
      </c>
      <c r="T586" s="204">
        <f>S586*H586</f>
        <v>0</v>
      </c>
      <c r="U586" s="36"/>
      <c r="V586" s="36"/>
      <c r="W586" s="36"/>
      <c r="X586" s="36"/>
      <c r="Y586" s="36"/>
      <c r="Z586" s="36"/>
      <c r="AA586" s="36"/>
      <c r="AB586" s="36"/>
      <c r="AC586" s="36"/>
      <c r="AD586" s="36"/>
      <c r="AE586" s="36"/>
      <c r="AR586" s="205" t="s">
        <v>244</v>
      </c>
      <c r="AT586" s="205" t="s">
        <v>146</v>
      </c>
      <c r="AU586" s="205" t="s">
        <v>80</v>
      </c>
      <c r="AY586" s="19" t="s">
        <v>144</v>
      </c>
      <c r="BE586" s="206">
        <f>IF(N586="základní",J586,0)</f>
        <v>0</v>
      </c>
      <c r="BF586" s="206">
        <f>IF(N586="snížená",J586,0)</f>
        <v>0</v>
      </c>
      <c r="BG586" s="206">
        <f>IF(N586="zákl. přenesená",J586,0)</f>
        <v>0</v>
      </c>
      <c r="BH586" s="206">
        <f>IF(N586="sníž. přenesená",J586,0)</f>
        <v>0</v>
      </c>
      <c r="BI586" s="206">
        <f>IF(N586="nulová",J586,0)</f>
        <v>0</v>
      </c>
      <c r="BJ586" s="19" t="s">
        <v>76</v>
      </c>
      <c r="BK586" s="206">
        <f>ROUND(I586*H586,2)</f>
        <v>0</v>
      </c>
      <c r="BL586" s="19" t="s">
        <v>244</v>
      </c>
      <c r="BM586" s="205" t="s">
        <v>782</v>
      </c>
    </row>
    <row r="587" spans="1:65" s="2" customFormat="1" ht="53.45" customHeight="1">
      <c r="A587" s="36"/>
      <c r="B587" s="37"/>
      <c r="C587" s="194" t="s">
        <v>783</v>
      </c>
      <c r="D587" s="194" t="s">
        <v>146</v>
      </c>
      <c r="E587" s="195" t="s">
        <v>784</v>
      </c>
      <c r="F587" s="196" t="s">
        <v>785</v>
      </c>
      <c r="G587" s="197" t="s">
        <v>191</v>
      </c>
      <c r="H587" s="198">
        <v>0.114</v>
      </c>
      <c r="I587" s="199"/>
      <c r="J587" s="200">
        <f>ROUND(I587*H587,2)</f>
        <v>0</v>
      </c>
      <c r="K587" s="196" t="s">
        <v>166</v>
      </c>
      <c r="L587" s="41"/>
      <c r="M587" s="201" t="s">
        <v>19</v>
      </c>
      <c r="N587" s="202" t="s">
        <v>43</v>
      </c>
      <c r="O587" s="66"/>
      <c r="P587" s="203">
        <f>O587*H587</f>
        <v>0</v>
      </c>
      <c r="Q587" s="203">
        <v>0</v>
      </c>
      <c r="R587" s="203">
        <f>Q587*H587</f>
        <v>0</v>
      </c>
      <c r="S587" s="203">
        <v>0</v>
      </c>
      <c r="T587" s="204">
        <f>S587*H587</f>
        <v>0</v>
      </c>
      <c r="U587" s="36"/>
      <c r="V587" s="36"/>
      <c r="W587" s="36"/>
      <c r="X587" s="36"/>
      <c r="Y587" s="36"/>
      <c r="Z587" s="36"/>
      <c r="AA587" s="36"/>
      <c r="AB587" s="36"/>
      <c r="AC587" s="36"/>
      <c r="AD587" s="36"/>
      <c r="AE587" s="36"/>
      <c r="AR587" s="205" t="s">
        <v>244</v>
      </c>
      <c r="AT587" s="205" t="s">
        <v>146</v>
      </c>
      <c r="AU587" s="205" t="s">
        <v>80</v>
      </c>
      <c r="AY587" s="19" t="s">
        <v>144</v>
      </c>
      <c r="BE587" s="206">
        <f>IF(N587="základní",J587,0)</f>
        <v>0</v>
      </c>
      <c r="BF587" s="206">
        <f>IF(N587="snížená",J587,0)</f>
        <v>0</v>
      </c>
      <c r="BG587" s="206">
        <f>IF(N587="zákl. přenesená",J587,0)</f>
        <v>0</v>
      </c>
      <c r="BH587" s="206">
        <f>IF(N587="sníž. přenesená",J587,0)</f>
        <v>0</v>
      </c>
      <c r="BI587" s="206">
        <f>IF(N587="nulová",J587,0)</f>
        <v>0</v>
      </c>
      <c r="BJ587" s="19" t="s">
        <v>76</v>
      </c>
      <c r="BK587" s="206">
        <f>ROUND(I587*H587,2)</f>
        <v>0</v>
      </c>
      <c r="BL587" s="19" t="s">
        <v>244</v>
      </c>
      <c r="BM587" s="205" t="s">
        <v>786</v>
      </c>
    </row>
    <row r="588" spans="1:65" s="2" customFormat="1" ht="156">
      <c r="A588" s="36"/>
      <c r="B588" s="37"/>
      <c r="C588" s="38"/>
      <c r="D588" s="209" t="s">
        <v>173</v>
      </c>
      <c r="E588" s="38"/>
      <c r="F588" s="240" t="s">
        <v>615</v>
      </c>
      <c r="G588" s="38"/>
      <c r="H588" s="38"/>
      <c r="I588" s="117"/>
      <c r="J588" s="38"/>
      <c r="K588" s="38"/>
      <c r="L588" s="41"/>
      <c r="M588" s="241"/>
      <c r="N588" s="242"/>
      <c r="O588" s="66"/>
      <c r="P588" s="66"/>
      <c r="Q588" s="66"/>
      <c r="R588" s="66"/>
      <c r="S588" s="66"/>
      <c r="T588" s="67"/>
      <c r="U588" s="36"/>
      <c r="V588" s="36"/>
      <c r="W588" s="36"/>
      <c r="X588" s="36"/>
      <c r="Y588" s="36"/>
      <c r="Z588" s="36"/>
      <c r="AA588" s="36"/>
      <c r="AB588" s="36"/>
      <c r="AC588" s="36"/>
      <c r="AD588" s="36"/>
      <c r="AE588" s="36"/>
      <c r="AT588" s="19" t="s">
        <v>173</v>
      </c>
      <c r="AU588" s="19" t="s">
        <v>80</v>
      </c>
    </row>
    <row r="589" spans="1:65" s="12" customFormat="1" ht="22.9" customHeight="1">
      <c r="B589" s="178"/>
      <c r="C589" s="179"/>
      <c r="D589" s="180" t="s">
        <v>71</v>
      </c>
      <c r="E589" s="192" t="s">
        <v>787</v>
      </c>
      <c r="F589" s="192" t="s">
        <v>788</v>
      </c>
      <c r="G589" s="179"/>
      <c r="H589" s="179"/>
      <c r="I589" s="182"/>
      <c r="J589" s="193">
        <f>BK589</f>
        <v>0</v>
      </c>
      <c r="K589" s="179"/>
      <c r="L589" s="184"/>
      <c r="M589" s="185"/>
      <c r="N589" s="186"/>
      <c r="O589" s="186"/>
      <c r="P589" s="187">
        <f>SUM(P590:P609)</f>
        <v>0</v>
      </c>
      <c r="Q589" s="186"/>
      <c r="R589" s="187">
        <f>SUM(R590:R609)</f>
        <v>0.16969320000000002</v>
      </c>
      <c r="S589" s="186"/>
      <c r="T589" s="188">
        <f>SUM(T590:T609)</f>
        <v>0</v>
      </c>
      <c r="AR589" s="189" t="s">
        <v>80</v>
      </c>
      <c r="AT589" s="190" t="s">
        <v>71</v>
      </c>
      <c r="AU589" s="190" t="s">
        <v>76</v>
      </c>
      <c r="AY589" s="189" t="s">
        <v>144</v>
      </c>
      <c r="BK589" s="191">
        <f>SUM(BK590:BK609)</f>
        <v>0</v>
      </c>
    </row>
    <row r="590" spans="1:65" s="2" customFormat="1" ht="41.45" customHeight="1">
      <c r="A590" s="36"/>
      <c r="B590" s="37"/>
      <c r="C590" s="194" t="s">
        <v>789</v>
      </c>
      <c r="D590" s="194" t="s">
        <v>146</v>
      </c>
      <c r="E590" s="195" t="s">
        <v>790</v>
      </c>
      <c r="F590" s="196" t="s">
        <v>791</v>
      </c>
      <c r="G590" s="197" t="s">
        <v>165</v>
      </c>
      <c r="H590" s="198">
        <v>4.7699999999999996</v>
      </c>
      <c r="I590" s="199"/>
      <c r="J590" s="200">
        <f>ROUND(I590*H590,2)</f>
        <v>0</v>
      </c>
      <c r="K590" s="196" t="s">
        <v>166</v>
      </c>
      <c r="L590" s="41"/>
      <c r="M590" s="201" t="s">
        <v>19</v>
      </c>
      <c r="N590" s="202" t="s">
        <v>43</v>
      </c>
      <c r="O590" s="66"/>
      <c r="P590" s="203">
        <f>O590*H590</f>
        <v>0</v>
      </c>
      <c r="Q590" s="203">
        <v>8.9999999999999993E-3</v>
      </c>
      <c r="R590" s="203">
        <f>Q590*H590</f>
        <v>4.2929999999999996E-2</v>
      </c>
      <c r="S590" s="203">
        <v>0</v>
      </c>
      <c r="T590" s="204">
        <f>S590*H590</f>
        <v>0</v>
      </c>
      <c r="U590" s="36"/>
      <c r="V590" s="36"/>
      <c r="W590" s="36"/>
      <c r="X590" s="36"/>
      <c r="Y590" s="36"/>
      <c r="Z590" s="36"/>
      <c r="AA590" s="36"/>
      <c r="AB590" s="36"/>
      <c r="AC590" s="36"/>
      <c r="AD590" s="36"/>
      <c r="AE590" s="36"/>
      <c r="AR590" s="205" t="s">
        <v>244</v>
      </c>
      <c r="AT590" s="205" t="s">
        <v>146</v>
      </c>
      <c r="AU590" s="205" t="s">
        <v>80</v>
      </c>
      <c r="AY590" s="19" t="s">
        <v>144</v>
      </c>
      <c r="BE590" s="206">
        <f>IF(N590="základní",J590,0)</f>
        <v>0</v>
      </c>
      <c r="BF590" s="206">
        <f>IF(N590="snížená",J590,0)</f>
        <v>0</v>
      </c>
      <c r="BG590" s="206">
        <f>IF(N590="zákl. přenesená",J590,0)</f>
        <v>0</v>
      </c>
      <c r="BH590" s="206">
        <f>IF(N590="sníž. přenesená",J590,0)</f>
        <v>0</v>
      </c>
      <c r="BI590" s="206">
        <f>IF(N590="nulová",J590,0)</f>
        <v>0</v>
      </c>
      <c r="BJ590" s="19" t="s">
        <v>76</v>
      </c>
      <c r="BK590" s="206">
        <f>ROUND(I590*H590,2)</f>
        <v>0</v>
      </c>
      <c r="BL590" s="19" t="s">
        <v>244</v>
      </c>
      <c r="BM590" s="205" t="s">
        <v>792</v>
      </c>
    </row>
    <row r="591" spans="1:65" s="2" customFormat="1" ht="39">
      <c r="A591" s="36"/>
      <c r="B591" s="37"/>
      <c r="C591" s="38"/>
      <c r="D591" s="209" t="s">
        <v>173</v>
      </c>
      <c r="E591" s="38"/>
      <c r="F591" s="240" t="s">
        <v>793</v>
      </c>
      <c r="G591" s="38"/>
      <c r="H591" s="38"/>
      <c r="I591" s="117"/>
      <c r="J591" s="38"/>
      <c r="K591" s="38"/>
      <c r="L591" s="41"/>
      <c r="M591" s="241"/>
      <c r="N591" s="242"/>
      <c r="O591" s="66"/>
      <c r="P591" s="66"/>
      <c r="Q591" s="66"/>
      <c r="R591" s="66"/>
      <c r="S591" s="66"/>
      <c r="T591" s="67"/>
      <c r="U591" s="36"/>
      <c r="V591" s="36"/>
      <c r="W591" s="36"/>
      <c r="X591" s="36"/>
      <c r="Y591" s="36"/>
      <c r="Z591" s="36"/>
      <c r="AA591" s="36"/>
      <c r="AB591" s="36"/>
      <c r="AC591" s="36"/>
      <c r="AD591" s="36"/>
      <c r="AE591" s="36"/>
      <c r="AT591" s="19" t="s">
        <v>173</v>
      </c>
      <c r="AU591" s="19" t="s">
        <v>80</v>
      </c>
    </row>
    <row r="592" spans="1:65" s="13" customFormat="1">
      <c r="B592" s="207"/>
      <c r="C592" s="208"/>
      <c r="D592" s="209" t="s">
        <v>152</v>
      </c>
      <c r="E592" s="210" t="s">
        <v>19</v>
      </c>
      <c r="F592" s="211" t="s">
        <v>199</v>
      </c>
      <c r="G592" s="208"/>
      <c r="H592" s="210" t="s">
        <v>19</v>
      </c>
      <c r="I592" s="212"/>
      <c r="J592" s="208"/>
      <c r="K592" s="208"/>
      <c r="L592" s="213"/>
      <c r="M592" s="214"/>
      <c r="N592" s="215"/>
      <c r="O592" s="215"/>
      <c r="P592" s="215"/>
      <c r="Q592" s="215"/>
      <c r="R592" s="215"/>
      <c r="S592" s="215"/>
      <c r="T592" s="216"/>
      <c r="AT592" s="217" t="s">
        <v>152</v>
      </c>
      <c r="AU592" s="217" t="s">
        <v>80</v>
      </c>
      <c r="AV592" s="13" t="s">
        <v>76</v>
      </c>
      <c r="AW592" s="13" t="s">
        <v>33</v>
      </c>
      <c r="AX592" s="13" t="s">
        <v>72</v>
      </c>
      <c r="AY592" s="217" t="s">
        <v>144</v>
      </c>
    </row>
    <row r="593" spans="1:65" s="14" customFormat="1">
      <c r="B593" s="218"/>
      <c r="C593" s="219"/>
      <c r="D593" s="209" t="s">
        <v>152</v>
      </c>
      <c r="E593" s="220" t="s">
        <v>19</v>
      </c>
      <c r="F593" s="221" t="s">
        <v>794</v>
      </c>
      <c r="G593" s="219"/>
      <c r="H593" s="222">
        <v>1.08</v>
      </c>
      <c r="I593" s="223"/>
      <c r="J593" s="219"/>
      <c r="K593" s="219"/>
      <c r="L593" s="224"/>
      <c r="M593" s="225"/>
      <c r="N593" s="226"/>
      <c r="O593" s="226"/>
      <c r="P593" s="226"/>
      <c r="Q593" s="226"/>
      <c r="R593" s="226"/>
      <c r="S593" s="226"/>
      <c r="T593" s="227"/>
      <c r="AT593" s="228" t="s">
        <v>152</v>
      </c>
      <c r="AU593" s="228" t="s">
        <v>80</v>
      </c>
      <c r="AV593" s="14" t="s">
        <v>80</v>
      </c>
      <c r="AW593" s="14" t="s">
        <v>33</v>
      </c>
      <c r="AX593" s="14" t="s">
        <v>72</v>
      </c>
      <c r="AY593" s="228" t="s">
        <v>144</v>
      </c>
    </row>
    <row r="594" spans="1:65" s="14" customFormat="1">
      <c r="B594" s="218"/>
      <c r="C594" s="219"/>
      <c r="D594" s="209" t="s">
        <v>152</v>
      </c>
      <c r="E594" s="220" t="s">
        <v>19</v>
      </c>
      <c r="F594" s="221" t="s">
        <v>795</v>
      </c>
      <c r="G594" s="219"/>
      <c r="H594" s="222">
        <v>3.69</v>
      </c>
      <c r="I594" s="223"/>
      <c r="J594" s="219"/>
      <c r="K594" s="219"/>
      <c r="L594" s="224"/>
      <c r="M594" s="225"/>
      <c r="N594" s="226"/>
      <c r="O594" s="226"/>
      <c r="P594" s="226"/>
      <c r="Q594" s="226"/>
      <c r="R594" s="226"/>
      <c r="S594" s="226"/>
      <c r="T594" s="227"/>
      <c r="AT594" s="228" t="s">
        <v>152</v>
      </c>
      <c r="AU594" s="228" t="s">
        <v>80</v>
      </c>
      <c r="AV594" s="14" t="s">
        <v>80</v>
      </c>
      <c r="AW594" s="14" t="s">
        <v>33</v>
      </c>
      <c r="AX594" s="14" t="s">
        <v>72</v>
      </c>
      <c r="AY594" s="228" t="s">
        <v>144</v>
      </c>
    </row>
    <row r="595" spans="1:65" s="15" customFormat="1">
      <c r="B595" s="229"/>
      <c r="C595" s="230"/>
      <c r="D595" s="209" t="s">
        <v>152</v>
      </c>
      <c r="E595" s="231" t="s">
        <v>19</v>
      </c>
      <c r="F595" s="232" t="s">
        <v>160</v>
      </c>
      <c r="G595" s="230"/>
      <c r="H595" s="233">
        <v>4.7699999999999996</v>
      </c>
      <c r="I595" s="234"/>
      <c r="J595" s="230"/>
      <c r="K595" s="230"/>
      <c r="L595" s="235"/>
      <c r="M595" s="236"/>
      <c r="N595" s="237"/>
      <c r="O595" s="237"/>
      <c r="P595" s="237"/>
      <c r="Q595" s="237"/>
      <c r="R595" s="237"/>
      <c r="S595" s="237"/>
      <c r="T595" s="238"/>
      <c r="AT595" s="239" t="s">
        <v>152</v>
      </c>
      <c r="AU595" s="239" t="s">
        <v>80</v>
      </c>
      <c r="AV595" s="15" t="s">
        <v>150</v>
      </c>
      <c r="AW595" s="15" t="s">
        <v>33</v>
      </c>
      <c r="AX595" s="15" t="s">
        <v>76</v>
      </c>
      <c r="AY595" s="239" t="s">
        <v>144</v>
      </c>
    </row>
    <row r="596" spans="1:65" s="2" customFormat="1" ht="29.45" customHeight="1">
      <c r="A596" s="36"/>
      <c r="B596" s="37"/>
      <c r="C596" s="254" t="s">
        <v>796</v>
      </c>
      <c r="D596" s="254" t="s">
        <v>387</v>
      </c>
      <c r="E596" s="255" t="s">
        <v>797</v>
      </c>
      <c r="F596" s="256" t="s">
        <v>798</v>
      </c>
      <c r="G596" s="257" t="s">
        <v>165</v>
      </c>
      <c r="H596" s="258">
        <v>5.4859999999999998</v>
      </c>
      <c r="I596" s="259"/>
      <c r="J596" s="260">
        <f>ROUND(I596*H596,2)</f>
        <v>0</v>
      </c>
      <c r="K596" s="256" t="s">
        <v>19</v>
      </c>
      <c r="L596" s="261"/>
      <c r="M596" s="262" t="s">
        <v>19</v>
      </c>
      <c r="N596" s="263" t="s">
        <v>43</v>
      </c>
      <c r="O596" s="66"/>
      <c r="P596" s="203">
        <f>O596*H596</f>
        <v>0</v>
      </c>
      <c r="Q596" s="203">
        <v>2.2700000000000001E-2</v>
      </c>
      <c r="R596" s="203">
        <f>Q596*H596</f>
        <v>0.1245322</v>
      </c>
      <c r="S596" s="203">
        <v>0</v>
      </c>
      <c r="T596" s="204">
        <f>S596*H596</f>
        <v>0</v>
      </c>
      <c r="U596" s="36"/>
      <c r="V596" s="36"/>
      <c r="W596" s="36"/>
      <c r="X596" s="36"/>
      <c r="Y596" s="36"/>
      <c r="Z596" s="36"/>
      <c r="AA596" s="36"/>
      <c r="AB596" s="36"/>
      <c r="AC596" s="36"/>
      <c r="AD596" s="36"/>
      <c r="AE596" s="36"/>
      <c r="AR596" s="205" t="s">
        <v>336</v>
      </c>
      <c r="AT596" s="205" t="s">
        <v>387</v>
      </c>
      <c r="AU596" s="205" t="s">
        <v>80</v>
      </c>
      <c r="AY596" s="19" t="s">
        <v>144</v>
      </c>
      <c r="BE596" s="206">
        <f>IF(N596="základní",J596,0)</f>
        <v>0</v>
      </c>
      <c r="BF596" s="206">
        <f>IF(N596="snížená",J596,0)</f>
        <v>0</v>
      </c>
      <c r="BG596" s="206">
        <f>IF(N596="zákl. přenesená",J596,0)</f>
        <v>0</v>
      </c>
      <c r="BH596" s="206">
        <f>IF(N596="sníž. přenesená",J596,0)</f>
        <v>0</v>
      </c>
      <c r="BI596" s="206">
        <f>IF(N596="nulová",J596,0)</f>
        <v>0</v>
      </c>
      <c r="BJ596" s="19" t="s">
        <v>76</v>
      </c>
      <c r="BK596" s="206">
        <f>ROUND(I596*H596,2)</f>
        <v>0</v>
      </c>
      <c r="BL596" s="19" t="s">
        <v>244</v>
      </c>
      <c r="BM596" s="205" t="s">
        <v>799</v>
      </c>
    </row>
    <row r="597" spans="1:65" s="14" customFormat="1">
      <c r="B597" s="218"/>
      <c r="C597" s="219"/>
      <c r="D597" s="209" t="s">
        <v>152</v>
      </c>
      <c r="E597" s="219"/>
      <c r="F597" s="221" t="s">
        <v>800</v>
      </c>
      <c r="G597" s="219"/>
      <c r="H597" s="222">
        <v>5.4859999999999998</v>
      </c>
      <c r="I597" s="223"/>
      <c r="J597" s="219"/>
      <c r="K597" s="219"/>
      <c r="L597" s="224"/>
      <c r="M597" s="225"/>
      <c r="N597" s="226"/>
      <c r="O597" s="226"/>
      <c r="P597" s="226"/>
      <c r="Q597" s="226"/>
      <c r="R597" s="226"/>
      <c r="S597" s="226"/>
      <c r="T597" s="227"/>
      <c r="AT597" s="228" t="s">
        <v>152</v>
      </c>
      <c r="AU597" s="228" t="s">
        <v>80</v>
      </c>
      <c r="AV597" s="14" t="s">
        <v>80</v>
      </c>
      <c r="AW597" s="14" t="s">
        <v>4</v>
      </c>
      <c r="AX597" s="14" t="s">
        <v>76</v>
      </c>
      <c r="AY597" s="228" t="s">
        <v>144</v>
      </c>
    </row>
    <row r="598" spans="1:65" s="2" customFormat="1" ht="39.6" customHeight="1">
      <c r="A598" s="36"/>
      <c r="B598" s="37"/>
      <c r="C598" s="194" t="s">
        <v>801</v>
      </c>
      <c r="D598" s="194" t="s">
        <v>146</v>
      </c>
      <c r="E598" s="195" t="s">
        <v>802</v>
      </c>
      <c r="F598" s="196" t="s">
        <v>803</v>
      </c>
      <c r="G598" s="197" t="s">
        <v>165</v>
      </c>
      <c r="H598" s="198">
        <v>4.7699999999999996</v>
      </c>
      <c r="I598" s="199"/>
      <c r="J598" s="200">
        <f>ROUND(I598*H598,2)</f>
        <v>0</v>
      </c>
      <c r="K598" s="196" t="s">
        <v>166</v>
      </c>
      <c r="L598" s="41"/>
      <c r="M598" s="201" t="s">
        <v>19</v>
      </c>
      <c r="N598" s="202" t="s">
        <v>43</v>
      </c>
      <c r="O598" s="66"/>
      <c r="P598" s="203">
        <f>O598*H598</f>
        <v>0</v>
      </c>
      <c r="Q598" s="203">
        <v>0</v>
      </c>
      <c r="R598" s="203">
        <f>Q598*H598</f>
        <v>0</v>
      </c>
      <c r="S598" s="203">
        <v>0</v>
      </c>
      <c r="T598" s="204">
        <f>S598*H598</f>
        <v>0</v>
      </c>
      <c r="U598" s="36"/>
      <c r="V598" s="36"/>
      <c r="W598" s="36"/>
      <c r="X598" s="36"/>
      <c r="Y598" s="36"/>
      <c r="Z598" s="36"/>
      <c r="AA598" s="36"/>
      <c r="AB598" s="36"/>
      <c r="AC598" s="36"/>
      <c r="AD598" s="36"/>
      <c r="AE598" s="36"/>
      <c r="AR598" s="205" t="s">
        <v>244</v>
      </c>
      <c r="AT598" s="205" t="s">
        <v>146</v>
      </c>
      <c r="AU598" s="205" t="s">
        <v>80</v>
      </c>
      <c r="AY598" s="19" t="s">
        <v>144</v>
      </c>
      <c r="BE598" s="206">
        <f>IF(N598="základní",J598,0)</f>
        <v>0</v>
      </c>
      <c r="BF598" s="206">
        <f>IF(N598="snížená",J598,0)</f>
        <v>0</v>
      </c>
      <c r="BG598" s="206">
        <f>IF(N598="zákl. přenesená",J598,0)</f>
        <v>0</v>
      </c>
      <c r="BH598" s="206">
        <f>IF(N598="sníž. přenesená",J598,0)</f>
        <v>0</v>
      </c>
      <c r="BI598" s="206">
        <f>IF(N598="nulová",J598,0)</f>
        <v>0</v>
      </c>
      <c r="BJ598" s="19" t="s">
        <v>76</v>
      </c>
      <c r="BK598" s="206">
        <f>ROUND(I598*H598,2)</f>
        <v>0</v>
      </c>
      <c r="BL598" s="19" t="s">
        <v>244</v>
      </c>
      <c r="BM598" s="205" t="s">
        <v>804</v>
      </c>
    </row>
    <row r="599" spans="1:65" s="2" customFormat="1" ht="39">
      <c r="A599" s="36"/>
      <c r="B599" s="37"/>
      <c r="C599" s="38"/>
      <c r="D599" s="209" t="s">
        <v>173</v>
      </c>
      <c r="E599" s="38"/>
      <c r="F599" s="240" t="s">
        <v>793</v>
      </c>
      <c r="G599" s="38"/>
      <c r="H599" s="38"/>
      <c r="I599" s="117"/>
      <c r="J599" s="38"/>
      <c r="K599" s="38"/>
      <c r="L599" s="41"/>
      <c r="M599" s="241"/>
      <c r="N599" s="242"/>
      <c r="O599" s="66"/>
      <c r="P599" s="66"/>
      <c r="Q599" s="66"/>
      <c r="R599" s="66"/>
      <c r="S599" s="66"/>
      <c r="T599" s="67"/>
      <c r="U599" s="36"/>
      <c r="V599" s="36"/>
      <c r="W599" s="36"/>
      <c r="X599" s="36"/>
      <c r="Y599" s="36"/>
      <c r="Z599" s="36"/>
      <c r="AA599" s="36"/>
      <c r="AB599" s="36"/>
      <c r="AC599" s="36"/>
      <c r="AD599" s="36"/>
      <c r="AE599" s="36"/>
      <c r="AT599" s="19" t="s">
        <v>173</v>
      </c>
      <c r="AU599" s="19" t="s">
        <v>80</v>
      </c>
    </row>
    <row r="600" spans="1:65" s="2" customFormat="1" ht="26.45" customHeight="1">
      <c r="A600" s="36"/>
      <c r="B600" s="37"/>
      <c r="C600" s="194" t="s">
        <v>805</v>
      </c>
      <c r="D600" s="194" t="s">
        <v>146</v>
      </c>
      <c r="E600" s="195" t="s">
        <v>806</v>
      </c>
      <c r="F600" s="196" t="s">
        <v>807</v>
      </c>
      <c r="G600" s="197" t="s">
        <v>171</v>
      </c>
      <c r="H600" s="198">
        <v>2.5</v>
      </c>
      <c r="I600" s="199"/>
      <c r="J600" s="200">
        <f>ROUND(I600*H600,2)</f>
        <v>0</v>
      </c>
      <c r="K600" s="196" t="s">
        <v>166</v>
      </c>
      <c r="L600" s="41"/>
      <c r="M600" s="201" t="s">
        <v>19</v>
      </c>
      <c r="N600" s="202" t="s">
        <v>43</v>
      </c>
      <c r="O600" s="66"/>
      <c r="P600" s="203">
        <f>O600*H600</f>
        <v>0</v>
      </c>
      <c r="Q600" s="203">
        <v>2.5999999999999998E-4</v>
      </c>
      <c r="R600" s="203">
        <f>Q600*H600</f>
        <v>6.4999999999999997E-4</v>
      </c>
      <c r="S600" s="203">
        <v>0</v>
      </c>
      <c r="T600" s="204">
        <f>S600*H600</f>
        <v>0</v>
      </c>
      <c r="U600" s="36"/>
      <c r="V600" s="36"/>
      <c r="W600" s="36"/>
      <c r="X600" s="36"/>
      <c r="Y600" s="36"/>
      <c r="Z600" s="36"/>
      <c r="AA600" s="36"/>
      <c r="AB600" s="36"/>
      <c r="AC600" s="36"/>
      <c r="AD600" s="36"/>
      <c r="AE600" s="36"/>
      <c r="AR600" s="205" t="s">
        <v>244</v>
      </c>
      <c r="AT600" s="205" t="s">
        <v>146</v>
      </c>
      <c r="AU600" s="205" t="s">
        <v>80</v>
      </c>
      <c r="AY600" s="19" t="s">
        <v>144</v>
      </c>
      <c r="BE600" s="206">
        <f>IF(N600="základní",J600,0)</f>
        <v>0</v>
      </c>
      <c r="BF600" s="206">
        <f>IF(N600="snížená",J600,0)</f>
        <v>0</v>
      </c>
      <c r="BG600" s="206">
        <f>IF(N600="zákl. přenesená",J600,0)</f>
        <v>0</v>
      </c>
      <c r="BH600" s="206">
        <f>IF(N600="sníž. přenesená",J600,0)</f>
        <v>0</v>
      </c>
      <c r="BI600" s="206">
        <f>IF(N600="nulová",J600,0)</f>
        <v>0</v>
      </c>
      <c r="BJ600" s="19" t="s">
        <v>76</v>
      </c>
      <c r="BK600" s="206">
        <f>ROUND(I600*H600,2)</f>
        <v>0</v>
      </c>
      <c r="BL600" s="19" t="s">
        <v>244</v>
      </c>
      <c r="BM600" s="205" t="s">
        <v>808</v>
      </c>
    </row>
    <row r="601" spans="1:65" s="2" customFormat="1" ht="68.25">
      <c r="A601" s="36"/>
      <c r="B601" s="37"/>
      <c r="C601" s="38"/>
      <c r="D601" s="209" t="s">
        <v>173</v>
      </c>
      <c r="E601" s="38"/>
      <c r="F601" s="240" t="s">
        <v>809</v>
      </c>
      <c r="G601" s="38"/>
      <c r="H601" s="38"/>
      <c r="I601" s="117"/>
      <c r="J601" s="38"/>
      <c r="K601" s="38"/>
      <c r="L601" s="41"/>
      <c r="M601" s="241"/>
      <c r="N601" s="242"/>
      <c r="O601" s="66"/>
      <c r="P601" s="66"/>
      <c r="Q601" s="66"/>
      <c r="R601" s="66"/>
      <c r="S601" s="66"/>
      <c r="T601" s="67"/>
      <c r="U601" s="36"/>
      <c r="V601" s="36"/>
      <c r="W601" s="36"/>
      <c r="X601" s="36"/>
      <c r="Y601" s="36"/>
      <c r="Z601" s="36"/>
      <c r="AA601" s="36"/>
      <c r="AB601" s="36"/>
      <c r="AC601" s="36"/>
      <c r="AD601" s="36"/>
      <c r="AE601" s="36"/>
      <c r="AT601" s="19" t="s">
        <v>173</v>
      </c>
      <c r="AU601" s="19" t="s">
        <v>80</v>
      </c>
    </row>
    <row r="602" spans="1:65" s="2" customFormat="1" ht="21.6" customHeight="1">
      <c r="A602" s="36"/>
      <c r="B602" s="37"/>
      <c r="C602" s="194" t="s">
        <v>810</v>
      </c>
      <c r="D602" s="194" t="s">
        <v>146</v>
      </c>
      <c r="E602" s="195" t="s">
        <v>811</v>
      </c>
      <c r="F602" s="196" t="s">
        <v>812</v>
      </c>
      <c r="G602" s="197" t="s">
        <v>165</v>
      </c>
      <c r="H602" s="198">
        <v>4.7699999999999996</v>
      </c>
      <c r="I602" s="199"/>
      <c r="J602" s="200">
        <f>ROUND(I602*H602,2)</f>
        <v>0</v>
      </c>
      <c r="K602" s="196" t="s">
        <v>166</v>
      </c>
      <c r="L602" s="41"/>
      <c r="M602" s="201" t="s">
        <v>19</v>
      </c>
      <c r="N602" s="202" t="s">
        <v>43</v>
      </c>
      <c r="O602" s="66"/>
      <c r="P602" s="203">
        <f>O602*H602</f>
        <v>0</v>
      </c>
      <c r="Q602" s="203">
        <v>2.9999999999999997E-4</v>
      </c>
      <c r="R602" s="203">
        <f>Q602*H602</f>
        <v>1.4309999999999998E-3</v>
      </c>
      <c r="S602" s="203">
        <v>0</v>
      </c>
      <c r="T602" s="204">
        <f>S602*H602</f>
        <v>0</v>
      </c>
      <c r="U602" s="36"/>
      <c r="V602" s="36"/>
      <c r="W602" s="36"/>
      <c r="X602" s="36"/>
      <c r="Y602" s="36"/>
      <c r="Z602" s="36"/>
      <c r="AA602" s="36"/>
      <c r="AB602" s="36"/>
      <c r="AC602" s="36"/>
      <c r="AD602" s="36"/>
      <c r="AE602" s="36"/>
      <c r="AR602" s="205" t="s">
        <v>244</v>
      </c>
      <c r="AT602" s="205" t="s">
        <v>146</v>
      </c>
      <c r="AU602" s="205" t="s">
        <v>80</v>
      </c>
      <c r="AY602" s="19" t="s">
        <v>144</v>
      </c>
      <c r="BE602" s="206">
        <f>IF(N602="základní",J602,0)</f>
        <v>0</v>
      </c>
      <c r="BF602" s="206">
        <f>IF(N602="snížená",J602,0)</f>
        <v>0</v>
      </c>
      <c r="BG602" s="206">
        <f>IF(N602="zákl. přenesená",J602,0)</f>
        <v>0</v>
      </c>
      <c r="BH602" s="206">
        <f>IF(N602="sníž. přenesená",J602,0)</f>
        <v>0</v>
      </c>
      <c r="BI602" s="206">
        <f>IF(N602="nulová",J602,0)</f>
        <v>0</v>
      </c>
      <c r="BJ602" s="19" t="s">
        <v>76</v>
      </c>
      <c r="BK602" s="206">
        <f>ROUND(I602*H602,2)</f>
        <v>0</v>
      </c>
      <c r="BL602" s="19" t="s">
        <v>244</v>
      </c>
      <c r="BM602" s="205" t="s">
        <v>813</v>
      </c>
    </row>
    <row r="603" spans="1:65" s="2" customFormat="1" ht="58.5">
      <c r="A603" s="36"/>
      <c r="B603" s="37"/>
      <c r="C603" s="38"/>
      <c r="D603" s="209" t="s">
        <v>173</v>
      </c>
      <c r="E603" s="38"/>
      <c r="F603" s="240" t="s">
        <v>814</v>
      </c>
      <c r="G603" s="38"/>
      <c r="H603" s="38"/>
      <c r="I603" s="117"/>
      <c r="J603" s="38"/>
      <c r="K603" s="38"/>
      <c r="L603" s="41"/>
      <c r="M603" s="241"/>
      <c r="N603" s="242"/>
      <c r="O603" s="66"/>
      <c r="P603" s="66"/>
      <c r="Q603" s="66"/>
      <c r="R603" s="66"/>
      <c r="S603" s="66"/>
      <c r="T603" s="67"/>
      <c r="U603" s="36"/>
      <c r="V603" s="36"/>
      <c r="W603" s="36"/>
      <c r="X603" s="36"/>
      <c r="Y603" s="36"/>
      <c r="Z603" s="36"/>
      <c r="AA603" s="36"/>
      <c r="AB603" s="36"/>
      <c r="AC603" s="36"/>
      <c r="AD603" s="36"/>
      <c r="AE603" s="36"/>
      <c r="AT603" s="19" t="s">
        <v>173</v>
      </c>
      <c r="AU603" s="19" t="s">
        <v>80</v>
      </c>
    </row>
    <row r="604" spans="1:65" s="2" customFormat="1" ht="21.6" customHeight="1">
      <c r="A604" s="36"/>
      <c r="B604" s="37"/>
      <c r="C604" s="194" t="s">
        <v>815</v>
      </c>
      <c r="D604" s="194" t="s">
        <v>146</v>
      </c>
      <c r="E604" s="195" t="s">
        <v>816</v>
      </c>
      <c r="F604" s="196" t="s">
        <v>817</v>
      </c>
      <c r="G604" s="197" t="s">
        <v>171</v>
      </c>
      <c r="H604" s="198">
        <v>5</v>
      </c>
      <c r="I604" s="199"/>
      <c r="J604" s="200">
        <f>ROUND(I604*H604,2)</f>
        <v>0</v>
      </c>
      <c r="K604" s="196" t="s">
        <v>166</v>
      </c>
      <c r="L604" s="41"/>
      <c r="M604" s="201" t="s">
        <v>19</v>
      </c>
      <c r="N604" s="202" t="s">
        <v>43</v>
      </c>
      <c r="O604" s="66"/>
      <c r="P604" s="203">
        <f>O604*H604</f>
        <v>0</v>
      </c>
      <c r="Q604" s="203">
        <v>3.0000000000000001E-5</v>
      </c>
      <c r="R604" s="203">
        <f>Q604*H604</f>
        <v>1.5000000000000001E-4</v>
      </c>
      <c r="S604" s="203">
        <v>0</v>
      </c>
      <c r="T604" s="204">
        <f>S604*H604</f>
        <v>0</v>
      </c>
      <c r="U604" s="36"/>
      <c r="V604" s="36"/>
      <c r="W604" s="36"/>
      <c r="X604" s="36"/>
      <c r="Y604" s="36"/>
      <c r="Z604" s="36"/>
      <c r="AA604" s="36"/>
      <c r="AB604" s="36"/>
      <c r="AC604" s="36"/>
      <c r="AD604" s="36"/>
      <c r="AE604" s="36"/>
      <c r="AR604" s="205" t="s">
        <v>244</v>
      </c>
      <c r="AT604" s="205" t="s">
        <v>146</v>
      </c>
      <c r="AU604" s="205" t="s">
        <v>80</v>
      </c>
      <c r="AY604" s="19" t="s">
        <v>144</v>
      </c>
      <c r="BE604" s="206">
        <f>IF(N604="základní",J604,0)</f>
        <v>0</v>
      </c>
      <c r="BF604" s="206">
        <f>IF(N604="snížená",J604,0)</f>
        <v>0</v>
      </c>
      <c r="BG604" s="206">
        <f>IF(N604="zákl. přenesená",J604,0)</f>
        <v>0</v>
      </c>
      <c r="BH604" s="206">
        <f>IF(N604="sníž. přenesená",J604,0)</f>
        <v>0</v>
      </c>
      <c r="BI604" s="206">
        <f>IF(N604="nulová",J604,0)</f>
        <v>0</v>
      </c>
      <c r="BJ604" s="19" t="s">
        <v>76</v>
      </c>
      <c r="BK604" s="206">
        <f>ROUND(I604*H604,2)</f>
        <v>0</v>
      </c>
      <c r="BL604" s="19" t="s">
        <v>244</v>
      </c>
      <c r="BM604" s="205" t="s">
        <v>818</v>
      </c>
    </row>
    <row r="605" spans="1:65" s="2" customFormat="1" ht="68.25">
      <c r="A605" s="36"/>
      <c r="B605" s="37"/>
      <c r="C605" s="38"/>
      <c r="D605" s="209" t="s">
        <v>173</v>
      </c>
      <c r="E605" s="38"/>
      <c r="F605" s="240" t="s">
        <v>809</v>
      </c>
      <c r="G605" s="38"/>
      <c r="H605" s="38"/>
      <c r="I605" s="117"/>
      <c r="J605" s="38"/>
      <c r="K605" s="38"/>
      <c r="L605" s="41"/>
      <c r="M605" s="241"/>
      <c r="N605" s="242"/>
      <c r="O605" s="66"/>
      <c r="P605" s="66"/>
      <c r="Q605" s="66"/>
      <c r="R605" s="66"/>
      <c r="S605" s="66"/>
      <c r="T605" s="67"/>
      <c r="U605" s="36"/>
      <c r="V605" s="36"/>
      <c r="W605" s="36"/>
      <c r="X605" s="36"/>
      <c r="Y605" s="36"/>
      <c r="Z605" s="36"/>
      <c r="AA605" s="36"/>
      <c r="AB605" s="36"/>
      <c r="AC605" s="36"/>
      <c r="AD605" s="36"/>
      <c r="AE605" s="36"/>
      <c r="AT605" s="19" t="s">
        <v>173</v>
      </c>
      <c r="AU605" s="19" t="s">
        <v>80</v>
      </c>
    </row>
    <row r="606" spans="1:65" s="2" customFormat="1" ht="29.25" customHeight="1">
      <c r="A606" s="36"/>
      <c r="B606" s="37"/>
      <c r="C606" s="194" t="s">
        <v>819</v>
      </c>
      <c r="D606" s="194" t="s">
        <v>146</v>
      </c>
      <c r="E606" s="195" t="s">
        <v>820</v>
      </c>
      <c r="F606" s="196" t="s">
        <v>821</v>
      </c>
      <c r="G606" s="197" t="s">
        <v>197</v>
      </c>
      <c r="H606" s="198">
        <v>10</v>
      </c>
      <c r="I606" s="199"/>
      <c r="J606" s="200">
        <f>ROUND(I606*H606,2)</f>
        <v>0</v>
      </c>
      <c r="K606" s="196" t="s">
        <v>166</v>
      </c>
      <c r="L606" s="41"/>
      <c r="M606" s="201" t="s">
        <v>19</v>
      </c>
      <c r="N606" s="202" t="s">
        <v>43</v>
      </c>
      <c r="O606" s="66"/>
      <c r="P606" s="203">
        <f>O606*H606</f>
        <v>0</v>
      </c>
      <c r="Q606" s="203">
        <v>0</v>
      </c>
      <c r="R606" s="203">
        <f>Q606*H606</f>
        <v>0</v>
      </c>
      <c r="S606" s="203">
        <v>0</v>
      </c>
      <c r="T606" s="204">
        <f>S606*H606</f>
        <v>0</v>
      </c>
      <c r="U606" s="36"/>
      <c r="V606" s="36"/>
      <c r="W606" s="36"/>
      <c r="X606" s="36"/>
      <c r="Y606" s="36"/>
      <c r="Z606" s="36"/>
      <c r="AA606" s="36"/>
      <c r="AB606" s="36"/>
      <c r="AC606" s="36"/>
      <c r="AD606" s="36"/>
      <c r="AE606" s="36"/>
      <c r="AR606" s="205" t="s">
        <v>244</v>
      </c>
      <c r="AT606" s="205" t="s">
        <v>146</v>
      </c>
      <c r="AU606" s="205" t="s">
        <v>80</v>
      </c>
      <c r="AY606" s="19" t="s">
        <v>144</v>
      </c>
      <c r="BE606" s="206">
        <f>IF(N606="základní",J606,0)</f>
        <v>0</v>
      </c>
      <c r="BF606" s="206">
        <f>IF(N606="snížená",J606,0)</f>
        <v>0</v>
      </c>
      <c r="BG606" s="206">
        <f>IF(N606="zákl. přenesená",J606,0)</f>
        <v>0</v>
      </c>
      <c r="BH606" s="206">
        <f>IF(N606="sníž. přenesená",J606,0)</f>
        <v>0</v>
      </c>
      <c r="BI606" s="206">
        <f>IF(N606="nulová",J606,0)</f>
        <v>0</v>
      </c>
      <c r="BJ606" s="19" t="s">
        <v>76</v>
      </c>
      <c r="BK606" s="206">
        <f>ROUND(I606*H606,2)</f>
        <v>0</v>
      </c>
      <c r="BL606" s="19" t="s">
        <v>244</v>
      </c>
      <c r="BM606" s="205" t="s">
        <v>822</v>
      </c>
    </row>
    <row r="607" spans="1:65" s="2" customFormat="1" ht="68.25">
      <c r="A607" s="36"/>
      <c r="B607" s="37"/>
      <c r="C607" s="38"/>
      <c r="D607" s="209" t="s">
        <v>173</v>
      </c>
      <c r="E607" s="38"/>
      <c r="F607" s="240" t="s">
        <v>809</v>
      </c>
      <c r="G607" s="38"/>
      <c r="H607" s="38"/>
      <c r="I607" s="117"/>
      <c r="J607" s="38"/>
      <c r="K607" s="38"/>
      <c r="L607" s="41"/>
      <c r="M607" s="241"/>
      <c r="N607" s="242"/>
      <c r="O607" s="66"/>
      <c r="P607" s="66"/>
      <c r="Q607" s="66"/>
      <c r="R607" s="66"/>
      <c r="S607" s="66"/>
      <c r="T607" s="67"/>
      <c r="U607" s="36"/>
      <c r="V607" s="36"/>
      <c r="W607" s="36"/>
      <c r="X607" s="36"/>
      <c r="Y607" s="36"/>
      <c r="Z607" s="36"/>
      <c r="AA607" s="36"/>
      <c r="AB607" s="36"/>
      <c r="AC607" s="36"/>
      <c r="AD607" s="36"/>
      <c r="AE607" s="36"/>
      <c r="AT607" s="19" t="s">
        <v>173</v>
      </c>
      <c r="AU607" s="19" t="s">
        <v>80</v>
      </c>
    </row>
    <row r="608" spans="1:65" s="2" customFormat="1" ht="57" customHeight="1">
      <c r="A608" s="36"/>
      <c r="B608" s="37"/>
      <c r="C608" s="194" t="s">
        <v>823</v>
      </c>
      <c r="D608" s="194" t="s">
        <v>146</v>
      </c>
      <c r="E608" s="195" t="s">
        <v>824</v>
      </c>
      <c r="F608" s="196" t="s">
        <v>825</v>
      </c>
      <c r="G608" s="197" t="s">
        <v>191</v>
      </c>
      <c r="H608" s="198">
        <v>0.17</v>
      </c>
      <c r="I608" s="199"/>
      <c r="J608" s="200">
        <f>ROUND(I608*H608,2)</f>
        <v>0</v>
      </c>
      <c r="K608" s="196" t="s">
        <v>166</v>
      </c>
      <c r="L608" s="41"/>
      <c r="M608" s="201" t="s">
        <v>19</v>
      </c>
      <c r="N608" s="202" t="s">
        <v>43</v>
      </c>
      <c r="O608" s="66"/>
      <c r="P608" s="203">
        <f>O608*H608</f>
        <v>0</v>
      </c>
      <c r="Q608" s="203">
        <v>0</v>
      </c>
      <c r="R608" s="203">
        <f>Q608*H608</f>
        <v>0</v>
      </c>
      <c r="S608" s="203">
        <v>0</v>
      </c>
      <c r="T608" s="204">
        <f>S608*H608</f>
        <v>0</v>
      </c>
      <c r="U608" s="36"/>
      <c r="V608" s="36"/>
      <c r="W608" s="36"/>
      <c r="X608" s="36"/>
      <c r="Y608" s="36"/>
      <c r="Z608" s="36"/>
      <c r="AA608" s="36"/>
      <c r="AB608" s="36"/>
      <c r="AC608" s="36"/>
      <c r="AD608" s="36"/>
      <c r="AE608" s="36"/>
      <c r="AR608" s="205" t="s">
        <v>244</v>
      </c>
      <c r="AT608" s="205" t="s">
        <v>146</v>
      </c>
      <c r="AU608" s="205" t="s">
        <v>80</v>
      </c>
      <c r="AY608" s="19" t="s">
        <v>144</v>
      </c>
      <c r="BE608" s="206">
        <f>IF(N608="základní",J608,0)</f>
        <v>0</v>
      </c>
      <c r="BF608" s="206">
        <f>IF(N608="snížená",J608,0)</f>
        <v>0</v>
      </c>
      <c r="BG608" s="206">
        <f>IF(N608="zákl. přenesená",J608,0)</f>
        <v>0</v>
      </c>
      <c r="BH608" s="206">
        <f>IF(N608="sníž. přenesená",J608,0)</f>
        <v>0</v>
      </c>
      <c r="BI608" s="206">
        <f>IF(N608="nulová",J608,0)</f>
        <v>0</v>
      </c>
      <c r="BJ608" s="19" t="s">
        <v>76</v>
      </c>
      <c r="BK608" s="206">
        <f>ROUND(I608*H608,2)</f>
        <v>0</v>
      </c>
      <c r="BL608" s="19" t="s">
        <v>244</v>
      </c>
      <c r="BM608" s="205" t="s">
        <v>826</v>
      </c>
    </row>
    <row r="609" spans="1:65" s="2" customFormat="1" ht="156">
      <c r="A609" s="36"/>
      <c r="B609" s="37"/>
      <c r="C609" s="38"/>
      <c r="D609" s="209" t="s">
        <v>173</v>
      </c>
      <c r="E609" s="38"/>
      <c r="F609" s="240" t="s">
        <v>748</v>
      </c>
      <c r="G609" s="38"/>
      <c r="H609" s="38"/>
      <c r="I609" s="117"/>
      <c r="J609" s="38"/>
      <c r="K609" s="38"/>
      <c r="L609" s="41"/>
      <c r="M609" s="241"/>
      <c r="N609" s="242"/>
      <c r="O609" s="66"/>
      <c r="P609" s="66"/>
      <c r="Q609" s="66"/>
      <c r="R609" s="66"/>
      <c r="S609" s="66"/>
      <c r="T609" s="67"/>
      <c r="U609" s="36"/>
      <c r="V609" s="36"/>
      <c r="W609" s="36"/>
      <c r="X609" s="36"/>
      <c r="Y609" s="36"/>
      <c r="Z609" s="36"/>
      <c r="AA609" s="36"/>
      <c r="AB609" s="36"/>
      <c r="AC609" s="36"/>
      <c r="AD609" s="36"/>
      <c r="AE609" s="36"/>
      <c r="AT609" s="19" t="s">
        <v>173</v>
      </c>
      <c r="AU609" s="19" t="s">
        <v>80</v>
      </c>
    </row>
    <row r="610" spans="1:65" s="12" customFormat="1" ht="22.9" customHeight="1">
      <c r="B610" s="178"/>
      <c r="C610" s="179"/>
      <c r="D610" s="180" t="s">
        <v>71</v>
      </c>
      <c r="E610" s="192" t="s">
        <v>827</v>
      </c>
      <c r="F610" s="192" t="s">
        <v>828</v>
      </c>
      <c r="G610" s="179"/>
      <c r="H610" s="179"/>
      <c r="I610" s="182"/>
      <c r="J610" s="193">
        <f>BK610</f>
        <v>0</v>
      </c>
      <c r="K610" s="179"/>
      <c r="L610" s="184"/>
      <c r="M610" s="185"/>
      <c r="N610" s="186"/>
      <c r="O610" s="186"/>
      <c r="P610" s="187">
        <f>SUM(P611:P616)</f>
        <v>0</v>
      </c>
      <c r="Q610" s="186"/>
      <c r="R610" s="187">
        <f>SUM(R611:R616)</f>
        <v>4.1181903200000002E-2</v>
      </c>
      <c r="S610" s="186"/>
      <c r="T610" s="188">
        <f>SUM(T611:T616)</f>
        <v>0</v>
      </c>
      <c r="AR610" s="189" t="s">
        <v>80</v>
      </c>
      <c r="AT610" s="190" t="s">
        <v>71</v>
      </c>
      <c r="AU610" s="190" t="s">
        <v>76</v>
      </c>
      <c r="AY610" s="189" t="s">
        <v>144</v>
      </c>
      <c r="BK610" s="191">
        <f>SUM(BK611:BK616)</f>
        <v>0</v>
      </c>
    </row>
    <row r="611" spans="1:65" s="2" customFormat="1" ht="28.5" customHeight="1">
      <c r="A611" s="36"/>
      <c r="B611" s="37"/>
      <c r="C611" s="194" t="s">
        <v>829</v>
      </c>
      <c r="D611" s="194" t="s">
        <v>146</v>
      </c>
      <c r="E611" s="195" t="s">
        <v>830</v>
      </c>
      <c r="F611" s="196" t="s">
        <v>831</v>
      </c>
      <c r="G611" s="197" t="s">
        <v>165</v>
      </c>
      <c r="H611" s="198">
        <v>50</v>
      </c>
      <c r="I611" s="199"/>
      <c r="J611" s="200">
        <f>ROUND(I611*H611,2)</f>
        <v>0</v>
      </c>
      <c r="K611" s="196" t="s">
        <v>166</v>
      </c>
      <c r="L611" s="41"/>
      <c r="M611" s="201" t="s">
        <v>19</v>
      </c>
      <c r="N611" s="202" t="s">
        <v>43</v>
      </c>
      <c r="O611" s="66"/>
      <c r="P611" s="203">
        <f>O611*H611</f>
        <v>0</v>
      </c>
      <c r="Q611" s="203">
        <v>2.0000000000000001E-4</v>
      </c>
      <c r="R611" s="203">
        <f>Q611*H611</f>
        <v>0.01</v>
      </c>
      <c r="S611" s="203">
        <v>0</v>
      </c>
      <c r="T611" s="204">
        <f>S611*H611</f>
        <v>0</v>
      </c>
      <c r="U611" s="36"/>
      <c r="V611" s="36"/>
      <c r="W611" s="36"/>
      <c r="X611" s="36"/>
      <c r="Y611" s="36"/>
      <c r="Z611" s="36"/>
      <c r="AA611" s="36"/>
      <c r="AB611" s="36"/>
      <c r="AC611" s="36"/>
      <c r="AD611" s="36"/>
      <c r="AE611" s="36"/>
      <c r="AR611" s="205" t="s">
        <v>244</v>
      </c>
      <c r="AT611" s="205" t="s">
        <v>146</v>
      </c>
      <c r="AU611" s="205" t="s">
        <v>80</v>
      </c>
      <c r="AY611" s="19" t="s">
        <v>144</v>
      </c>
      <c r="BE611" s="206">
        <f>IF(N611="základní",J611,0)</f>
        <v>0</v>
      </c>
      <c r="BF611" s="206">
        <f>IF(N611="snížená",J611,0)</f>
        <v>0</v>
      </c>
      <c r="BG611" s="206">
        <f>IF(N611="zákl. přenesená",J611,0)</f>
        <v>0</v>
      </c>
      <c r="BH611" s="206">
        <f>IF(N611="sníž. přenesená",J611,0)</f>
        <v>0</v>
      </c>
      <c r="BI611" s="206">
        <f>IF(N611="nulová",J611,0)</f>
        <v>0</v>
      </c>
      <c r="BJ611" s="19" t="s">
        <v>76</v>
      </c>
      <c r="BK611" s="206">
        <f>ROUND(I611*H611,2)</f>
        <v>0</v>
      </c>
      <c r="BL611" s="19" t="s">
        <v>244</v>
      </c>
      <c r="BM611" s="205" t="s">
        <v>832</v>
      </c>
    </row>
    <row r="612" spans="1:65" s="2" customFormat="1" ht="50.25" customHeight="1">
      <c r="A612" s="36"/>
      <c r="B612" s="37"/>
      <c r="C612" s="194" t="s">
        <v>833</v>
      </c>
      <c r="D612" s="194" t="s">
        <v>146</v>
      </c>
      <c r="E612" s="195" t="s">
        <v>834</v>
      </c>
      <c r="F612" s="196" t="s">
        <v>835</v>
      </c>
      <c r="G612" s="197" t="s">
        <v>165</v>
      </c>
      <c r="H612" s="198">
        <v>120.673</v>
      </c>
      <c r="I612" s="199"/>
      <c r="J612" s="200">
        <f>ROUND(I612*H612,2)</f>
        <v>0</v>
      </c>
      <c r="K612" s="196" t="s">
        <v>166</v>
      </c>
      <c r="L612" s="41"/>
      <c r="M612" s="201" t="s">
        <v>19</v>
      </c>
      <c r="N612" s="202" t="s">
        <v>43</v>
      </c>
      <c r="O612" s="66"/>
      <c r="P612" s="203">
        <f>O612*H612</f>
        <v>0</v>
      </c>
      <c r="Q612" s="203">
        <v>2.5839999999999999E-4</v>
      </c>
      <c r="R612" s="203">
        <f>Q612*H612</f>
        <v>3.11819032E-2</v>
      </c>
      <c r="S612" s="203">
        <v>0</v>
      </c>
      <c r="T612" s="204">
        <f>S612*H612</f>
        <v>0</v>
      </c>
      <c r="U612" s="36"/>
      <c r="V612" s="36"/>
      <c r="W612" s="36"/>
      <c r="X612" s="36"/>
      <c r="Y612" s="36"/>
      <c r="Z612" s="36"/>
      <c r="AA612" s="36"/>
      <c r="AB612" s="36"/>
      <c r="AC612" s="36"/>
      <c r="AD612" s="36"/>
      <c r="AE612" s="36"/>
      <c r="AR612" s="205" t="s">
        <v>244</v>
      </c>
      <c r="AT612" s="205" t="s">
        <v>146</v>
      </c>
      <c r="AU612" s="205" t="s">
        <v>80</v>
      </c>
      <c r="AY612" s="19" t="s">
        <v>144</v>
      </c>
      <c r="BE612" s="206">
        <f>IF(N612="základní",J612,0)</f>
        <v>0</v>
      </c>
      <c r="BF612" s="206">
        <f>IF(N612="snížená",J612,0)</f>
        <v>0</v>
      </c>
      <c r="BG612" s="206">
        <f>IF(N612="zákl. přenesená",J612,0)</f>
        <v>0</v>
      </c>
      <c r="BH612" s="206">
        <f>IF(N612="sníž. přenesená",J612,0)</f>
        <v>0</v>
      </c>
      <c r="BI612" s="206">
        <f>IF(N612="nulová",J612,0)</f>
        <v>0</v>
      </c>
      <c r="BJ612" s="19" t="s">
        <v>76</v>
      </c>
      <c r="BK612" s="206">
        <f>ROUND(I612*H612,2)</f>
        <v>0</v>
      </c>
      <c r="BL612" s="19" t="s">
        <v>244</v>
      </c>
      <c r="BM612" s="205" t="s">
        <v>836</v>
      </c>
    </row>
    <row r="613" spans="1:65" s="13" customFormat="1">
      <c r="B613" s="207"/>
      <c r="C613" s="208"/>
      <c r="D613" s="209" t="s">
        <v>152</v>
      </c>
      <c r="E613" s="210" t="s">
        <v>19</v>
      </c>
      <c r="F613" s="211" t="s">
        <v>448</v>
      </c>
      <c r="G613" s="208"/>
      <c r="H613" s="210" t="s">
        <v>19</v>
      </c>
      <c r="I613" s="212"/>
      <c r="J613" s="208"/>
      <c r="K613" s="208"/>
      <c r="L613" s="213"/>
      <c r="M613" s="214"/>
      <c r="N613" s="215"/>
      <c r="O613" s="215"/>
      <c r="P613" s="215"/>
      <c r="Q613" s="215"/>
      <c r="R613" s="215"/>
      <c r="S613" s="215"/>
      <c r="T613" s="216"/>
      <c r="AT613" s="217" t="s">
        <v>152</v>
      </c>
      <c r="AU613" s="217" t="s">
        <v>80</v>
      </c>
      <c r="AV613" s="13" t="s">
        <v>76</v>
      </c>
      <c r="AW613" s="13" t="s">
        <v>33</v>
      </c>
      <c r="AX613" s="13" t="s">
        <v>72</v>
      </c>
      <c r="AY613" s="217" t="s">
        <v>144</v>
      </c>
    </row>
    <row r="614" spans="1:65" s="14" customFormat="1">
      <c r="B614" s="218"/>
      <c r="C614" s="219"/>
      <c r="D614" s="209" t="s">
        <v>152</v>
      </c>
      <c r="E614" s="220" t="s">
        <v>19</v>
      </c>
      <c r="F614" s="221" t="s">
        <v>837</v>
      </c>
      <c r="G614" s="219"/>
      <c r="H614" s="222">
        <v>70.673000000000002</v>
      </c>
      <c r="I614" s="223"/>
      <c r="J614" s="219"/>
      <c r="K614" s="219"/>
      <c r="L614" s="224"/>
      <c r="M614" s="225"/>
      <c r="N614" s="226"/>
      <c r="O614" s="226"/>
      <c r="P614" s="226"/>
      <c r="Q614" s="226"/>
      <c r="R614" s="226"/>
      <c r="S614" s="226"/>
      <c r="T614" s="227"/>
      <c r="AT614" s="228" t="s">
        <v>152</v>
      </c>
      <c r="AU614" s="228" t="s">
        <v>80</v>
      </c>
      <c r="AV614" s="14" t="s">
        <v>80</v>
      </c>
      <c r="AW614" s="14" t="s">
        <v>33</v>
      </c>
      <c r="AX614" s="14" t="s">
        <v>72</v>
      </c>
      <c r="AY614" s="228" t="s">
        <v>144</v>
      </c>
    </row>
    <row r="615" spans="1:65" s="14" customFormat="1">
      <c r="B615" s="218"/>
      <c r="C615" s="219"/>
      <c r="D615" s="209" t="s">
        <v>152</v>
      </c>
      <c r="E615" s="220" t="s">
        <v>19</v>
      </c>
      <c r="F615" s="221" t="s">
        <v>838</v>
      </c>
      <c r="G615" s="219"/>
      <c r="H615" s="222">
        <v>50</v>
      </c>
      <c r="I615" s="223"/>
      <c r="J615" s="219"/>
      <c r="K615" s="219"/>
      <c r="L615" s="224"/>
      <c r="M615" s="225"/>
      <c r="N615" s="226"/>
      <c r="O615" s="226"/>
      <c r="P615" s="226"/>
      <c r="Q615" s="226"/>
      <c r="R615" s="226"/>
      <c r="S615" s="226"/>
      <c r="T615" s="227"/>
      <c r="AT615" s="228" t="s">
        <v>152</v>
      </c>
      <c r="AU615" s="228" t="s">
        <v>80</v>
      </c>
      <c r="AV615" s="14" t="s">
        <v>80</v>
      </c>
      <c r="AW615" s="14" t="s">
        <v>33</v>
      </c>
      <c r="AX615" s="14" t="s">
        <v>72</v>
      </c>
      <c r="AY615" s="228" t="s">
        <v>144</v>
      </c>
    </row>
    <row r="616" spans="1:65" s="15" customFormat="1">
      <c r="B616" s="229"/>
      <c r="C616" s="230"/>
      <c r="D616" s="209" t="s">
        <v>152</v>
      </c>
      <c r="E616" s="231" t="s">
        <v>19</v>
      </c>
      <c r="F616" s="232" t="s">
        <v>160</v>
      </c>
      <c r="G616" s="230"/>
      <c r="H616" s="233">
        <v>120.673</v>
      </c>
      <c r="I616" s="234"/>
      <c r="J616" s="230"/>
      <c r="K616" s="230"/>
      <c r="L616" s="235"/>
      <c r="M616" s="236"/>
      <c r="N616" s="237"/>
      <c r="O616" s="237"/>
      <c r="P616" s="237"/>
      <c r="Q616" s="237"/>
      <c r="R616" s="237"/>
      <c r="S616" s="237"/>
      <c r="T616" s="238"/>
      <c r="AT616" s="239" t="s">
        <v>152</v>
      </c>
      <c r="AU616" s="239" t="s">
        <v>80</v>
      </c>
      <c r="AV616" s="15" t="s">
        <v>150</v>
      </c>
      <c r="AW616" s="15" t="s">
        <v>33</v>
      </c>
      <c r="AX616" s="15" t="s">
        <v>76</v>
      </c>
      <c r="AY616" s="239" t="s">
        <v>144</v>
      </c>
    </row>
    <row r="617" spans="1:65" s="12" customFormat="1" ht="22.9" customHeight="1">
      <c r="B617" s="178"/>
      <c r="C617" s="179"/>
      <c r="D617" s="180" t="s">
        <v>71</v>
      </c>
      <c r="E617" s="192" t="s">
        <v>839</v>
      </c>
      <c r="F617" s="192" t="s">
        <v>840</v>
      </c>
      <c r="G617" s="179"/>
      <c r="H617" s="179"/>
      <c r="I617" s="182"/>
      <c r="J617" s="193">
        <f>BK617</f>
        <v>0</v>
      </c>
      <c r="K617" s="179"/>
      <c r="L617" s="184"/>
      <c r="M617" s="185"/>
      <c r="N617" s="186"/>
      <c r="O617" s="186"/>
      <c r="P617" s="187">
        <f>SUM(P618:P623)</f>
        <v>0</v>
      </c>
      <c r="Q617" s="186"/>
      <c r="R617" s="187">
        <f>SUM(R618:R623)</f>
        <v>0</v>
      </c>
      <c r="S617" s="186"/>
      <c r="T617" s="188">
        <f>SUM(T618:T623)</f>
        <v>0</v>
      </c>
      <c r="AR617" s="189" t="s">
        <v>80</v>
      </c>
      <c r="AT617" s="190" t="s">
        <v>71</v>
      </c>
      <c r="AU617" s="190" t="s">
        <v>76</v>
      </c>
      <c r="AY617" s="189" t="s">
        <v>144</v>
      </c>
      <c r="BK617" s="191">
        <f>SUM(BK618:BK623)</f>
        <v>0</v>
      </c>
    </row>
    <row r="618" spans="1:65" s="2" customFormat="1" ht="14.45" customHeight="1">
      <c r="A618" s="36"/>
      <c r="B618" s="37"/>
      <c r="C618" s="194" t="s">
        <v>841</v>
      </c>
      <c r="D618" s="194" t="s">
        <v>146</v>
      </c>
      <c r="E618" s="195" t="s">
        <v>842</v>
      </c>
      <c r="F618" s="196" t="s">
        <v>843</v>
      </c>
      <c r="G618" s="197" t="s">
        <v>197</v>
      </c>
      <c r="H618" s="198">
        <v>1</v>
      </c>
      <c r="I618" s="199"/>
      <c r="J618" s="200">
        <f>ROUND(I618*H618,2)</f>
        <v>0</v>
      </c>
      <c r="K618" s="196" t="s">
        <v>19</v>
      </c>
      <c r="L618" s="41"/>
      <c r="M618" s="201" t="s">
        <v>19</v>
      </c>
      <c r="N618" s="202" t="s">
        <v>43</v>
      </c>
      <c r="O618" s="66"/>
      <c r="P618" s="203">
        <f>O618*H618</f>
        <v>0</v>
      </c>
      <c r="Q618" s="203">
        <v>0</v>
      </c>
      <c r="R618" s="203">
        <f>Q618*H618</f>
        <v>0</v>
      </c>
      <c r="S618" s="203">
        <v>0</v>
      </c>
      <c r="T618" s="204">
        <f>S618*H618</f>
        <v>0</v>
      </c>
      <c r="U618" s="36"/>
      <c r="V618" s="36"/>
      <c r="W618" s="36"/>
      <c r="X618" s="36"/>
      <c r="Y618" s="36"/>
      <c r="Z618" s="36"/>
      <c r="AA618" s="36"/>
      <c r="AB618" s="36"/>
      <c r="AC618" s="36"/>
      <c r="AD618" s="36"/>
      <c r="AE618" s="36"/>
      <c r="AR618" s="205" t="s">
        <v>244</v>
      </c>
      <c r="AT618" s="205" t="s">
        <v>146</v>
      </c>
      <c r="AU618" s="205" t="s">
        <v>80</v>
      </c>
      <c r="AY618" s="19" t="s">
        <v>144</v>
      </c>
      <c r="BE618" s="206">
        <f>IF(N618="základní",J618,0)</f>
        <v>0</v>
      </c>
      <c r="BF618" s="206">
        <f>IF(N618="snížená",J618,0)</f>
        <v>0</v>
      </c>
      <c r="BG618" s="206">
        <f>IF(N618="zákl. přenesená",J618,0)</f>
        <v>0</v>
      </c>
      <c r="BH618" s="206">
        <f>IF(N618="sníž. přenesená",J618,0)</f>
        <v>0</v>
      </c>
      <c r="BI618" s="206">
        <f>IF(N618="nulová",J618,0)</f>
        <v>0</v>
      </c>
      <c r="BJ618" s="19" t="s">
        <v>76</v>
      </c>
      <c r="BK618" s="206">
        <f>ROUND(I618*H618,2)</f>
        <v>0</v>
      </c>
      <c r="BL618" s="19" t="s">
        <v>244</v>
      </c>
      <c r="BM618" s="205" t="s">
        <v>844</v>
      </c>
    </row>
    <row r="619" spans="1:65" s="13" customFormat="1">
      <c r="B619" s="207"/>
      <c r="C619" s="208"/>
      <c r="D619" s="209" t="s">
        <v>152</v>
      </c>
      <c r="E619" s="210" t="s">
        <v>19</v>
      </c>
      <c r="F619" s="211" t="s">
        <v>200</v>
      </c>
      <c r="G619" s="208"/>
      <c r="H619" s="210" t="s">
        <v>19</v>
      </c>
      <c r="I619" s="212"/>
      <c r="J619" s="208"/>
      <c r="K619" s="208"/>
      <c r="L619" s="213"/>
      <c r="M619" s="214"/>
      <c r="N619" s="215"/>
      <c r="O619" s="215"/>
      <c r="P619" s="215"/>
      <c r="Q619" s="215"/>
      <c r="R619" s="215"/>
      <c r="S619" s="215"/>
      <c r="T619" s="216"/>
      <c r="AT619" s="217" t="s">
        <v>152</v>
      </c>
      <c r="AU619" s="217" t="s">
        <v>80</v>
      </c>
      <c r="AV619" s="13" t="s">
        <v>76</v>
      </c>
      <c r="AW619" s="13" t="s">
        <v>33</v>
      </c>
      <c r="AX619" s="13" t="s">
        <v>72</v>
      </c>
      <c r="AY619" s="217" t="s">
        <v>144</v>
      </c>
    </row>
    <row r="620" spans="1:65" s="14" customFormat="1">
      <c r="B620" s="218"/>
      <c r="C620" s="219"/>
      <c r="D620" s="209" t="s">
        <v>152</v>
      </c>
      <c r="E620" s="220" t="s">
        <v>19</v>
      </c>
      <c r="F620" s="221" t="s">
        <v>76</v>
      </c>
      <c r="G620" s="219"/>
      <c r="H620" s="222">
        <v>1</v>
      </c>
      <c r="I620" s="223"/>
      <c r="J620" s="219"/>
      <c r="K620" s="219"/>
      <c r="L620" s="224"/>
      <c r="M620" s="225"/>
      <c r="N620" s="226"/>
      <c r="O620" s="226"/>
      <c r="P620" s="226"/>
      <c r="Q620" s="226"/>
      <c r="R620" s="226"/>
      <c r="S620" s="226"/>
      <c r="T620" s="227"/>
      <c r="AT620" s="228" t="s">
        <v>152</v>
      </c>
      <c r="AU620" s="228" t="s">
        <v>80</v>
      </c>
      <c r="AV620" s="14" t="s">
        <v>80</v>
      </c>
      <c r="AW620" s="14" t="s">
        <v>33</v>
      </c>
      <c r="AX620" s="14" t="s">
        <v>76</v>
      </c>
      <c r="AY620" s="228" t="s">
        <v>144</v>
      </c>
    </row>
    <row r="621" spans="1:65" s="2" customFormat="1" ht="40.15" customHeight="1">
      <c r="A621" s="36"/>
      <c r="B621" s="37"/>
      <c r="C621" s="194" t="s">
        <v>845</v>
      </c>
      <c r="D621" s="194" t="s">
        <v>146</v>
      </c>
      <c r="E621" s="195" t="s">
        <v>846</v>
      </c>
      <c r="F621" s="196" t="s">
        <v>847</v>
      </c>
      <c r="G621" s="197" t="s">
        <v>165</v>
      </c>
      <c r="H621" s="198">
        <v>28</v>
      </c>
      <c r="I621" s="199"/>
      <c r="J621" s="200">
        <f>ROUND(I621*H621,2)</f>
        <v>0</v>
      </c>
      <c r="K621" s="196" t="s">
        <v>19</v>
      </c>
      <c r="L621" s="41"/>
      <c r="M621" s="201" t="s">
        <v>19</v>
      </c>
      <c r="N621" s="202" t="s">
        <v>43</v>
      </c>
      <c r="O621" s="66"/>
      <c r="P621" s="203">
        <f>O621*H621</f>
        <v>0</v>
      </c>
      <c r="Q621" s="203">
        <v>0</v>
      </c>
      <c r="R621" s="203">
        <f>Q621*H621</f>
        <v>0</v>
      </c>
      <c r="S621" s="203">
        <v>0</v>
      </c>
      <c r="T621" s="204">
        <f>S621*H621</f>
        <v>0</v>
      </c>
      <c r="U621" s="36"/>
      <c r="V621" s="36"/>
      <c r="W621" s="36"/>
      <c r="X621" s="36"/>
      <c r="Y621" s="36"/>
      <c r="Z621" s="36"/>
      <c r="AA621" s="36"/>
      <c r="AB621" s="36"/>
      <c r="AC621" s="36"/>
      <c r="AD621" s="36"/>
      <c r="AE621" s="36"/>
      <c r="AR621" s="205" t="s">
        <v>244</v>
      </c>
      <c r="AT621" s="205" t="s">
        <v>146</v>
      </c>
      <c r="AU621" s="205" t="s">
        <v>80</v>
      </c>
      <c r="AY621" s="19" t="s">
        <v>144</v>
      </c>
      <c r="BE621" s="206">
        <f>IF(N621="základní",J621,0)</f>
        <v>0</v>
      </c>
      <c r="BF621" s="206">
        <f>IF(N621="snížená",J621,0)</f>
        <v>0</v>
      </c>
      <c r="BG621" s="206">
        <f>IF(N621="zákl. přenesená",J621,0)</f>
        <v>0</v>
      </c>
      <c r="BH621" s="206">
        <f>IF(N621="sníž. přenesená",J621,0)</f>
        <v>0</v>
      </c>
      <c r="BI621" s="206">
        <f>IF(N621="nulová",J621,0)</f>
        <v>0</v>
      </c>
      <c r="BJ621" s="19" t="s">
        <v>76</v>
      </c>
      <c r="BK621" s="206">
        <f>ROUND(I621*H621,2)</f>
        <v>0</v>
      </c>
      <c r="BL621" s="19" t="s">
        <v>244</v>
      </c>
      <c r="BM621" s="205" t="s">
        <v>848</v>
      </c>
    </row>
    <row r="622" spans="1:65" s="13" customFormat="1">
      <c r="B622" s="207"/>
      <c r="C622" s="208"/>
      <c r="D622" s="209" t="s">
        <v>152</v>
      </c>
      <c r="E622" s="210" t="s">
        <v>19</v>
      </c>
      <c r="F622" s="211" t="s">
        <v>849</v>
      </c>
      <c r="G622" s="208"/>
      <c r="H622" s="210" t="s">
        <v>19</v>
      </c>
      <c r="I622" s="212"/>
      <c r="J622" s="208"/>
      <c r="K622" s="208"/>
      <c r="L622" s="213"/>
      <c r="M622" s="214"/>
      <c r="N622" s="215"/>
      <c r="O622" s="215"/>
      <c r="P622" s="215"/>
      <c r="Q622" s="215"/>
      <c r="R622" s="215"/>
      <c r="S622" s="215"/>
      <c r="T622" s="216"/>
      <c r="AT622" s="217" t="s">
        <v>152</v>
      </c>
      <c r="AU622" s="217" t="s">
        <v>80</v>
      </c>
      <c r="AV622" s="13" t="s">
        <v>76</v>
      </c>
      <c r="AW622" s="13" t="s">
        <v>33</v>
      </c>
      <c r="AX622" s="13" t="s">
        <v>72</v>
      </c>
      <c r="AY622" s="217" t="s">
        <v>144</v>
      </c>
    </row>
    <row r="623" spans="1:65" s="14" customFormat="1">
      <c r="B623" s="218"/>
      <c r="C623" s="219"/>
      <c r="D623" s="209" t="s">
        <v>152</v>
      </c>
      <c r="E623" s="220" t="s">
        <v>19</v>
      </c>
      <c r="F623" s="221" t="s">
        <v>850</v>
      </c>
      <c r="G623" s="219"/>
      <c r="H623" s="222">
        <v>28</v>
      </c>
      <c r="I623" s="223"/>
      <c r="J623" s="219"/>
      <c r="K623" s="219"/>
      <c r="L623" s="224"/>
      <c r="M623" s="225"/>
      <c r="N623" s="226"/>
      <c r="O623" s="226"/>
      <c r="P623" s="226"/>
      <c r="Q623" s="226"/>
      <c r="R623" s="226"/>
      <c r="S623" s="226"/>
      <c r="T623" s="227"/>
      <c r="AT623" s="228" t="s">
        <v>152</v>
      </c>
      <c r="AU623" s="228" t="s">
        <v>80</v>
      </c>
      <c r="AV623" s="14" t="s">
        <v>80</v>
      </c>
      <c r="AW623" s="14" t="s">
        <v>33</v>
      </c>
      <c r="AX623" s="14" t="s">
        <v>76</v>
      </c>
      <c r="AY623" s="228" t="s">
        <v>144</v>
      </c>
    </row>
    <row r="624" spans="1:65" s="12" customFormat="1" ht="22.9" customHeight="1">
      <c r="B624" s="178"/>
      <c r="C624" s="179"/>
      <c r="D624" s="180" t="s">
        <v>71</v>
      </c>
      <c r="E624" s="192" t="s">
        <v>851</v>
      </c>
      <c r="F624" s="192" t="s">
        <v>852</v>
      </c>
      <c r="G624" s="179"/>
      <c r="H624" s="179"/>
      <c r="I624" s="182"/>
      <c r="J624" s="193">
        <f>BK624</f>
        <v>0</v>
      </c>
      <c r="K624" s="179"/>
      <c r="L624" s="184"/>
      <c r="M624" s="185"/>
      <c r="N624" s="186"/>
      <c r="O624" s="186"/>
      <c r="P624" s="187">
        <f>SUM(P625:P631)</f>
        <v>0</v>
      </c>
      <c r="Q624" s="186"/>
      <c r="R624" s="187">
        <f>SUM(R625:R631)</f>
        <v>0</v>
      </c>
      <c r="S624" s="186"/>
      <c r="T624" s="188">
        <f>SUM(T625:T631)</f>
        <v>0</v>
      </c>
      <c r="AR624" s="189" t="s">
        <v>80</v>
      </c>
      <c r="AT624" s="190" t="s">
        <v>71</v>
      </c>
      <c r="AU624" s="190" t="s">
        <v>76</v>
      </c>
      <c r="AY624" s="189" t="s">
        <v>144</v>
      </c>
      <c r="BK624" s="191">
        <f>SUM(BK625:BK631)</f>
        <v>0</v>
      </c>
    </row>
    <row r="625" spans="1:65" s="2" customFormat="1" ht="32.450000000000003" customHeight="1">
      <c r="A625" s="36"/>
      <c r="B625" s="37"/>
      <c r="C625" s="194" t="s">
        <v>853</v>
      </c>
      <c r="D625" s="194" t="s">
        <v>146</v>
      </c>
      <c r="E625" s="195" t="s">
        <v>854</v>
      </c>
      <c r="F625" s="196" t="s">
        <v>855</v>
      </c>
      <c r="G625" s="197" t="s">
        <v>165</v>
      </c>
      <c r="H625" s="198">
        <v>26</v>
      </c>
      <c r="I625" s="199"/>
      <c r="J625" s="200">
        <f>ROUND(I625*H625,2)</f>
        <v>0</v>
      </c>
      <c r="K625" s="196" t="s">
        <v>19</v>
      </c>
      <c r="L625" s="41"/>
      <c r="M625" s="201" t="s">
        <v>19</v>
      </c>
      <c r="N625" s="202" t="s">
        <v>43</v>
      </c>
      <c r="O625" s="66"/>
      <c r="P625" s="203">
        <f>O625*H625</f>
        <v>0</v>
      </c>
      <c r="Q625" s="203">
        <v>0</v>
      </c>
      <c r="R625" s="203">
        <f>Q625*H625</f>
        <v>0</v>
      </c>
      <c r="S625" s="203">
        <v>0</v>
      </c>
      <c r="T625" s="204">
        <f>S625*H625</f>
        <v>0</v>
      </c>
      <c r="U625" s="36"/>
      <c r="V625" s="36"/>
      <c r="W625" s="36"/>
      <c r="X625" s="36"/>
      <c r="Y625" s="36"/>
      <c r="Z625" s="36"/>
      <c r="AA625" s="36"/>
      <c r="AB625" s="36"/>
      <c r="AC625" s="36"/>
      <c r="AD625" s="36"/>
      <c r="AE625" s="36"/>
      <c r="AR625" s="205" t="s">
        <v>244</v>
      </c>
      <c r="AT625" s="205" t="s">
        <v>146</v>
      </c>
      <c r="AU625" s="205" t="s">
        <v>80</v>
      </c>
      <c r="AY625" s="19" t="s">
        <v>144</v>
      </c>
      <c r="BE625" s="206">
        <f>IF(N625="základní",J625,0)</f>
        <v>0</v>
      </c>
      <c r="BF625" s="206">
        <f>IF(N625="snížená",J625,0)</f>
        <v>0</v>
      </c>
      <c r="BG625" s="206">
        <f>IF(N625="zákl. přenesená",J625,0)</f>
        <v>0</v>
      </c>
      <c r="BH625" s="206">
        <f>IF(N625="sníž. přenesená",J625,0)</f>
        <v>0</v>
      </c>
      <c r="BI625" s="206">
        <f>IF(N625="nulová",J625,0)</f>
        <v>0</v>
      </c>
      <c r="BJ625" s="19" t="s">
        <v>76</v>
      </c>
      <c r="BK625" s="206">
        <f>ROUND(I625*H625,2)</f>
        <v>0</v>
      </c>
      <c r="BL625" s="19" t="s">
        <v>244</v>
      </c>
      <c r="BM625" s="205" t="s">
        <v>856</v>
      </c>
    </row>
    <row r="626" spans="1:65" s="13" customFormat="1">
      <c r="B626" s="207"/>
      <c r="C626" s="208"/>
      <c r="D626" s="209" t="s">
        <v>152</v>
      </c>
      <c r="E626" s="210" t="s">
        <v>19</v>
      </c>
      <c r="F626" s="211" t="s">
        <v>448</v>
      </c>
      <c r="G626" s="208"/>
      <c r="H626" s="210" t="s">
        <v>19</v>
      </c>
      <c r="I626" s="212"/>
      <c r="J626" s="208"/>
      <c r="K626" s="208"/>
      <c r="L626" s="213"/>
      <c r="M626" s="214"/>
      <c r="N626" s="215"/>
      <c r="O626" s="215"/>
      <c r="P626" s="215"/>
      <c r="Q626" s="215"/>
      <c r="R626" s="215"/>
      <c r="S626" s="215"/>
      <c r="T626" s="216"/>
      <c r="AT626" s="217" t="s">
        <v>152</v>
      </c>
      <c r="AU626" s="217" t="s">
        <v>80</v>
      </c>
      <c r="AV626" s="13" t="s">
        <v>76</v>
      </c>
      <c r="AW626" s="13" t="s">
        <v>33</v>
      </c>
      <c r="AX626" s="13" t="s">
        <v>72</v>
      </c>
      <c r="AY626" s="217" t="s">
        <v>144</v>
      </c>
    </row>
    <row r="627" spans="1:65" s="13" customFormat="1">
      <c r="B627" s="207"/>
      <c r="C627" s="208"/>
      <c r="D627" s="209" t="s">
        <v>152</v>
      </c>
      <c r="E627" s="210" t="s">
        <v>19</v>
      </c>
      <c r="F627" s="211" t="s">
        <v>857</v>
      </c>
      <c r="G627" s="208"/>
      <c r="H627" s="210" t="s">
        <v>19</v>
      </c>
      <c r="I627" s="212"/>
      <c r="J627" s="208"/>
      <c r="K627" s="208"/>
      <c r="L627" s="213"/>
      <c r="M627" s="214"/>
      <c r="N627" s="215"/>
      <c r="O627" s="215"/>
      <c r="P627" s="215"/>
      <c r="Q627" s="215"/>
      <c r="R627" s="215"/>
      <c r="S627" s="215"/>
      <c r="T627" s="216"/>
      <c r="AT627" s="217" t="s">
        <v>152</v>
      </c>
      <c r="AU627" s="217" t="s">
        <v>80</v>
      </c>
      <c r="AV627" s="13" t="s">
        <v>76</v>
      </c>
      <c r="AW627" s="13" t="s">
        <v>33</v>
      </c>
      <c r="AX627" s="13" t="s">
        <v>72</v>
      </c>
      <c r="AY627" s="217" t="s">
        <v>144</v>
      </c>
    </row>
    <row r="628" spans="1:65" s="14" customFormat="1">
      <c r="B628" s="218"/>
      <c r="C628" s="219"/>
      <c r="D628" s="209" t="s">
        <v>152</v>
      </c>
      <c r="E628" s="220" t="s">
        <v>19</v>
      </c>
      <c r="F628" s="221" t="s">
        <v>858</v>
      </c>
      <c r="G628" s="219"/>
      <c r="H628" s="222">
        <v>10.8</v>
      </c>
      <c r="I628" s="223"/>
      <c r="J628" s="219"/>
      <c r="K628" s="219"/>
      <c r="L628" s="224"/>
      <c r="M628" s="225"/>
      <c r="N628" s="226"/>
      <c r="O628" s="226"/>
      <c r="P628" s="226"/>
      <c r="Q628" s="226"/>
      <c r="R628" s="226"/>
      <c r="S628" s="226"/>
      <c r="T628" s="227"/>
      <c r="AT628" s="228" t="s">
        <v>152</v>
      </c>
      <c r="AU628" s="228" t="s">
        <v>80</v>
      </c>
      <c r="AV628" s="14" t="s">
        <v>80</v>
      </c>
      <c r="AW628" s="14" t="s">
        <v>33</v>
      </c>
      <c r="AX628" s="14" t="s">
        <v>72</v>
      </c>
      <c r="AY628" s="228" t="s">
        <v>144</v>
      </c>
    </row>
    <row r="629" spans="1:65" s="13" customFormat="1">
      <c r="B629" s="207"/>
      <c r="C629" s="208"/>
      <c r="D629" s="209" t="s">
        <v>152</v>
      </c>
      <c r="E629" s="210" t="s">
        <v>19</v>
      </c>
      <c r="F629" s="211" t="s">
        <v>859</v>
      </c>
      <c r="G629" s="208"/>
      <c r="H629" s="210" t="s">
        <v>19</v>
      </c>
      <c r="I629" s="212"/>
      <c r="J629" s="208"/>
      <c r="K629" s="208"/>
      <c r="L629" s="213"/>
      <c r="M629" s="214"/>
      <c r="N629" s="215"/>
      <c r="O629" s="215"/>
      <c r="P629" s="215"/>
      <c r="Q629" s="215"/>
      <c r="R629" s="215"/>
      <c r="S629" s="215"/>
      <c r="T629" s="216"/>
      <c r="AT629" s="217" t="s">
        <v>152</v>
      </c>
      <c r="AU629" s="217" t="s">
        <v>80</v>
      </c>
      <c r="AV629" s="13" t="s">
        <v>76</v>
      </c>
      <c r="AW629" s="13" t="s">
        <v>33</v>
      </c>
      <c r="AX629" s="13" t="s">
        <v>72</v>
      </c>
      <c r="AY629" s="217" t="s">
        <v>144</v>
      </c>
    </row>
    <row r="630" spans="1:65" s="14" customFormat="1">
      <c r="B630" s="218"/>
      <c r="C630" s="219"/>
      <c r="D630" s="209" t="s">
        <v>152</v>
      </c>
      <c r="E630" s="220" t="s">
        <v>19</v>
      </c>
      <c r="F630" s="221" t="s">
        <v>860</v>
      </c>
      <c r="G630" s="219"/>
      <c r="H630" s="222">
        <v>15.2</v>
      </c>
      <c r="I630" s="223"/>
      <c r="J630" s="219"/>
      <c r="K630" s="219"/>
      <c r="L630" s="224"/>
      <c r="M630" s="225"/>
      <c r="N630" s="226"/>
      <c r="O630" s="226"/>
      <c r="P630" s="226"/>
      <c r="Q630" s="226"/>
      <c r="R630" s="226"/>
      <c r="S630" s="226"/>
      <c r="T630" s="227"/>
      <c r="AT630" s="228" t="s">
        <v>152</v>
      </c>
      <c r="AU630" s="228" t="s">
        <v>80</v>
      </c>
      <c r="AV630" s="14" t="s">
        <v>80</v>
      </c>
      <c r="AW630" s="14" t="s">
        <v>33</v>
      </c>
      <c r="AX630" s="14" t="s">
        <v>72</v>
      </c>
      <c r="AY630" s="228" t="s">
        <v>144</v>
      </c>
    </row>
    <row r="631" spans="1:65" s="15" customFormat="1">
      <c r="B631" s="229"/>
      <c r="C631" s="230"/>
      <c r="D631" s="209" t="s">
        <v>152</v>
      </c>
      <c r="E631" s="231" t="s">
        <v>19</v>
      </c>
      <c r="F631" s="232" t="s">
        <v>160</v>
      </c>
      <c r="G631" s="230"/>
      <c r="H631" s="233">
        <v>26</v>
      </c>
      <c r="I631" s="234"/>
      <c r="J631" s="230"/>
      <c r="K631" s="230"/>
      <c r="L631" s="235"/>
      <c r="M631" s="236"/>
      <c r="N631" s="237"/>
      <c r="O631" s="237"/>
      <c r="P631" s="237"/>
      <c r="Q631" s="237"/>
      <c r="R631" s="237"/>
      <c r="S631" s="237"/>
      <c r="T631" s="238"/>
      <c r="AT631" s="239" t="s">
        <v>152</v>
      </c>
      <c r="AU631" s="239" t="s">
        <v>80</v>
      </c>
      <c r="AV631" s="15" t="s">
        <v>150</v>
      </c>
      <c r="AW631" s="15" t="s">
        <v>33</v>
      </c>
      <c r="AX631" s="15" t="s">
        <v>76</v>
      </c>
      <c r="AY631" s="239" t="s">
        <v>144</v>
      </c>
    </row>
    <row r="632" spans="1:65" s="12" customFormat="1" ht="25.9" customHeight="1">
      <c r="B632" s="178"/>
      <c r="C632" s="179"/>
      <c r="D632" s="180" t="s">
        <v>71</v>
      </c>
      <c r="E632" s="181" t="s">
        <v>861</v>
      </c>
      <c r="F632" s="181" t="s">
        <v>862</v>
      </c>
      <c r="G632" s="179"/>
      <c r="H632" s="179"/>
      <c r="I632" s="182"/>
      <c r="J632" s="183">
        <f>BK632</f>
        <v>0</v>
      </c>
      <c r="K632" s="179"/>
      <c r="L632" s="184"/>
      <c r="M632" s="185"/>
      <c r="N632" s="186"/>
      <c r="O632" s="186"/>
      <c r="P632" s="187">
        <f>P633</f>
        <v>0</v>
      </c>
      <c r="Q632" s="186"/>
      <c r="R632" s="187">
        <f>R633</f>
        <v>0</v>
      </c>
      <c r="S632" s="186"/>
      <c r="T632" s="188">
        <f>T633</f>
        <v>0</v>
      </c>
      <c r="AR632" s="189" t="s">
        <v>150</v>
      </c>
      <c r="AT632" s="190" t="s">
        <v>71</v>
      </c>
      <c r="AU632" s="190" t="s">
        <v>72</v>
      </c>
      <c r="AY632" s="189" t="s">
        <v>144</v>
      </c>
      <c r="BK632" s="191">
        <f>BK633</f>
        <v>0</v>
      </c>
    </row>
    <row r="633" spans="1:65" s="2" customFormat="1" ht="40.15" customHeight="1">
      <c r="A633" s="36"/>
      <c r="B633" s="37"/>
      <c r="C633" s="194" t="s">
        <v>863</v>
      </c>
      <c r="D633" s="194" t="s">
        <v>146</v>
      </c>
      <c r="E633" s="195" t="s">
        <v>864</v>
      </c>
      <c r="F633" s="196" t="s">
        <v>865</v>
      </c>
      <c r="G633" s="197" t="s">
        <v>866</v>
      </c>
      <c r="H633" s="198">
        <v>20</v>
      </c>
      <c r="I633" s="199"/>
      <c r="J633" s="200">
        <f>ROUND(I633*H633,2)</f>
        <v>0</v>
      </c>
      <c r="K633" s="196" t="s">
        <v>166</v>
      </c>
      <c r="L633" s="41"/>
      <c r="M633" s="264" t="s">
        <v>19</v>
      </c>
      <c r="N633" s="265" t="s">
        <v>43</v>
      </c>
      <c r="O633" s="266"/>
      <c r="P633" s="267">
        <f>O633*H633</f>
        <v>0</v>
      </c>
      <c r="Q633" s="267">
        <v>0</v>
      </c>
      <c r="R633" s="267">
        <f>Q633*H633</f>
        <v>0</v>
      </c>
      <c r="S633" s="267">
        <v>0</v>
      </c>
      <c r="T633" s="268">
        <f>S633*H633</f>
        <v>0</v>
      </c>
      <c r="U633" s="36"/>
      <c r="V633" s="36"/>
      <c r="W633" s="36"/>
      <c r="X633" s="36"/>
      <c r="Y633" s="36"/>
      <c r="Z633" s="36"/>
      <c r="AA633" s="36"/>
      <c r="AB633" s="36"/>
      <c r="AC633" s="36"/>
      <c r="AD633" s="36"/>
      <c r="AE633" s="36"/>
      <c r="AR633" s="205" t="s">
        <v>867</v>
      </c>
      <c r="AT633" s="205" t="s">
        <v>146</v>
      </c>
      <c r="AU633" s="205" t="s">
        <v>76</v>
      </c>
      <c r="AY633" s="19" t="s">
        <v>144</v>
      </c>
      <c r="BE633" s="206">
        <f>IF(N633="základní",J633,0)</f>
        <v>0</v>
      </c>
      <c r="BF633" s="206">
        <f>IF(N633="snížená",J633,0)</f>
        <v>0</v>
      </c>
      <c r="BG633" s="206">
        <f>IF(N633="zákl. přenesená",J633,0)</f>
        <v>0</v>
      </c>
      <c r="BH633" s="206">
        <f>IF(N633="sníž. přenesená",J633,0)</f>
        <v>0</v>
      </c>
      <c r="BI633" s="206">
        <f>IF(N633="nulová",J633,0)</f>
        <v>0</v>
      </c>
      <c r="BJ633" s="19" t="s">
        <v>76</v>
      </c>
      <c r="BK633" s="206">
        <f>ROUND(I633*H633,2)</f>
        <v>0</v>
      </c>
      <c r="BL633" s="19" t="s">
        <v>867</v>
      </c>
      <c r="BM633" s="205" t="s">
        <v>868</v>
      </c>
    </row>
    <row r="634" spans="1:65" s="2" customFormat="1" ht="6.95" customHeight="1">
      <c r="A634" s="36"/>
      <c r="B634" s="49"/>
      <c r="C634" s="50"/>
      <c r="D634" s="50"/>
      <c r="E634" s="50"/>
      <c r="F634" s="50"/>
      <c r="G634" s="50"/>
      <c r="H634" s="50"/>
      <c r="I634" s="144"/>
      <c r="J634" s="50"/>
      <c r="K634" s="50"/>
      <c r="L634" s="41"/>
      <c r="M634" s="36"/>
      <c r="O634" s="36"/>
      <c r="P634" s="36"/>
      <c r="Q634" s="36"/>
      <c r="R634" s="36"/>
      <c r="S634" s="36"/>
      <c r="T634" s="36"/>
      <c r="U634" s="36"/>
      <c r="V634" s="36"/>
      <c r="W634" s="36"/>
      <c r="X634" s="36"/>
      <c r="Y634" s="36"/>
      <c r="Z634" s="36"/>
      <c r="AA634" s="36"/>
      <c r="AB634" s="36"/>
      <c r="AC634" s="36"/>
      <c r="AD634" s="36"/>
      <c r="AE634" s="36"/>
    </row>
  </sheetData>
  <sheetProtection algorithmName="SHA-512" hashValue="ugRJ3Hw5CdecmiUSq8g8EN8iwHVKff1wqst5eP1KIUrY/ubqj4dTYoPd4GniZdGl3DL4N0Ggf7+bsqxSGIrkSg==" saltValue="Xlr9u50sYYcUKQTS9BjzQjZFBUkuqETaiLCU18XheF8LcQlnWVRF/p9nxHSbxrVR2FRJxiO8wS/vH8pAfPFLyQ==" spinCount="100000" sheet="1" objects="1" scenarios="1" formatColumns="0" formatRows="0" autoFilter="0"/>
  <autoFilter ref="C106:K633"/>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8"/>
  <sheetViews>
    <sheetView showGridLines="0" topLeftCell="A79" workbookViewId="0"/>
  </sheetViews>
  <sheetFormatPr defaultRowHeight="11.2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81"/>
      <c r="M2" s="381"/>
      <c r="N2" s="381"/>
      <c r="O2" s="381"/>
      <c r="P2" s="381"/>
      <c r="Q2" s="381"/>
      <c r="R2" s="381"/>
      <c r="S2" s="381"/>
      <c r="T2" s="381"/>
      <c r="U2" s="381"/>
      <c r="V2" s="381"/>
      <c r="AT2" s="19" t="s">
        <v>88</v>
      </c>
    </row>
    <row r="3" spans="1:46" s="1" customFormat="1" ht="6.95" customHeight="1">
      <c r="B3" s="111"/>
      <c r="C3" s="112"/>
      <c r="D3" s="112"/>
      <c r="E3" s="112"/>
      <c r="F3" s="112"/>
      <c r="G3" s="112"/>
      <c r="H3" s="112"/>
      <c r="I3" s="113"/>
      <c r="J3" s="112"/>
      <c r="K3" s="112"/>
      <c r="L3" s="22"/>
      <c r="AT3" s="19" t="s">
        <v>80</v>
      </c>
    </row>
    <row r="4" spans="1:46" s="1" customFormat="1" ht="24.95" customHeight="1">
      <c r="B4" s="22"/>
      <c r="D4" s="114" t="s">
        <v>98</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4.45" customHeight="1">
      <c r="B7" s="22"/>
      <c r="E7" s="397" t="str">
        <f>'Rekapitulace stavby'!K6</f>
        <v>Stavební úpravy objektu IET</v>
      </c>
      <c r="F7" s="398"/>
      <c r="G7" s="398"/>
      <c r="H7" s="398"/>
      <c r="I7" s="110"/>
      <c r="L7" s="22"/>
    </row>
    <row r="8" spans="1:46" s="1" customFormat="1" ht="12" customHeight="1">
      <c r="B8" s="22"/>
      <c r="D8" s="116" t="s">
        <v>99</v>
      </c>
      <c r="I8" s="110"/>
      <c r="L8" s="22"/>
    </row>
    <row r="9" spans="1:46" s="2" customFormat="1" ht="14.45" customHeight="1">
      <c r="A9" s="36"/>
      <c r="B9" s="41"/>
      <c r="C9" s="36"/>
      <c r="D9" s="36"/>
      <c r="E9" s="397" t="s">
        <v>100</v>
      </c>
      <c r="F9" s="399"/>
      <c r="G9" s="399"/>
      <c r="H9" s="399"/>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101</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400" t="s">
        <v>869</v>
      </c>
      <c r="F11" s="399"/>
      <c r="G11" s="399"/>
      <c r="H11" s="399"/>
      <c r="I11" s="117"/>
      <c r="J11" s="36"/>
      <c r="K11" s="36"/>
      <c r="L11" s="118"/>
      <c r="S11" s="36"/>
      <c r="T11" s="36"/>
      <c r="U11" s="36"/>
      <c r="V11" s="36"/>
      <c r="W11" s="36"/>
      <c r="X11" s="36"/>
      <c r="Y11" s="36"/>
      <c r="Z11" s="36"/>
      <c r="AA11" s="36"/>
      <c r="AB11" s="36"/>
      <c r="AC11" s="36"/>
      <c r="AD11" s="36"/>
      <c r="AE11" s="36"/>
    </row>
    <row r="12" spans="1:46" s="2" customFormat="1">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19</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14. 4. 2019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19</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27</v>
      </c>
      <c r="F17" s="36"/>
      <c r="G17" s="36"/>
      <c r="H17" s="36"/>
      <c r="I17" s="119" t="s">
        <v>28</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29</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1" t="str">
        <f>'Rekapitulace stavby'!E14</f>
        <v>Vyplň údaj</v>
      </c>
      <c r="F20" s="402"/>
      <c r="G20" s="402"/>
      <c r="H20" s="402"/>
      <c r="I20" s="119" t="s">
        <v>28</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31</v>
      </c>
      <c r="E22" s="36"/>
      <c r="F22" s="36"/>
      <c r="G22" s="36"/>
      <c r="H22" s="36"/>
      <c r="I22" s="119" t="s">
        <v>26</v>
      </c>
      <c r="J22" s="105" t="s">
        <v>19</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32</v>
      </c>
      <c r="F23" s="36"/>
      <c r="G23" s="36"/>
      <c r="H23" s="36"/>
      <c r="I23" s="119" t="s">
        <v>28</v>
      </c>
      <c r="J23" s="105" t="s">
        <v>19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34</v>
      </c>
      <c r="E25" s="36"/>
      <c r="F25" s="36"/>
      <c r="G25" s="36"/>
      <c r="H25" s="36"/>
      <c r="I25" s="119" t="s">
        <v>26</v>
      </c>
      <c r="J25" s="105" t="s">
        <v>19</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35</v>
      </c>
      <c r="F26" s="36"/>
      <c r="G26" s="36"/>
      <c r="H26" s="36"/>
      <c r="I26" s="119" t="s">
        <v>28</v>
      </c>
      <c r="J26" s="105" t="s">
        <v>19</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403" t="s">
        <v>19</v>
      </c>
      <c r="F29" s="403"/>
      <c r="G29" s="403"/>
      <c r="H29" s="403"/>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ROUND((SUM(BE87:BE97)),  2)</f>
        <v>0</v>
      </c>
      <c r="G35" s="36"/>
      <c r="H35" s="36"/>
      <c r="I35" s="133">
        <v>0.21</v>
      </c>
      <c r="J35" s="132">
        <f>ROUND(((SUM(BE87:BE97))*I35),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ROUND((SUM(BF87:BF97)),  2)</f>
        <v>0</v>
      </c>
      <c r="G36" s="36"/>
      <c r="H36" s="36"/>
      <c r="I36" s="133">
        <v>0.15</v>
      </c>
      <c r="J36" s="132">
        <f>ROUND(((SUM(BF87:BF97))*I36),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ROUND((SUM(BG87:BG97)),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ROUND((SUM(BH87:BH97)),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ROUND((SUM(BI87:BI97)),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103</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4.45" customHeight="1">
      <c r="A50" s="36"/>
      <c r="B50" s="37"/>
      <c r="C50" s="38"/>
      <c r="D50" s="38"/>
      <c r="E50" s="395" t="str">
        <f>E7</f>
        <v>Stavební úpravy objektu IET</v>
      </c>
      <c r="F50" s="396"/>
      <c r="G50" s="396"/>
      <c r="H50" s="396"/>
      <c r="I50" s="117"/>
      <c r="J50" s="38"/>
      <c r="K50" s="38"/>
      <c r="L50" s="118"/>
      <c r="S50" s="36"/>
      <c r="T50" s="36"/>
      <c r="U50" s="36"/>
      <c r="V50" s="36"/>
      <c r="W50" s="36"/>
      <c r="X50" s="36"/>
      <c r="Y50" s="36"/>
      <c r="Z50" s="36"/>
      <c r="AA50" s="36"/>
      <c r="AB50" s="36"/>
      <c r="AC50" s="36"/>
      <c r="AD50" s="36"/>
      <c r="AE50" s="36"/>
    </row>
    <row r="51" spans="1:47" s="1" customFormat="1" ht="12" customHeight="1">
      <c r="B51" s="23"/>
      <c r="C51" s="31" t="s">
        <v>99</v>
      </c>
      <c r="D51" s="24"/>
      <c r="E51" s="24"/>
      <c r="F51" s="24"/>
      <c r="G51" s="24"/>
      <c r="H51" s="24"/>
      <c r="I51" s="110"/>
      <c r="J51" s="24"/>
      <c r="K51" s="24"/>
      <c r="L51" s="22"/>
    </row>
    <row r="52" spans="1:47" s="2" customFormat="1" ht="14.45" customHeight="1">
      <c r="A52" s="36"/>
      <c r="B52" s="37"/>
      <c r="C52" s="38"/>
      <c r="D52" s="38"/>
      <c r="E52" s="395" t="s">
        <v>100</v>
      </c>
      <c r="F52" s="394"/>
      <c r="G52" s="394"/>
      <c r="H52" s="394"/>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101</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73" t="str">
        <f>E11</f>
        <v xml:space="preserve">D1.4 - Soupis prací  - Technika prostředí staveb </v>
      </c>
      <c r="F54" s="394"/>
      <c r="G54" s="394"/>
      <c r="H54" s="394"/>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119" t="s">
        <v>23</v>
      </c>
      <c r="J56" s="61" t="str">
        <f>IF(J14="","",J14)</f>
        <v>14. 4. 2019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25</v>
      </c>
      <c r="D58" s="38"/>
      <c r="E58" s="38"/>
      <c r="F58" s="29" t="str">
        <f>E17</f>
        <v>Vysoká škola báňská -TU Ostrava</v>
      </c>
      <c r="G58" s="38"/>
      <c r="H58" s="38"/>
      <c r="I58" s="119" t="s">
        <v>31</v>
      </c>
      <c r="J58" s="34" t="str">
        <f>E23</f>
        <v xml:space="preserve">Ing. Pavel Obroučka </v>
      </c>
      <c r="K58" s="38"/>
      <c r="L58" s="118"/>
      <c r="S58" s="36"/>
      <c r="T58" s="36"/>
      <c r="U58" s="36"/>
      <c r="V58" s="36"/>
      <c r="W58" s="36"/>
      <c r="X58" s="36"/>
      <c r="Y58" s="36"/>
      <c r="Z58" s="36"/>
      <c r="AA58" s="36"/>
      <c r="AB58" s="36"/>
      <c r="AC58" s="36"/>
      <c r="AD58" s="36"/>
      <c r="AE58" s="36"/>
    </row>
    <row r="59" spans="1:47" s="2" customFormat="1" ht="15.6" customHeight="1">
      <c r="A59" s="36"/>
      <c r="B59" s="37"/>
      <c r="C59" s="31" t="s">
        <v>29</v>
      </c>
      <c r="D59" s="38"/>
      <c r="E59" s="38"/>
      <c r="F59" s="29" t="str">
        <f>IF(E20="","",E20)</f>
        <v>Vyplň údaj</v>
      </c>
      <c r="G59" s="38"/>
      <c r="H59" s="38"/>
      <c r="I59" s="119" t="s">
        <v>34</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104</v>
      </c>
      <c r="D61" s="149"/>
      <c r="E61" s="149"/>
      <c r="F61" s="149"/>
      <c r="G61" s="149"/>
      <c r="H61" s="149"/>
      <c r="I61" s="150"/>
      <c r="J61" s="151" t="s">
        <v>105</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J87</f>
        <v>0</v>
      </c>
      <c r="K63" s="38"/>
      <c r="L63" s="118"/>
      <c r="S63" s="36"/>
      <c r="T63" s="36"/>
      <c r="U63" s="36"/>
      <c r="V63" s="36"/>
      <c r="W63" s="36"/>
      <c r="X63" s="36"/>
      <c r="Y63" s="36"/>
      <c r="Z63" s="36"/>
      <c r="AA63" s="36"/>
      <c r="AB63" s="36"/>
      <c r="AC63" s="36"/>
      <c r="AD63" s="36"/>
      <c r="AE63" s="36"/>
      <c r="AU63" s="19" t="s">
        <v>106</v>
      </c>
    </row>
    <row r="64" spans="1:47" s="9" customFormat="1" ht="24.95" customHeight="1">
      <c r="B64" s="153"/>
      <c r="C64" s="154"/>
      <c r="D64" s="155" t="s">
        <v>115</v>
      </c>
      <c r="E64" s="156"/>
      <c r="F64" s="156"/>
      <c r="G64" s="156"/>
      <c r="H64" s="156"/>
      <c r="I64" s="157"/>
      <c r="J64" s="158">
        <f>J88</f>
        <v>0</v>
      </c>
      <c r="K64" s="154"/>
      <c r="L64" s="159"/>
    </row>
    <row r="65" spans="1:31" s="10" customFormat="1" ht="19.899999999999999" customHeight="1">
      <c r="B65" s="160"/>
      <c r="C65" s="99"/>
      <c r="D65" s="161" t="s">
        <v>870</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5" t="s">
        <v>129</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1" t="s">
        <v>16</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4.45" customHeight="1">
      <c r="A75" s="36"/>
      <c r="B75" s="37"/>
      <c r="C75" s="38"/>
      <c r="D75" s="38"/>
      <c r="E75" s="395" t="str">
        <f>E7</f>
        <v>Stavební úpravy objektu IET</v>
      </c>
      <c r="F75" s="396"/>
      <c r="G75" s="396"/>
      <c r="H75" s="396"/>
      <c r="I75" s="117"/>
      <c r="J75" s="38"/>
      <c r="K75" s="38"/>
      <c r="L75" s="118"/>
      <c r="S75" s="36"/>
      <c r="T75" s="36"/>
      <c r="U75" s="36"/>
      <c r="V75" s="36"/>
      <c r="W75" s="36"/>
      <c r="X75" s="36"/>
      <c r="Y75" s="36"/>
      <c r="Z75" s="36"/>
      <c r="AA75" s="36"/>
      <c r="AB75" s="36"/>
      <c r="AC75" s="36"/>
      <c r="AD75" s="36"/>
      <c r="AE75" s="36"/>
    </row>
    <row r="76" spans="1:31" s="1" customFormat="1" ht="12" customHeight="1">
      <c r="B76" s="23"/>
      <c r="C76" s="31" t="s">
        <v>99</v>
      </c>
      <c r="D76" s="24"/>
      <c r="E76" s="24"/>
      <c r="F76" s="24"/>
      <c r="G76" s="24"/>
      <c r="H76" s="24"/>
      <c r="I76" s="110"/>
      <c r="J76" s="24"/>
      <c r="K76" s="24"/>
      <c r="L76" s="22"/>
    </row>
    <row r="77" spans="1:31" s="2" customFormat="1" ht="14.45" customHeight="1">
      <c r="A77" s="36"/>
      <c r="B77" s="37"/>
      <c r="C77" s="38"/>
      <c r="D77" s="38"/>
      <c r="E77" s="395" t="s">
        <v>100</v>
      </c>
      <c r="F77" s="394"/>
      <c r="G77" s="394"/>
      <c r="H77" s="394"/>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1" t="s">
        <v>101</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4.45" customHeight="1">
      <c r="A79" s="36"/>
      <c r="B79" s="37"/>
      <c r="C79" s="38"/>
      <c r="D79" s="38"/>
      <c r="E79" s="373" t="str">
        <f>E11</f>
        <v xml:space="preserve">D1.4 - Soupis prací  - Technika prostředí staveb </v>
      </c>
      <c r="F79" s="394"/>
      <c r="G79" s="394"/>
      <c r="H79" s="394"/>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F14</f>
        <v xml:space="preserve"> </v>
      </c>
      <c r="G81" s="38"/>
      <c r="H81" s="38"/>
      <c r="I81" s="119" t="s">
        <v>23</v>
      </c>
      <c r="J81" s="61" t="str">
        <f>IF(J14="","",J14)</f>
        <v>14. 4. 2019</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6.45" customHeight="1">
      <c r="A83" s="36"/>
      <c r="B83" s="37"/>
      <c r="C83" s="31" t="s">
        <v>25</v>
      </c>
      <c r="D83" s="38"/>
      <c r="E83" s="38"/>
      <c r="F83" s="29" t="str">
        <f>E17</f>
        <v>Vysoká škola báňská -TU Ostrava</v>
      </c>
      <c r="G83" s="38"/>
      <c r="H83" s="38"/>
      <c r="I83" s="119" t="s">
        <v>31</v>
      </c>
      <c r="J83" s="34" t="str">
        <f>E23</f>
        <v xml:space="preserve">Ing. Pavel Obroučka </v>
      </c>
      <c r="K83" s="38"/>
      <c r="L83" s="118"/>
      <c r="S83" s="36"/>
      <c r="T83" s="36"/>
      <c r="U83" s="36"/>
      <c r="V83" s="36"/>
      <c r="W83" s="36"/>
      <c r="X83" s="36"/>
      <c r="Y83" s="36"/>
      <c r="Z83" s="36"/>
      <c r="AA83" s="36"/>
      <c r="AB83" s="36"/>
      <c r="AC83" s="36"/>
      <c r="AD83" s="36"/>
      <c r="AE83" s="36"/>
    </row>
    <row r="84" spans="1:65" s="2" customFormat="1" ht="15.6" customHeight="1">
      <c r="A84" s="36"/>
      <c r="B84" s="37"/>
      <c r="C84" s="31" t="s">
        <v>29</v>
      </c>
      <c r="D84" s="38"/>
      <c r="E84" s="38"/>
      <c r="F84" s="29" t="str">
        <f>IF(E20="","",E20)</f>
        <v>Vyplň údaj</v>
      </c>
      <c r="G84" s="38"/>
      <c r="H84" s="38"/>
      <c r="I84" s="119" t="s">
        <v>34</v>
      </c>
      <c r="J84" s="34" t="str">
        <f>E26</f>
        <v>Kolková</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130</v>
      </c>
      <c r="D86" s="169" t="s">
        <v>57</v>
      </c>
      <c r="E86" s="169" t="s">
        <v>53</v>
      </c>
      <c r="F86" s="169" t="s">
        <v>54</v>
      </c>
      <c r="G86" s="169" t="s">
        <v>131</v>
      </c>
      <c r="H86" s="169" t="s">
        <v>132</v>
      </c>
      <c r="I86" s="170" t="s">
        <v>133</v>
      </c>
      <c r="J86" s="169" t="s">
        <v>105</v>
      </c>
      <c r="K86" s="171" t="s">
        <v>134</v>
      </c>
      <c r="L86" s="172"/>
      <c r="M86" s="70" t="s">
        <v>19</v>
      </c>
      <c r="N86" s="71" t="s">
        <v>42</v>
      </c>
      <c r="O86" s="71" t="s">
        <v>135</v>
      </c>
      <c r="P86" s="71" t="s">
        <v>136</v>
      </c>
      <c r="Q86" s="71" t="s">
        <v>137</v>
      </c>
      <c r="R86" s="71" t="s">
        <v>138</v>
      </c>
      <c r="S86" s="71" t="s">
        <v>139</v>
      </c>
      <c r="T86" s="72" t="s">
        <v>140</v>
      </c>
      <c r="U86" s="166"/>
      <c r="V86" s="166"/>
      <c r="W86" s="166"/>
      <c r="X86" s="166"/>
      <c r="Y86" s="166"/>
      <c r="Z86" s="166"/>
      <c r="AA86" s="166"/>
      <c r="AB86" s="166"/>
      <c r="AC86" s="166"/>
      <c r="AD86" s="166"/>
      <c r="AE86" s="166"/>
    </row>
    <row r="87" spans="1:65" s="2" customFormat="1" ht="22.9" customHeight="1">
      <c r="A87" s="36"/>
      <c r="B87" s="37"/>
      <c r="C87" s="77" t="s">
        <v>141</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9" t="s">
        <v>71</v>
      </c>
      <c r="AU87" s="19" t="s">
        <v>106</v>
      </c>
      <c r="BK87" s="177">
        <f>BK88</f>
        <v>0</v>
      </c>
    </row>
    <row r="88" spans="1:65" s="12" customFormat="1" ht="25.9" customHeight="1">
      <c r="B88" s="178"/>
      <c r="C88" s="179"/>
      <c r="D88" s="180" t="s">
        <v>71</v>
      </c>
      <c r="E88" s="181" t="s">
        <v>353</v>
      </c>
      <c r="F88" s="181" t="s">
        <v>354</v>
      </c>
      <c r="G88" s="179"/>
      <c r="H88" s="179"/>
      <c r="I88" s="182"/>
      <c r="J88" s="183">
        <f>BK88</f>
        <v>0</v>
      </c>
      <c r="K88" s="179"/>
      <c r="L88" s="184"/>
      <c r="M88" s="185"/>
      <c r="N88" s="186"/>
      <c r="O88" s="186"/>
      <c r="P88" s="187">
        <f>P89</f>
        <v>0</v>
      </c>
      <c r="Q88" s="186"/>
      <c r="R88" s="187">
        <f>R89</f>
        <v>0</v>
      </c>
      <c r="S88" s="186"/>
      <c r="T88" s="188">
        <f>T89</f>
        <v>0</v>
      </c>
      <c r="AR88" s="189" t="s">
        <v>80</v>
      </c>
      <c r="AT88" s="190" t="s">
        <v>71</v>
      </c>
      <c r="AU88" s="190" t="s">
        <v>72</v>
      </c>
      <c r="AY88" s="189" t="s">
        <v>144</v>
      </c>
      <c r="BK88" s="191">
        <f>BK89</f>
        <v>0</v>
      </c>
    </row>
    <row r="89" spans="1:65" s="12" customFormat="1" ht="22.9" customHeight="1">
      <c r="B89" s="178"/>
      <c r="C89" s="179"/>
      <c r="D89" s="180" t="s">
        <v>71</v>
      </c>
      <c r="E89" s="192" t="s">
        <v>871</v>
      </c>
      <c r="F89" s="192" t="s">
        <v>872</v>
      </c>
      <c r="G89" s="179"/>
      <c r="H89" s="179"/>
      <c r="I89" s="182"/>
      <c r="J89" s="193">
        <f>BK89</f>
        <v>0</v>
      </c>
      <c r="K89" s="179"/>
      <c r="L89" s="184"/>
      <c r="M89" s="185"/>
      <c r="N89" s="186"/>
      <c r="O89" s="186"/>
      <c r="P89" s="187">
        <f>SUM(P90:P97)</f>
        <v>0</v>
      </c>
      <c r="Q89" s="186"/>
      <c r="R89" s="187">
        <f>SUM(R90:R97)</f>
        <v>0</v>
      </c>
      <c r="S89" s="186"/>
      <c r="T89" s="188">
        <f>SUM(T90:T97)</f>
        <v>0</v>
      </c>
      <c r="AR89" s="189" t="s">
        <v>80</v>
      </c>
      <c r="AT89" s="190" t="s">
        <v>71</v>
      </c>
      <c r="AU89" s="190" t="s">
        <v>76</v>
      </c>
      <c r="AY89" s="189" t="s">
        <v>144</v>
      </c>
      <c r="BK89" s="191">
        <f>SUM(BK90:BK97)</f>
        <v>0</v>
      </c>
    </row>
    <row r="90" spans="1:65" s="2" customFormat="1" ht="24.75" customHeight="1">
      <c r="A90" s="36"/>
      <c r="B90" s="37"/>
      <c r="C90" s="194" t="s">
        <v>76</v>
      </c>
      <c r="D90" s="194" t="s">
        <v>146</v>
      </c>
      <c r="E90" s="195" t="s">
        <v>873</v>
      </c>
      <c r="F90" s="196" t="s">
        <v>874</v>
      </c>
      <c r="G90" s="197" t="s">
        <v>875</v>
      </c>
      <c r="H90" s="198">
        <v>1</v>
      </c>
      <c r="I90" s="199"/>
      <c r="J90" s="200">
        <f t="shared" ref="J90:J97" si="0">ROUND(I90*H90,2)</f>
        <v>0</v>
      </c>
      <c r="K90" s="196" t="s">
        <v>19</v>
      </c>
      <c r="L90" s="41"/>
      <c r="M90" s="201" t="s">
        <v>19</v>
      </c>
      <c r="N90" s="202" t="s">
        <v>43</v>
      </c>
      <c r="O90" s="66"/>
      <c r="P90" s="203">
        <f t="shared" ref="P90:P97" si="1">O90*H90</f>
        <v>0</v>
      </c>
      <c r="Q90" s="203">
        <v>0</v>
      </c>
      <c r="R90" s="203">
        <f t="shared" ref="R90:R97" si="2">Q90*H90</f>
        <v>0</v>
      </c>
      <c r="S90" s="203">
        <v>0</v>
      </c>
      <c r="T90" s="204">
        <f t="shared" ref="T90:T97" si="3">S90*H90</f>
        <v>0</v>
      </c>
      <c r="U90" s="36"/>
      <c r="V90" s="36"/>
      <c r="W90" s="36"/>
      <c r="X90" s="36"/>
      <c r="Y90" s="36"/>
      <c r="Z90" s="36"/>
      <c r="AA90" s="36"/>
      <c r="AB90" s="36"/>
      <c r="AC90" s="36"/>
      <c r="AD90" s="36"/>
      <c r="AE90" s="36"/>
      <c r="AR90" s="205" t="s">
        <v>244</v>
      </c>
      <c r="AT90" s="205" t="s">
        <v>146</v>
      </c>
      <c r="AU90" s="205" t="s">
        <v>80</v>
      </c>
      <c r="AY90" s="19" t="s">
        <v>144</v>
      </c>
      <c r="BE90" s="206">
        <f t="shared" ref="BE90:BE97" si="4">IF(N90="základní",J90,0)</f>
        <v>0</v>
      </c>
      <c r="BF90" s="206">
        <f t="shared" ref="BF90:BF97" si="5">IF(N90="snížená",J90,0)</f>
        <v>0</v>
      </c>
      <c r="BG90" s="206">
        <f t="shared" ref="BG90:BG97" si="6">IF(N90="zákl. přenesená",J90,0)</f>
        <v>0</v>
      </c>
      <c r="BH90" s="206">
        <f t="shared" ref="BH90:BH97" si="7">IF(N90="sníž. přenesená",J90,0)</f>
        <v>0</v>
      </c>
      <c r="BI90" s="206">
        <f t="shared" ref="BI90:BI97" si="8">IF(N90="nulová",J90,0)</f>
        <v>0</v>
      </c>
      <c r="BJ90" s="19" t="s">
        <v>76</v>
      </c>
      <c r="BK90" s="206">
        <f t="shared" ref="BK90:BK97" si="9">ROUND(I90*H90,2)</f>
        <v>0</v>
      </c>
      <c r="BL90" s="19" t="s">
        <v>244</v>
      </c>
      <c r="BM90" s="205" t="s">
        <v>876</v>
      </c>
    </row>
    <row r="91" spans="1:65" s="2" customFormat="1" ht="27.75" customHeight="1">
      <c r="A91" s="36"/>
      <c r="B91" s="37"/>
      <c r="C91" s="194" t="s">
        <v>80</v>
      </c>
      <c r="D91" s="194" t="s">
        <v>146</v>
      </c>
      <c r="E91" s="195" t="s">
        <v>877</v>
      </c>
      <c r="F91" s="196" t="s">
        <v>878</v>
      </c>
      <c r="G91" s="197" t="s">
        <v>875</v>
      </c>
      <c r="H91" s="198">
        <v>1</v>
      </c>
      <c r="I91" s="199"/>
      <c r="J91" s="200">
        <f t="shared" si="0"/>
        <v>0</v>
      </c>
      <c r="K91" s="196" t="s">
        <v>19</v>
      </c>
      <c r="L91" s="41"/>
      <c r="M91" s="201" t="s">
        <v>19</v>
      </c>
      <c r="N91" s="202" t="s">
        <v>43</v>
      </c>
      <c r="O91" s="66"/>
      <c r="P91" s="203">
        <f t="shared" si="1"/>
        <v>0</v>
      </c>
      <c r="Q91" s="203">
        <v>0</v>
      </c>
      <c r="R91" s="203">
        <f t="shared" si="2"/>
        <v>0</v>
      </c>
      <c r="S91" s="203">
        <v>0</v>
      </c>
      <c r="T91" s="204">
        <f t="shared" si="3"/>
        <v>0</v>
      </c>
      <c r="U91" s="36"/>
      <c r="V91" s="36"/>
      <c r="W91" s="36"/>
      <c r="X91" s="36"/>
      <c r="Y91" s="36"/>
      <c r="Z91" s="36"/>
      <c r="AA91" s="36"/>
      <c r="AB91" s="36"/>
      <c r="AC91" s="36"/>
      <c r="AD91" s="36"/>
      <c r="AE91" s="36"/>
      <c r="AR91" s="205" t="s">
        <v>244</v>
      </c>
      <c r="AT91" s="205" t="s">
        <v>146</v>
      </c>
      <c r="AU91" s="205" t="s">
        <v>80</v>
      </c>
      <c r="AY91" s="19" t="s">
        <v>144</v>
      </c>
      <c r="BE91" s="206">
        <f t="shared" si="4"/>
        <v>0</v>
      </c>
      <c r="BF91" s="206">
        <f t="shared" si="5"/>
        <v>0</v>
      </c>
      <c r="BG91" s="206">
        <f t="shared" si="6"/>
        <v>0</v>
      </c>
      <c r="BH91" s="206">
        <f t="shared" si="7"/>
        <v>0</v>
      </c>
      <c r="BI91" s="206">
        <f t="shared" si="8"/>
        <v>0</v>
      </c>
      <c r="BJ91" s="19" t="s">
        <v>76</v>
      </c>
      <c r="BK91" s="206">
        <f t="shared" si="9"/>
        <v>0</v>
      </c>
      <c r="BL91" s="19" t="s">
        <v>244</v>
      </c>
      <c r="BM91" s="205" t="s">
        <v>879</v>
      </c>
    </row>
    <row r="92" spans="1:65" s="2" customFormat="1" ht="26.25" customHeight="1">
      <c r="A92" s="36"/>
      <c r="B92" s="37"/>
      <c r="C92" s="194" t="s">
        <v>161</v>
      </c>
      <c r="D92" s="194" t="s">
        <v>146</v>
      </c>
      <c r="E92" s="195" t="s">
        <v>880</v>
      </c>
      <c r="F92" s="196" t="s">
        <v>881</v>
      </c>
      <c r="G92" s="197" t="s">
        <v>875</v>
      </c>
      <c r="H92" s="198">
        <v>1</v>
      </c>
      <c r="I92" s="199"/>
      <c r="J92" s="200">
        <f t="shared" si="0"/>
        <v>0</v>
      </c>
      <c r="K92" s="196" t="s">
        <v>19</v>
      </c>
      <c r="L92" s="41"/>
      <c r="M92" s="201" t="s">
        <v>19</v>
      </c>
      <c r="N92" s="202" t="s">
        <v>43</v>
      </c>
      <c r="O92" s="66"/>
      <c r="P92" s="203">
        <f t="shared" si="1"/>
        <v>0</v>
      </c>
      <c r="Q92" s="203">
        <v>0</v>
      </c>
      <c r="R92" s="203">
        <f t="shared" si="2"/>
        <v>0</v>
      </c>
      <c r="S92" s="203">
        <v>0</v>
      </c>
      <c r="T92" s="204">
        <f t="shared" si="3"/>
        <v>0</v>
      </c>
      <c r="U92" s="36"/>
      <c r="V92" s="36"/>
      <c r="W92" s="36"/>
      <c r="X92" s="36"/>
      <c r="Y92" s="36"/>
      <c r="Z92" s="36"/>
      <c r="AA92" s="36"/>
      <c r="AB92" s="36"/>
      <c r="AC92" s="36"/>
      <c r="AD92" s="36"/>
      <c r="AE92" s="36"/>
      <c r="AR92" s="205" t="s">
        <v>244</v>
      </c>
      <c r="AT92" s="205" t="s">
        <v>146</v>
      </c>
      <c r="AU92" s="205" t="s">
        <v>80</v>
      </c>
      <c r="AY92" s="19" t="s">
        <v>144</v>
      </c>
      <c r="BE92" s="206">
        <f t="shared" si="4"/>
        <v>0</v>
      </c>
      <c r="BF92" s="206">
        <f t="shared" si="5"/>
        <v>0</v>
      </c>
      <c r="BG92" s="206">
        <f t="shared" si="6"/>
        <v>0</v>
      </c>
      <c r="BH92" s="206">
        <f t="shared" si="7"/>
        <v>0</v>
      </c>
      <c r="BI92" s="206">
        <f t="shared" si="8"/>
        <v>0</v>
      </c>
      <c r="BJ92" s="19" t="s">
        <v>76</v>
      </c>
      <c r="BK92" s="206">
        <f t="shared" si="9"/>
        <v>0</v>
      </c>
      <c r="BL92" s="19" t="s">
        <v>244</v>
      </c>
      <c r="BM92" s="205" t="s">
        <v>882</v>
      </c>
    </row>
    <row r="93" spans="1:65" s="2" customFormat="1" ht="26.25" customHeight="1">
      <c r="A93" s="36"/>
      <c r="B93" s="37"/>
      <c r="C93" s="194" t="s">
        <v>150</v>
      </c>
      <c r="D93" s="194" t="s">
        <v>146</v>
      </c>
      <c r="E93" s="195" t="s">
        <v>883</v>
      </c>
      <c r="F93" s="196" t="s">
        <v>884</v>
      </c>
      <c r="G93" s="197" t="s">
        <v>875</v>
      </c>
      <c r="H93" s="198">
        <v>1</v>
      </c>
      <c r="I93" s="199"/>
      <c r="J93" s="200">
        <f t="shared" si="0"/>
        <v>0</v>
      </c>
      <c r="K93" s="196" t="s">
        <v>19</v>
      </c>
      <c r="L93" s="41"/>
      <c r="M93" s="201" t="s">
        <v>19</v>
      </c>
      <c r="N93" s="202" t="s">
        <v>43</v>
      </c>
      <c r="O93" s="66"/>
      <c r="P93" s="203">
        <f t="shared" si="1"/>
        <v>0</v>
      </c>
      <c r="Q93" s="203">
        <v>0</v>
      </c>
      <c r="R93" s="203">
        <f t="shared" si="2"/>
        <v>0</v>
      </c>
      <c r="S93" s="203">
        <v>0</v>
      </c>
      <c r="T93" s="204">
        <f t="shared" si="3"/>
        <v>0</v>
      </c>
      <c r="U93" s="36"/>
      <c r="V93" s="36"/>
      <c r="W93" s="36"/>
      <c r="X93" s="36"/>
      <c r="Y93" s="36"/>
      <c r="Z93" s="36"/>
      <c r="AA93" s="36"/>
      <c r="AB93" s="36"/>
      <c r="AC93" s="36"/>
      <c r="AD93" s="36"/>
      <c r="AE93" s="36"/>
      <c r="AR93" s="205" t="s">
        <v>244</v>
      </c>
      <c r="AT93" s="205" t="s">
        <v>146</v>
      </c>
      <c r="AU93" s="205" t="s">
        <v>80</v>
      </c>
      <c r="AY93" s="19" t="s">
        <v>144</v>
      </c>
      <c r="BE93" s="206">
        <f t="shared" si="4"/>
        <v>0</v>
      </c>
      <c r="BF93" s="206">
        <f t="shared" si="5"/>
        <v>0</v>
      </c>
      <c r="BG93" s="206">
        <f t="shared" si="6"/>
        <v>0</v>
      </c>
      <c r="BH93" s="206">
        <f t="shared" si="7"/>
        <v>0</v>
      </c>
      <c r="BI93" s="206">
        <f t="shared" si="8"/>
        <v>0</v>
      </c>
      <c r="BJ93" s="19" t="s">
        <v>76</v>
      </c>
      <c r="BK93" s="206">
        <f t="shared" si="9"/>
        <v>0</v>
      </c>
      <c r="BL93" s="19" t="s">
        <v>244</v>
      </c>
      <c r="BM93" s="205" t="s">
        <v>885</v>
      </c>
    </row>
    <row r="94" spans="1:65" s="2" customFormat="1" ht="27" customHeight="1">
      <c r="A94" s="36"/>
      <c r="B94" s="37"/>
      <c r="C94" s="194" t="s">
        <v>183</v>
      </c>
      <c r="D94" s="194" t="s">
        <v>146</v>
      </c>
      <c r="E94" s="195" t="s">
        <v>886</v>
      </c>
      <c r="F94" s="196" t="s">
        <v>887</v>
      </c>
      <c r="G94" s="197" t="s">
        <v>875</v>
      </c>
      <c r="H94" s="198">
        <v>1</v>
      </c>
      <c r="I94" s="199"/>
      <c r="J94" s="200">
        <f t="shared" si="0"/>
        <v>0</v>
      </c>
      <c r="K94" s="196" t="s">
        <v>19</v>
      </c>
      <c r="L94" s="41"/>
      <c r="M94" s="201" t="s">
        <v>19</v>
      </c>
      <c r="N94" s="202" t="s">
        <v>43</v>
      </c>
      <c r="O94" s="66"/>
      <c r="P94" s="203">
        <f t="shared" si="1"/>
        <v>0</v>
      </c>
      <c r="Q94" s="203">
        <v>0</v>
      </c>
      <c r="R94" s="203">
        <f t="shared" si="2"/>
        <v>0</v>
      </c>
      <c r="S94" s="203">
        <v>0</v>
      </c>
      <c r="T94" s="204">
        <f t="shared" si="3"/>
        <v>0</v>
      </c>
      <c r="U94" s="36"/>
      <c r="V94" s="36"/>
      <c r="W94" s="36"/>
      <c r="X94" s="36"/>
      <c r="Y94" s="36"/>
      <c r="Z94" s="36"/>
      <c r="AA94" s="36"/>
      <c r="AB94" s="36"/>
      <c r="AC94" s="36"/>
      <c r="AD94" s="36"/>
      <c r="AE94" s="36"/>
      <c r="AR94" s="205" t="s">
        <v>244</v>
      </c>
      <c r="AT94" s="205" t="s">
        <v>146</v>
      </c>
      <c r="AU94" s="205" t="s">
        <v>80</v>
      </c>
      <c r="AY94" s="19" t="s">
        <v>144</v>
      </c>
      <c r="BE94" s="206">
        <f t="shared" si="4"/>
        <v>0</v>
      </c>
      <c r="BF94" s="206">
        <f t="shared" si="5"/>
        <v>0</v>
      </c>
      <c r="BG94" s="206">
        <f t="shared" si="6"/>
        <v>0</v>
      </c>
      <c r="BH94" s="206">
        <f t="shared" si="7"/>
        <v>0</v>
      </c>
      <c r="BI94" s="206">
        <f t="shared" si="8"/>
        <v>0</v>
      </c>
      <c r="BJ94" s="19" t="s">
        <v>76</v>
      </c>
      <c r="BK94" s="206">
        <f t="shared" si="9"/>
        <v>0</v>
      </c>
      <c r="BL94" s="19" t="s">
        <v>244</v>
      </c>
      <c r="BM94" s="205" t="s">
        <v>888</v>
      </c>
    </row>
    <row r="95" spans="1:65" s="2" customFormat="1" ht="18.75" customHeight="1">
      <c r="A95" s="36"/>
      <c r="B95" s="37"/>
      <c r="C95" s="194" t="s">
        <v>188</v>
      </c>
      <c r="D95" s="194" t="s">
        <v>146</v>
      </c>
      <c r="E95" s="195" t="s">
        <v>889</v>
      </c>
      <c r="F95" s="196" t="s">
        <v>890</v>
      </c>
      <c r="G95" s="197" t="s">
        <v>875</v>
      </c>
      <c r="H95" s="198">
        <v>1</v>
      </c>
      <c r="I95" s="199"/>
      <c r="J95" s="200">
        <f t="shared" si="0"/>
        <v>0</v>
      </c>
      <c r="K95" s="196" t="s">
        <v>19</v>
      </c>
      <c r="L95" s="41"/>
      <c r="M95" s="201" t="s">
        <v>19</v>
      </c>
      <c r="N95" s="202" t="s">
        <v>43</v>
      </c>
      <c r="O95" s="66"/>
      <c r="P95" s="203">
        <f t="shared" si="1"/>
        <v>0</v>
      </c>
      <c r="Q95" s="203">
        <v>0</v>
      </c>
      <c r="R95" s="203">
        <f t="shared" si="2"/>
        <v>0</v>
      </c>
      <c r="S95" s="203">
        <v>0</v>
      </c>
      <c r="T95" s="204">
        <f t="shared" si="3"/>
        <v>0</v>
      </c>
      <c r="U95" s="36"/>
      <c r="V95" s="36"/>
      <c r="W95" s="36"/>
      <c r="X95" s="36"/>
      <c r="Y95" s="36"/>
      <c r="Z95" s="36"/>
      <c r="AA95" s="36"/>
      <c r="AB95" s="36"/>
      <c r="AC95" s="36"/>
      <c r="AD95" s="36"/>
      <c r="AE95" s="36"/>
      <c r="AR95" s="205" t="s">
        <v>526</v>
      </c>
      <c r="AT95" s="205" t="s">
        <v>146</v>
      </c>
      <c r="AU95" s="205" t="s">
        <v>80</v>
      </c>
      <c r="AY95" s="19" t="s">
        <v>144</v>
      </c>
      <c r="BE95" s="206">
        <f t="shared" si="4"/>
        <v>0</v>
      </c>
      <c r="BF95" s="206">
        <f t="shared" si="5"/>
        <v>0</v>
      </c>
      <c r="BG95" s="206">
        <f t="shared" si="6"/>
        <v>0</v>
      </c>
      <c r="BH95" s="206">
        <f t="shared" si="7"/>
        <v>0</v>
      </c>
      <c r="BI95" s="206">
        <f t="shared" si="8"/>
        <v>0</v>
      </c>
      <c r="BJ95" s="19" t="s">
        <v>76</v>
      </c>
      <c r="BK95" s="206">
        <f t="shared" si="9"/>
        <v>0</v>
      </c>
      <c r="BL95" s="19" t="s">
        <v>526</v>
      </c>
      <c r="BM95" s="205" t="s">
        <v>891</v>
      </c>
    </row>
    <row r="96" spans="1:65" s="2" customFormat="1" ht="26.25" customHeight="1">
      <c r="A96" s="36"/>
      <c r="B96" s="37"/>
      <c r="C96" s="194" t="s">
        <v>194</v>
      </c>
      <c r="D96" s="194" t="s">
        <v>146</v>
      </c>
      <c r="E96" s="195" t="s">
        <v>892</v>
      </c>
      <c r="F96" s="196" t="s">
        <v>893</v>
      </c>
      <c r="G96" s="197" t="s">
        <v>875</v>
      </c>
      <c r="H96" s="198">
        <v>1</v>
      </c>
      <c r="I96" s="199"/>
      <c r="J96" s="200">
        <f t="shared" si="0"/>
        <v>0</v>
      </c>
      <c r="K96" s="196" t="s">
        <v>19</v>
      </c>
      <c r="L96" s="41"/>
      <c r="M96" s="201" t="s">
        <v>19</v>
      </c>
      <c r="N96" s="202" t="s">
        <v>43</v>
      </c>
      <c r="O96" s="66"/>
      <c r="P96" s="203">
        <f t="shared" si="1"/>
        <v>0</v>
      </c>
      <c r="Q96" s="203">
        <v>0</v>
      </c>
      <c r="R96" s="203">
        <f t="shared" si="2"/>
        <v>0</v>
      </c>
      <c r="S96" s="203">
        <v>0</v>
      </c>
      <c r="T96" s="204">
        <f t="shared" si="3"/>
        <v>0</v>
      </c>
      <c r="U96" s="36"/>
      <c r="V96" s="36"/>
      <c r="W96" s="36"/>
      <c r="X96" s="36"/>
      <c r="Y96" s="36"/>
      <c r="Z96" s="36"/>
      <c r="AA96" s="36"/>
      <c r="AB96" s="36"/>
      <c r="AC96" s="36"/>
      <c r="AD96" s="36"/>
      <c r="AE96" s="36"/>
      <c r="AR96" s="205" t="s">
        <v>526</v>
      </c>
      <c r="AT96" s="205" t="s">
        <v>146</v>
      </c>
      <c r="AU96" s="205" t="s">
        <v>80</v>
      </c>
      <c r="AY96" s="19" t="s">
        <v>144</v>
      </c>
      <c r="BE96" s="206">
        <f t="shared" si="4"/>
        <v>0</v>
      </c>
      <c r="BF96" s="206">
        <f t="shared" si="5"/>
        <v>0</v>
      </c>
      <c r="BG96" s="206">
        <f t="shared" si="6"/>
        <v>0</v>
      </c>
      <c r="BH96" s="206">
        <f t="shared" si="7"/>
        <v>0</v>
      </c>
      <c r="BI96" s="206">
        <f t="shared" si="8"/>
        <v>0</v>
      </c>
      <c r="BJ96" s="19" t="s">
        <v>76</v>
      </c>
      <c r="BK96" s="206">
        <f t="shared" si="9"/>
        <v>0</v>
      </c>
      <c r="BL96" s="19" t="s">
        <v>526</v>
      </c>
      <c r="BM96" s="205" t="s">
        <v>894</v>
      </c>
    </row>
    <row r="97" spans="1:65" s="2" customFormat="1" ht="28.5" customHeight="1">
      <c r="A97" s="36"/>
      <c r="B97" s="37"/>
      <c r="C97" s="194" t="s">
        <v>202</v>
      </c>
      <c r="D97" s="194" t="s">
        <v>146</v>
      </c>
      <c r="E97" s="195" t="s">
        <v>895</v>
      </c>
      <c r="F97" s="196" t="s">
        <v>896</v>
      </c>
      <c r="G97" s="197" t="s">
        <v>875</v>
      </c>
      <c r="H97" s="198">
        <v>1</v>
      </c>
      <c r="I97" s="199"/>
      <c r="J97" s="200">
        <f t="shared" si="0"/>
        <v>0</v>
      </c>
      <c r="K97" s="196" t="s">
        <v>19</v>
      </c>
      <c r="L97" s="41"/>
      <c r="M97" s="264" t="s">
        <v>19</v>
      </c>
      <c r="N97" s="265" t="s">
        <v>43</v>
      </c>
      <c r="O97" s="266"/>
      <c r="P97" s="267">
        <f t="shared" si="1"/>
        <v>0</v>
      </c>
      <c r="Q97" s="267">
        <v>0</v>
      </c>
      <c r="R97" s="267">
        <f t="shared" si="2"/>
        <v>0</v>
      </c>
      <c r="S97" s="267">
        <v>0</v>
      </c>
      <c r="T97" s="268">
        <f t="shared" si="3"/>
        <v>0</v>
      </c>
      <c r="U97" s="36"/>
      <c r="V97" s="36"/>
      <c r="W97" s="36"/>
      <c r="X97" s="36"/>
      <c r="Y97" s="36"/>
      <c r="Z97" s="36"/>
      <c r="AA97" s="36"/>
      <c r="AB97" s="36"/>
      <c r="AC97" s="36"/>
      <c r="AD97" s="36"/>
      <c r="AE97" s="36"/>
      <c r="AR97" s="205" t="s">
        <v>526</v>
      </c>
      <c r="AT97" s="205" t="s">
        <v>146</v>
      </c>
      <c r="AU97" s="205" t="s">
        <v>80</v>
      </c>
      <c r="AY97" s="19" t="s">
        <v>144</v>
      </c>
      <c r="BE97" s="206">
        <f t="shared" si="4"/>
        <v>0</v>
      </c>
      <c r="BF97" s="206">
        <f t="shared" si="5"/>
        <v>0</v>
      </c>
      <c r="BG97" s="206">
        <f t="shared" si="6"/>
        <v>0</v>
      </c>
      <c r="BH97" s="206">
        <f t="shared" si="7"/>
        <v>0</v>
      </c>
      <c r="BI97" s="206">
        <f t="shared" si="8"/>
        <v>0</v>
      </c>
      <c r="BJ97" s="19" t="s">
        <v>76</v>
      </c>
      <c r="BK97" s="206">
        <f t="shared" si="9"/>
        <v>0</v>
      </c>
      <c r="BL97" s="19" t="s">
        <v>526</v>
      </c>
      <c r="BM97" s="205" t="s">
        <v>897</v>
      </c>
    </row>
    <row r="98" spans="1:65" s="2" customFormat="1" ht="6.95" customHeight="1">
      <c r="A98" s="36"/>
      <c r="B98" s="49"/>
      <c r="C98" s="50"/>
      <c r="D98" s="50"/>
      <c r="E98" s="50"/>
      <c r="F98" s="50"/>
      <c r="G98" s="50"/>
      <c r="H98" s="50"/>
      <c r="I98" s="144"/>
      <c r="J98" s="50"/>
      <c r="K98" s="50"/>
      <c r="L98" s="41"/>
      <c r="M98" s="36"/>
      <c r="O98" s="36"/>
      <c r="P98" s="36"/>
      <c r="Q98" s="36"/>
      <c r="R98" s="36"/>
      <c r="S98" s="36"/>
      <c r="T98" s="36"/>
      <c r="U98" s="36"/>
      <c r="V98" s="36"/>
      <c r="W98" s="36"/>
      <c r="X98" s="36"/>
      <c r="Y98" s="36"/>
      <c r="Z98" s="36"/>
      <c r="AA98" s="36"/>
      <c r="AB98" s="36"/>
      <c r="AC98" s="36"/>
      <c r="AD98" s="36"/>
      <c r="AE98" s="36"/>
    </row>
  </sheetData>
  <sheetProtection algorithmName="SHA-512" hashValue="lqh1OgI12xFilq+n8dODP0W6DsHaS8jq5q2zEGkw9AGRxleRrBnXiZgnvvExI1VZimW6ZfHmBvXyI2dIUyTv/Q==" saltValue="oCTLQfNgOvk6hY99vRxaddYxH/o+QWU0EqhNHRp15DQRI8F4/4zqkT6Ag6RpEKeuQFI0lFmu5FYTKI20nXLstg==" spinCount="100000" sheet="1" objects="1" scenarios="1" formatColumns="0" formatRows="0" autoFilter="0"/>
  <autoFilter ref="C86:K97"/>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9"/>
  <sheetViews>
    <sheetView showGridLines="0" topLeftCell="A166" workbookViewId="0"/>
  </sheetViews>
  <sheetFormatPr defaultRowHeight="11.2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81"/>
      <c r="M2" s="381"/>
      <c r="N2" s="381"/>
      <c r="O2" s="381"/>
      <c r="P2" s="381"/>
      <c r="Q2" s="381"/>
      <c r="R2" s="381"/>
      <c r="S2" s="381"/>
      <c r="T2" s="381"/>
      <c r="U2" s="381"/>
      <c r="V2" s="381"/>
      <c r="AT2" s="19" t="s">
        <v>91</v>
      </c>
    </row>
    <row r="3" spans="1:46" s="1" customFormat="1" ht="6.95" customHeight="1">
      <c r="B3" s="111"/>
      <c r="C3" s="112"/>
      <c r="D3" s="112"/>
      <c r="E3" s="112"/>
      <c r="F3" s="112"/>
      <c r="G3" s="112"/>
      <c r="H3" s="112"/>
      <c r="I3" s="113"/>
      <c r="J3" s="112"/>
      <c r="K3" s="112"/>
      <c r="L3" s="22"/>
      <c r="AT3" s="19" t="s">
        <v>80</v>
      </c>
    </row>
    <row r="4" spans="1:46" s="1" customFormat="1" ht="24.95" customHeight="1">
      <c r="B4" s="22"/>
      <c r="D4" s="114" t="s">
        <v>98</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4.45" customHeight="1">
      <c r="B7" s="22"/>
      <c r="E7" s="397" t="str">
        <f>'Rekapitulace stavby'!K6</f>
        <v>Stavební úpravy objektu IET</v>
      </c>
      <c r="F7" s="398"/>
      <c r="G7" s="398"/>
      <c r="H7" s="398"/>
      <c r="I7" s="110"/>
      <c r="L7" s="22"/>
    </row>
    <row r="8" spans="1:46" s="1" customFormat="1" ht="12" customHeight="1">
      <c r="B8" s="22"/>
      <c r="D8" s="116" t="s">
        <v>99</v>
      </c>
      <c r="I8" s="110"/>
      <c r="L8" s="22"/>
    </row>
    <row r="9" spans="1:46" s="2" customFormat="1" ht="14.45" customHeight="1">
      <c r="A9" s="36"/>
      <c r="B9" s="41"/>
      <c r="C9" s="36"/>
      <c r="D9" s="36"/>
      <c r="E9" s="397" t="s">
        <v>100</v>
      </c>
      <c r="F9" s="399"/>
      <c r="G9" s="399"/>
      <c r="H9" s="399"/>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101</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400" t="s">
        <v>898</v>
      </c>
      <c r="F11" s="399"/>
      <c r="G11" s="399"/>
      <c r="H11" s="399"/>
      <c r="I11" s="117"/>
      <c r="J11" s="36"/>
      <c r="K11" s="36"/>
      <c r="L11" s="118"/>
      <c r="S11" s="36"/>
      <c r="T11" s="36"/>
      <c r="U11" s="36"/>
      <c r="V11" s="36"/>
      <c r="W11" s="36"/>
      <c r="X11" s="36"/>
      <c r="Y11" s="36"/>
      <c r="Z11" s="36"/>
      <c r="AA11" s="36"/>
      <c r="AB11" s="36"/>
      <c r="AC11" s="36"/>
      <c r="AD11" s="36"/>
      <c r="AE11" s="36"/>
    </row>
    <row r="12" spans="1:46" s="2" customFormat="1">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19</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14. 4. 2019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19</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27</v>
      </c>
      <c r="F17" s="36"/>
      <c r="G17" s="36"/>
      <c r="H17" s="36"/>
      <c r="I17" s="119" t="s">
        <v>28</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29</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1" t="str">
        <f>'Rekapitulace stavby'!E14</f>
        <v>Vyplň údaj</v>
      </c>
      <c r="F20" s="402"/>
      <c r="G20" s="402"/>
      <c r="H20" s="402"/>
      <c r="I20" s="119" t="s">
        <v>28</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31</v>
      </c>
      <c r="E22" s="36"/>
      <c r="F22" s="36"/>
      <c r="G22" s="36"/>
      <c r="H22" s="36"/>
      <c r="I22" s="119" t="s">
        <v>26</v>
      </c>
      <c r="J22" s="105" t="s">
        <v>19</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32</v>
      </c>
      <c r="F23" s="36"/>
      <c r="G23" s="36"/>
      <c r="H23" s="36"/>
      <c r="I23" s="119" t="s">
        <v>28</v>
      </c>
      <c r="J23" s="105" t="s">
        <v>19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34</v>
      </c>
      <c r="E25" s="36"/>
      <c r="F25" s="36"/>
      <c r="G25" s="36"/>
      <c r="H25" s="36"/>
      <c r="I25" s="119" t="s">
        <v>26</v>
      </c>
      <c r="J25" s="105" t="s">
        <v>19</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35</v>
      </c>
      <c r="F26" s="36"/>
      <c r="G26" s="36"/>
      <c r="H26" s="36"/>
      <c r="I26" s="119" t="s">
        <v>28</v>
      </c>
      <c r="J26" s="105" t="s">
        <v>19</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403" t="s">
        <v>19</v>
      </c>
      <c r="F29" s="403"/>
      <c r="G29" s="403"/>
      <c r="H29" s="403"/>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ROUND(J94,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ROUND((SUM(BE94:BE168)),  2)</f>
        <v>0</v>
      </c>
      <c r="G35" s="36"/>
      <c r="H35" s="36"/>
      <c r="I35" s="133">
        <v>0.21</v>
      </c>
      <c r="J35" s="132">
        <f>ROUND(((SUM(BE94:BE168))*I35),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ROUND((SUM(BF94:BF168)),  2)</f>
        <v>0</v>
      </c>
      <c r="G36" s="36"/>
      <c r="H36" s="36"/>
      <c r="I36" s="133">
        <v>0.15</v>
      </c>
      <c r="J36" s="132">
        <f>ROUND(((SUM(BF94:BF168))*I36),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ROUND((SUM(BG94:BG168)),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ROUND((SUM(BH94:BH168)),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ROUND((SUM(BI94:BI168)),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103</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4.45" customHeight="1">
      <c r="A50" s="36"/>
      <c r="B50" s="37"/>
      <c r="C50" s="38"/>
      <c r="D50" s="38"/>
      <c r="E50" s="395" t="str">
        <f>E7</f>
        <v>Stavební úpravy objektu IET</v>
      </c>
      <c r="F50" s="396"/>
      <c r="G50" s="396"/>
      <c r="H50" s="396"/>
      <c r="I50" s="117"/>
      <c r="J50" s="38"/>
      <c r="K50" s="38"/>
      <c r="L50" s="118"/>
      <c r="S50" s="36"/>
      <c r="T50" s="36"/>
      <c r="U50" s="36"/>
      <c r="V50" s="36"/>
      <c r="W50" s="36"/>
      <c r="X50" s="36"/>
      <c r="Y50" s="36"/>
      <c r="Z50" s="36"/>
      <c r="AA50" s="36"/>
      <c r="AB50" s="36"/>
      <c r="AC50" s="36"/>
      <c r="AD50" s="36"/>
      <c r="AE50" s="36"/>
    </row>
    <row r="51" spans="1:47" s="1" customFormat="1" ht="12" customHeight="1">
      <c r="B51" s="23"/>
      <c r="C51" s="31" t="s">
        <v>99</v>
      </c>
      <c r="D51" s="24"/>
      <c r="E51" s="24"/>
      <c r="F51" s="24"/>
      <c r="G51" s="24"/>
      <c r="H51" s="24"/>
      <c r="I51" s="110"/>
      <c r="J51" s="24"/>
      <c r="K51" s="24"/>
      <c r="L51" s="22"/>
    </row>
    <row r="52" spans="1:47" s="2" customFormat="1" ht="14.45" customHeight="1">
      <c r="A52" s="36"/>
      <c r="B52" s="37"/>
      <c r="C52" s="38"/>
      <c r="D52" s="38"/>
      <c r="E52" s="395" t="s">
        <v>100</v>
      </c>
      <c r="F52" s="394"/>
      <c r="G52" s="394"/>
      <c r="H52" s="394"/>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101</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73" t="str">
        <f>E11</f>
        <v>D1.5 - Soupis prací  - POV</v>
      </c>
      <c r="F54" s="394"/>
      <c r="G54" s="394"/>
      <c r="H54" s="394"/>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119" t="s">
        <v>23</v>
      </c>
      <c r="J56" s="61" t="str">
        <f>IF(J14="","",J14)</f>
        <v>14. 4. 2019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25</v>
      </c>
      <c r="D58" s="38"/>
      <c r="E58" s="38"/>
      <c r="F58" s="29" t="str">
        <f>E17</f>
        <v>Vysoká škola báňská -TU Ostrava</v>
      </c>
      <c r="G58" s="38"/>
      <c r="H58" s="38"/>
      <c r="I58" s="119" t="s">
        <v>31</v>
      </c>
      <c r="J58" s="34" t="str">
        <f>E23</f>
        <v xml:space="preserve">Ing. Pavel Obroučka </v>
      </c>
      <c r="K58" s="38"/>
      <c r="L58" s="118"/>
      <c r="S58" s="36"/>
      <c r="T58" s="36"/>
      <c r="U58" s="36"/>
      <c r="V58" s="36"/>
      <c r="W58" s="36"/>
      <c r="X58" s="36"/>
      <c r="Y58" s="36"/>
      <c r="Z58" s="36"/>
      <c r="AA58" s="36"/>
      <c r="AB58" s="36"/>
      <c r="AC58" s="36"/>
      <c r="AD58" s="36"/>
      <c r="AE58" s="36"/>
    </row>
    <row r="59" spans="1:47" s="2" customFormat="1" ht="15.6" customHeight="1">
      <c r="A59" s="36"/>
      <c r="B59" s="37"/>
      <c r="C59" s="31" t="s">
        <v>29</v>
      </c>
      <c r="D59" s="38"/>
      <c r="E59" s="38"/>
      <c r="F59" s="29" t="str">
        <f>IF(E20="","",E20)</f>
        <v>Vyplň údaj</v>
      </c>
      <c r="G59" s="38"/>
      <c r="H59" s="38"/>
      <c r="I59" s="119" t="s">
        <v>34</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104</v>
      </c>
      <c r="D61" s="149"/>
      <c r="E61" s="149"/>
      <c r="F61" s="149"/>
      <c r="G61" s="149"/>
      <c r="H61" s="149"/>
      <c r="I61" s="150"/>
      <c r="J61" s="151" t="s">
        <v>105</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J94</f>
        <v>0</v>
      </c>
      <c r="K63" s="38"/>
      <c r="L63" s="118"/>
      <c r="S63" s="36"/>
      <c r="T63" s="36"/>
      <c r="U63" s="36"/>
      <c r="V63" s="36"/>
      <c r="W63" s="36"/>
      <c r="X63" s="36"/>
      <c r="Y63" s="36"/>
      <c r="Z63" s="36"/>
      <c r="AA63" s="36"/>
      <c r="AB63" s="36"/>
      <c r="AC63" s="36"/>
      <c r="AD63" s="36"/>
      <c r="AE63" s="36"/>
      <c r="AU63" s="19" t="s">
        <v>106</v>
      </c>
    </row>
    <row r="64" spans="1:47" s="9" customFormat="1" ht="24.95" customHeight="1">
      <c r="B64" s="153"/>
      <c r="C64" s="154"/>
      <c r="D64" s="155" t="s">
        <v>107</v>
      </c>
      <c r="E64" s="156"/>
      <c r="F64" s="156"/>
      <c r="G64" s="156"/>
      <c r="H64" s="156"/>
      <c r="I64" s="157"/>
      <c r="J64" s="158">
        <f>J95</f>
        <v>0</v>
      </c>
      <c r="K64" s="154"/>
      <c r="L64" s="159"/>
    </row>
    <row r="65" spans="1:31" s="10" customFormat="1" ht="19.899999999999999" customHeight="1">
      <c r="B65" s="160"/>
      <c r="C65" s="99"/>
      <c r="D65" s="161" t="s">
        <v>111</v>
      </c>
      <c r="E65" s="162"/>
      <c r="F65" s="162"/>
      <c r="G65" s="162"/>
      <c r="H65" s="162"/>
      <c r="I65" s="163"/>
      <c r="J65" s="164">
        <f>J96</f>
        <v>0</v>
      </c>
      <c r="K65" s="99"/>
      <c r="L65" s="165"/>
    </row>
    <row r="66" spans="1:31" s="10" customFormat="1" ht="19.899999999999999" customHeight="1">
      <c r="B66" s="160"/>
      <c r="C66" s="99"/>
      <c r="D66" s="161" t="s">
        <v>112</v>
      </c>
      <c r="E66" s="162"/>
      <c r="F66" s="162"/>
      <c r="G66" s="162"/>
      <c r="H66" s="162"/>
      <c r="I66" s="163"/>
      <c r="J66" s="164">
        <f>J110</f>
        <v>0</v>
      </c>
      <c r="K66" s="99"/>
      <c r="L66" s="165"/>
    </row>
    <row r="67" spans="1:31" s="10" customFormat="1" ht="19.899999999999999" customHeight="1">
      <c r="B67" s="160"/>
      <c r="C67" s="99"/>
      <c r="D67" s="161" t="s">
        <v>113</v>
      </c>
      <c r="E67" s="162"/>
      <c r="F67" s="162"/>
      <c r="G67" s="162"/>
      <c r="H67" s="162"/>
      <c r="I67" s="163"/>
      <c r="J67" s="164">
        <f>J114</f>
        <v>0</v>
      </c>
      <c r="K67" s="99"/>
      <c r="L67" s="165"/>
    </row>
    <row r="68" spans="1:31" s="10" customFormat="1" ht="19.899999999999999" customHeight="1">
      <c r="B68" s="160"/>
      <c r="C68" s="99"/>
      <c r="D68" s="161" t="s">
        <v>114</v>
      </c>
      <c r="E68" s="162"/>
      <c r="F68" s="162"/>
      <c r="G68" s="162"/>
      <c r="H68" s="162"/>
      <c r="I68" s="163"/>
      <c r="J68" s="164">
        <f>J124</f>
        <v>0</v>
      </c>
      <c r="K68" s="99"/>
      <c r="L68" s="165"/>
    </row>
    <row r="69" spans="1:31" s="9" customFormat="1" ht="24.95" customHeight="1">
      <c r="B69" s="153"/>
      <c r="C69" s="154"/>
      <c r="D69" s="155" t="s">
        <v>115</v>
      </c>
      <c r="E69" s="156"/>
      <c r="F69" s="156"/>
      <c r="G69" s="156"/>
      <c r="H69" s="156"/>
      <c r="I69" s="157"/>
      <c r="J69" s="158">
        <f>J127</f>
        <v>0</v>
      </c>
      <c r="K69" s="154"/>
      <c r="L69" s="159"/>
    </row>
    <row r="70" spans="1:31" s="10" customFormat="1" ht="19.899999999999999" customHeight="1">
      <c r="B70" s="160"/>
      <c r="C70" s="99"/>
      <c r="D70" s="161" t="s">
        <v>119</v>
      </c>
      <c r="E70" s="162"/>
      <c r="F70" s="162"/>
      <c r="G70" s="162"/>
      <c r="H70" s="162"/>
      <c r="I70" s="163"/>
      <c r="J70" s="164">
        <f>J128</f>
        <v>0</v>
      </c>
      <c r="K70" s="99"/>
      <c r="L70" s="165"/>
    </row>
    <row r="71" spans="1:31" s="10" customFormat="1" ht="19.899999999999999" customHeight="1">
      <c r="B71" s="160"/>
      <c r="C71" s="99"/>
      <c r="D71" s="161" t="s">
        <v>120</v>
      </c>
      <c r="E71" s="162"/>
      <c r="F71" s="162"/>
      <c r="G71" s="162"/>
      <c r="H71" s="162"/>
      <c r="I71" s="163"/>
      <c r="J71" s="164">
        <f>J149</f>
        <v>0</v>
      </c>
      <c r="K71" s="99"/>
      <c r="L71" s="165"/>
    </row>
    <row r="72" spans="1:31" s="10" customFormat="1" ht="19.899999999999999" customHeight="1">
      <c r="B72" s="160"/>
      <c r="C72" s="99"/>
      <c r="D72" s="161" t="s">
        <v>121</v>
      </c>
      <c r="E72" s="162"/>
      <c r="F72" s="162"/>
      <c r="G72" s="162"/>
      <c r="H72" s="162"/>
      <c r="I72" s="163"/>
      <c r="J72" s="164">
        <f>J160</f>
        <v>0</v>
      </c>
      <c r="K72" s="99"/>
      <c r="L72" s="165"/>
    </row>
    <row r="73" spans="1:31" s="2" customFormat="1" ht="21.7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6.95" customHeight="1">
      <c r="A74" s="36"/>
      <c r="B74" s="49"/>
      <c r="C74" s="50"/>
      <c r="D74" s="50"/>
      <c r="E74" s="50"/>
      <c r="F74" s="50"/>
      <c r="G74" s="50"/>
      <c r="H74" s="50"/>
      <c r="I74" s="144"/>
      <c r="J74" s="50"/>
      <c r="K74" s="50"/>
      <c r="L74" s="118"/>
      <c r="S74" s="36"/>
      <c r="T74" s="36"/>
      <c r="U74" s="36"/>
      <c r="V74" s="36"/>
      <c r="W74" s="36"/>
      <c r="X74" s="36"/>
      <c r="Y74" s="36"/>
      <c r="Z74" s="36"/>
      <c r="AA74" s="36"/>
      <c r="AB74" s="36"/>
      <c r="AC74" s="36"/>
      <c r="AD74" s="36"/>
      <c r="AE74" s="36"/>
    </row>
    <row r="78" spans="1:31" s="2" customFormat="1" ht="6.95" customHeight="1">
      <c r="A78" s="36"/>
      <c r="B78" s="51"/>
      <c r="C78" s="52"/>
      <c r="D78" s="52"/>
      <c r="E78" s="52"/>
      <c r="F78" s="52"/>
      <c r="G78" s="52"/>
      <c r="H78" s="52"/>
      <c r="I78" s="147"/>
      <c r="J78" s="52"/>
      <c r="K78" s="52"/>
      <c r="L78" s="118"/>
      <c r="S78" s="36"/>
      <c r="T78" s="36"/>
      <c r="U78" s="36"/>
      <c r="V78" s="36"/>
      <c r="W78" s="36"/>
      <c r="X78" s="36"/>
      <c r="Y78" s="36"/>
      <c r="Z78" s="36"/>
      <c r="AA78" s="36"/>
      <c r="AB78" s="36"/>
      <c r="AC78" s="36"/>
      <c r="AD78" s="36"/>
      <c r="AE78" s="36"/>
    </row>
    <row r="79" spans="1:31" s="2" customFormat="1" ht="24.95" customHeight="1">
      <c r="A79" s="36"/>
      <c r="B79" s="37"/>
      <c r="C79" s="25" t="s">
        <v>129</v>
      </c>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3" s="2" customFormat="1" ht="12" customHeight="1">
      <c r="A81" s="36"/>
      <c r="B81" s="37"/>
      <c r="C81" s="31" t="s">
        <v>16</v>
      </c>
      <c r="D81" s="38"/>
      <c r="E81" s="38"/>
      <c r="F81" s="38"/>
      <c r="G81" s="38"/>
      <c r="H81" s="38"/>
      <c r="I81" s="117"/>
      <c r="J81" s="38"/>
      <c r="K81" s="38"/>
      <c r="L81" s="118"/>
      <c r="S81" s="36"/>
      <c r="T81" s="36"/>
      <c r="U81" s="36"/>
      <c r="V81" s="36"/>
      <c r="W81" s="36"/>
      <c r="X81" s="36"/>
      <c r="Y81" s="36"/>
      <c r="Z81" s="36"/>
      <c r="AA81" s="36"/>
      <c r="AB81" s="36"/>
      <c r="AC81" s="36"/>
      <c r="AD81" s="36"/>
      <c r="AE81" s="36"/>
    </row>
    <row r="82" spans="1:63" s="2" customFormat="1" ht="14.45" customHeight="1">
      <c r="A82" s="36"/>
      <c r="B82" s="37"/>
      <c r="C82" s="38"/>
      <c r="D82" s="38"/>
      <c r="E82" s="395" t="str">
        <f>E7</f>
        <v>Stavební úpravy objektu IET</v>
      </c>
      <c r="F82" s="396"/>
      <c r="G82" s="396"/>
      <c r="H82" s="396"/>
      <c r="I82" s="117"/>
      <c r="J82" s="38"/>
      <c r="K82" s="38"/>
      <c r="L82" s="118"/>
      <c r="S82" s="36"/>
      <c r="T82" s="36"/>
      <c r="U82" s="36"/>
      <c r="V82" s="36"/>
      <c r="W82" s="36"/>
      <c r="X82" s="36"/>
      <c r="Y82" s="36"/>
      <c r="Z82" s="36"/>
      <c r="AA82" s="36"/>
      <c r="AB82" s="36"/>
      <c r="AC82" s="36"/>
      <c r="AD82" s="36"/>
      <c r="AE82" s="36"/>
    </row>
    <row r="83" spans="1:63" s="1" customFormat="1" ht="12" customHeight="1">
      <c r="B83" s="23"/>
      <c r="C83" s="31" t="s">
        <v>99</v>
      </c>
      <c r="D83" s="24"/>
      <c r="E83" s="24"/>
      <c r="F83" s="24"/>
      <c r="G83" s="24"/>
      <c r="H83" s="24"/>
      <c r="I83" s="110"/>
      <c r="J83" s="24"/>
      <c r="K83" s="24"/>
      <c r="L83" s="22"/>
    </row>
    <row r="84" spans="1:63" s="2" customFormat="1" ht="14.45" customHeight="1">
      <c r="A84" s="36"/>
      <c r="B84" s="37"/>
      <c r="C84" s="38"/>
      <c r="D84" s="38"/>
      <c r="E84" s="395" t="s">
        <v>100</v>
      </c>
      <c r="F84" s="394"/>
      <c r="G84" s="394"/>
      <c r="H84" s="394"/>
      <c r="I84" s="117"/>
      <c r="J84" s="38"/>
      <c r="K84" s="38"/>
      <c r="L84" s="118"/>
      <c r="S84" s="36"/>
      <c r="T84" s="36"/>
      <c r="U84" s="36"/>
      <c r="V84" s="36"/>
      <c r="W84" s="36"/>
      <c r="X84" s="36"/>
      <c r="Y84" s="36"/>
      <c r="Z84" s="36"/>
      <c r="AA84" s="36"/>
      <c r="AB84" s="36"/>
      <c r="AC84" s="36"/>
      <c r="AD84" s="36"/>
      <c r="AE84" s="36"/>
    </row>
    <row r="85" spans="1:63" s="2" customFormat="1" ht="12" customHeight="1">
      <c r="A85" s="36"/>
      <c r="B85" s="37"/>
      <c r="C85" s="31" t="s">
        <v>101</v>
      </c>
      <c r="D85" s="38"/>
      <c r="E85" s="38"/>
      <c r="F85" s="38"/>
      <c r="G85" s="38"/>
      <c r="H85" s="38"/>
      <c r="I85" s="117"/>
      <c r="J85" s="38"/>
      <c r="K85" s="38"/>
      <c r="L85" s="118"/>
      <c r="S85" s="36"/>
      <c r="T85" s="36"/>
      <c r="U85" s="36"/>
      <c r="V85" s="36"/>
      <c r="W85" s="36"/>
      <c r="X85" s="36"/>
      <c r="Y85" s="36"/>
      <c r="Z85" s="36"/>
      <c r="AA85" s="36"/>
      <c r="AB85" s="36"/>
      <c r="AC85" s="36"/>
      <c r="AD85" s="36"/>
      <c r="AE85" s="36"/>
    </row>
    <row r="86" spans="1:63" s="2" customFormat="1" ht="14.45" customHeight="1">
      <c r="A86" s="36"/>
      <c r="B86" s="37"/>
      <c r="C86" s="38"/>
      <c r="D86" s="38"/>
      <c r="E86" s="373" t="str">
        <f>E11</f>
        <v>D1.5 - Soupis prací  - POV</v>
      </c>
      <c r="F86" s="394"/>
      <c r="G86" s="394"/>
      <c r="H86" s="394"/>
      <c r="I86" s="117"/>
      <c r="J86" s="38"/>
      <c r="K86" s="38"/>
      <c r="L86" s="118"/>
      <c r="S86" s="36"/>
      <c r="T86" s="36"/>
      <c r="U86" s="36"/>
      <c r="V86" s="36"/>
      <c r="W86" s="36"/>
      <c r="X86" s="36"/>
      <c r="Y86" s="36"/>
      <c r="Z86" s="36"/>
      <c r="AA86" s="36"/>
      <c r="AB86" s="36"/>
      <c r="AC86" s="36"/>
      <c r="AD86" s="36"/>
      <c r="AE86" s="36"/>
    </row>
    <row r="87" spans="1:63" s="2" customFormat="1" ht="6.9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3" s="2" customFormat="1" ht="12" customHeight="1">
      <c r="A88" s="36"/>
      <c r="B88" s="37"/>
      <c r="C88" s="31" t="s">
        <v>21</v>
      </c>
      <c r="D88" s="38"/>
      <c r="E88" s="38"/>
      <c r="F88" s="29" t="str">
        <f>F14</f>
        <v xml:space="preserve"> </v>
      </c>
      <c r="G88" s="38"/>
      <c r="H88" s="38"/>
      <c r="I88" s="119" t="s">
        <v>23</v>
      </c>
      <c r="J88" s="61" t="str">
        <f>IF(J14="","",J14)</f>
        <v>14. 4. 2019</v>
      </c>
      <c r="K88" s="38"/>
      <c r="L88" s="118"/>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117"/>
      <c r="J89" s="38"/>
      <c r="K89" s="38"/>
      <c r="L89" s="118"/>
      <c r="S89" s="36"/>
      <c r="T89" s="36"/>
      <c r="U89" s="36"/>
      <c r="V89" s="36"/>
      <c r="W89" s="36"/>
      <c r="X89" s="36"/>
      <c r="Y89" s="36"/>
      <c r="Z89" s="36"/>
      <c r="AA89" s="36"/>
      <c r="AB89" s="36"/>
      <c r="AC89" s="36"/>
      <c r="AD89" s="36"/>
      <c r="AE89" s="36"/>
    </row>
    <row r="90" spans="1:63" s="2" customFormat="1" ht="26.45" customHeight="1">
      <c r="A90" s="36"/>
      <c r="B90" s="37"/>
      <c r="C90" s="31" t="s">
        <v>25</v>
      </c>
      <c r="D90" s="38"/>
      <c r="E90" s="38"/>
      <c r="F90" s="29" t="str">
        <f>E17</f>
        <v>Vysoká škola báňská -TU Ostrava</v>
      </c>
      <c r="G90" s="38"/>
      <c r="H90" s="38"/>
      <c r="I90" s="119" t="s">
        <v>31</v>
      </c>
      <c r="J90" s="34" t="str">
        <f>E23</f>
        <v xml:space="preserve">Ing. Pavel Obroučka </v>
      </c>
      <c r="K90" s="38"/>
      <c r="L90" s="118"/>
      <c r="S90" s="36"/>
      <c r="T90" s="36"/>
      <c r="U90" s="36"/>
      <c r="V90" s="36"/>
      <c r="W90" s="36"/>
      <c r="X90" s="36"/>
      <c r="Y90" s="36"/>
      <c r="Z90" s="36"/>
      <c r="AA90" s="36"/>
      <c r="AB90" s="36"/>
      <c r="AC90" s="36"/>
      <c r="AD90" s="36"/>
      <c r="AE90" s="36"/>
    </row>
    <row r="91" spans="1:63" s="2" customFormat="1" ht="15.6" customHeight="1">
      <c r="A91" s="36"/>
      <c r="B91" s="37"/>
      <c r="C91" s="31" t="s">
        <v>29</v>
      </c>
      <c r="D91" s="38"/>
      <c r="E91" s="38"/>
      <c r="F91" s="29" t="str">
        <f>IF(E20="","",E20)</f>
        <v>Vyplň údaj</v>
      </c>
      <c r="G91" s="38"/>
      <c r="H91" s="38"/>
      <c r="I91" s="119" t="s">
        <v>34</v>
      </c>
      <c r="J91" s="34" t="str">
        <f>E26</f>
        <v>Kolková</v>
      </c>
      <c r="K91" s="38"/>
      <c r="L91" s="118"/>
      <c r="S91" s="36"/>
      <c r="T91" s="36"/>
      <c r="U91" s="36"/>
      <c r="V91" s="36"/>
      <c r="W91" s="36"/>
      <c r="X91" s="36"/>
      <c r="Y91" s="36"/>
      <c r="Z91" s="36"/>
      <c r="AA91" s="36"/>
      <c r="AB91" s="36"/>
      <c r="AC91" s="36"/>
      <c r="AD91" s="36"/>
      <c r="AE91" s="36"/>
    </row>
    <row r="92" spans="1:63" s="2" customFormat="1" ht="10.35" customHeight="1">
      <c r="A92" s="36"/>
      <c r="B92" s="37"/>
      <c r="C92" s="38"/>
      <c r="D92" s="38"/>
      <c r="E92" s="38"/>
      <c r="F92" s="38"/>
      <c r="G92" s="38"/>
      <c r="H92" s="38"/>
      <c r="I92" s="117"/>
      <c r="J92" s="38"/>
      <c r="K92" s="38"/>
      <c r="L92" s="118"/>
      <c r="S92" s="36"/>
      <c r="T92" s="36"/>
      <c r="U92" s="36"/>
      <c r="V92" s="36"/>
      <c r="W92" s="36"/>
      <c r="X92" s="36"/>
      <c r="Y92" s="36"/>
      <c r="Z92" s="36"/>
      <c r="AA92" s="36"/>
      <c r="AB92" s="36"/>
      <c r="AC92" s="36"/>
      <c r="AD92" s="36"/>
      <c r="AE92" s="36"/>
    </row>
    <row r="93" spans="1:63" s="11" customFormat="1" ht="29.25" customHeight="1">
      <c r="A93" s="166"/>
      <c r="B93" s="167"/>
      <c r="C93" s="168" t="s">
        <v>130</v>
      </c>
      <c r="D93" s="169" t="s">
        <v>57</v>
      </c>
      <c r="E93" s="169" t="s">
        <v>53</v>
      </c>
      <c r="F93" s="169" t="s">
        <v>54</v>
      </c>
      <c r="G93" s="169" t="s">
        <v>131</v>
      </c>
      <c r="H93" s="169" t="s">
        <v>132</v>
      </c>
      <c r="I93" s="170" t="s">
        <v>133</v>
      </c>
      <c r="J93" s="169" t="s">
        <v>105</v>
      </c>
      <c r="K93" s="171" t="s">
        <v>134</v>
      </c>
      <c r="L93" s="172"/>
      <c r="M93" s="70" t="s">
        <v>19</v>
      </c>
      <c r="N93" s="71" t="s">
        <v>42</v>
      </c>
      <c r="O93" s="71" t="s">
        <v>135</v>
      </c>
      <c r="P93" s="71" t="s">
        <v>136</v>
      </c>
      <c r="Q93" s="71" t="s">
        <v>137</v>
      </c>
      <c r="R93" s="71" t="s">
        <v>138</v>
      </c>
      <c r="S93" s="71" t="s">
        <v>139</v>
      </c>
      <c r="T93" s="72" t="s">
        <v>140</v>
      </c>
      <c r="U93" s="166"/>
      <c r="V93" s="166"/>
      <c r="W93" s="166"/>
      <c r="X93" s="166"/>
      <c r="Y93" s="166"/>
      <c r="Z93" s="166"/>
      <c r="AA93" s="166"/>
      <c r="AB93" s="166"/>
      <c r="AC93" s="166"/>
      <c r="AD93" s="166"/>
      <c r="AE93" s="166"/>
    </row>
    <row r="94" spans="1:63" s="2" customFormat="1" ht="22.9" customHeight="1">
      <c r="A94" s="36"/>
      <c r="B94" s="37"/>
      <c r="C94" s="77" t="s">
        <v>141</v>
      </c>
      <c r="D94" s="38"/>
      <c r="E94" s="38"/>
      <c r="F94" s="38"/>
      <c r="G94" s="38"/>
      <c r="H94" s="38"/>
      <c r="I94" s="117"/>
      <c r="J94" s="173">
        <f>BK94</f>
        <v>0</v>
      </c>
      <c r="K94" s="38"/>
      <c r="L94" s="41"/>
      <c r="M94" s="73"/>
      <c r="N94" s="174"/>
      <c r="O94" s="74"/>
      <c r="P94" s="175">
        <f>P95+P127</f>
        <v>0</v>
      </c>
      <c r="Q94" s="74"/>
      <c r="R94" s="175">
        <f>R95+R127</f>
        <v>5.6295999999999999</v>
      </c>
      <c r="S94" s="74"/>
      <c r="T94" s="176">
        <f>T95+T127</f>
        <v>5.2779499999999997</v>
      </c>
      <c r="U94" s="36"/>
      <c r="V94" s="36"/>
      <c r="W94" s="36"/>
      <c r="X94" s="36"/>
      <c r="Y94" s="36"/>
      <c r="Z94" s="36"/>
      <c r="AA94" s="36"/>
      <c r="AB94" s="36"/>
      <c r="AC94" s="36"/>
      <c r="AD94" s="36"/>
      <c r="AE94" s="36"/>
      <c r="AT94" s="19" t="s">
        <v>71</v>
      </c>
      <c r="AU94" s="19" t="s">
        <v>106</v>
      </c>
      <c r="BK94" s="177">
        <f>BK95+BK127</f>
        <v>0</v>
      </c>
    </row>
    <row r="95" spans="1:63" s="12" customFormat="1" ht="25.9" customHeight="1">
      <c r="B95" s="178"/>
      <c r="C95" s="179"/>
      <c r="D95" s="180" t="s">
        <v>71</v>
      </c>
      <c r="E95" s="181" t="s">
        <v>142</v>
      </c>
      <c r="F95" s="181" t="s">
        <v>143</v>
      </c>
      <c r="G95" s="179"/>
      <c r="H95" s="179"/>
      <c r="I95" s="182"/>
      <c r="J95" s="183">
        <f>BK95</f>
        <v>0</v>
      </c>
      <c r="K95" s="179"/>
      <c r="L95" s="184"/>
      <c r="M95" s="185"/>
      <c r="N95" s="186"/>
      <c r="O95" s="186"/>
      <c r="P95" s="187">
        <f>P96+P110+P114+P124</f>
        <v>0</v>
      </c>
      <c r="Q95" s="186"/>
      <c r="R95" s="187">
        <f>R96+R110+R114+R124</f>
        <v>2.1503399999999999</v>
      </c>
      <c r="S95" s="186"/>
      <c r="T95" s="188">
        <f>T96+T110+T114+T124</f>
        <v>0.49399999999999999</v>
      </c>
      <c r="AR95" s="189" t="s">
        <v>76</v>
      </c>
      <c r="AT95" s="190" t="s">
        <v>71</v>
      </c>
      <c r="AU95" s="190" t="s">
        <v>72</v>
      </c>
      <c r="AY95" s="189" t="s">
        <v>144</v>
      </c>
      <c r="BK95" s="191">
        <f>BK96+BK110+BK114+BK124</f>
        <v>0</v>
      </c>
    </row>
    <row r="96" spans="1:63" s="12" customFormat="1" ht="22.9" customHeight="1">
      <c r="B96" s="178"/>
      <c r="C96" s="179"/>
      <c r="D96" s="180" t="s">
        <v>71</v>
      </c>
      <c r="E96" s="192" t="s">
        <v>188</v>
      </c>
      <c r="F96" s="192" t="s">
        <v>201</v>
      </c>
      <c r="G96" s="179"/>
      <c r="H96" s="179"/>
      <c r="I96" s="182"/>
      <c r="J96" s="193">
        <f>BK96</f>
        <v>0</v>
      </c>
      <c r="K96" s="179"/>
      <c r="L96" s="184"/>
      <c r="M96" s="185"/>
      <c r="N96" s="186"/>
      <c r="O96" s="186"/>
      <c r="P96" s="187">
        <f>SUM(P97:P109)</f>
        <v>0</v>
      </c>
      <c r="Q96" s="186"/>
      <c r="R96" s="187">
        <f>SUM(R97:R109)</f>
        <v>2.1503399999999999</v>
      </c>
      <c r="S96" s="186"/>
      <c r="T96" s="188">
        <f>SUM(T97:T109)</f>
        <v>0.49399999999999999</v>
      </c>
      <c r="AR96" s="189" t="s">
        <v>76</v>
      </c>
      <c r="AT96" s="190" t="s">
        <v>71</v>
      </c>
      <c r="AU96" s="190" t="s">
        <v>76</v>
      </c>
      <c r="AY96" s="189" t="s">
        <v>144</v>
      </c>
      <c r="BK96" s="191">
        <f>SUM(BK97:BK109)</f>
        <v>0</v>
      </c>
    </row>
    <row r="97" spans="1:65" s="2" customFormat="1" ht="49.15" customHeight="1">
      <c r="A97" s="36"/>
      <c r="B97" s="37"/>
      <c r="C97" s="194" t="s">
        <v>76</v>
      </c>
      <c r="D97" s="194" t="s">
        <v>146</v>
      </c>
      <c r="E97" s="195" t="s">
        <v>899</v>
      </c>
      <c r="F97" s="196" t="s">
        <v>900</v>
      </c>
      <c r="G97" s="197" t="s">
        <v>165</v>
      </c>
      <c r="H97" s="198">
        <v>500</v>
      </c>
      <c r="I97" s="199"/>
      <c r="J97" s="200">
        <f>ROUND(I97*H97,2)</f>
        <v>0</v>
      </c>
      <c r="K97" s="196" t="s">
        <v>239</v>
      </c>
      <c r="L97" s="41"/>
      <c r="M97" s="201" t="s">
        <v>19</v>
      </c>
      <c r="N97" s="202" t="s">
        <v>43</v>
      </c>
      <c r="O97" s="66"/>
      <c r="P97" s="203">
        <f>O97*H97</f>
        <v>0</v>
      </c>
      <c r="Q97" s="203">
        <v>2.4000000000000001E-4</v>
      </c>
      <c r="R97" s="203">
        <f>Q97*H97</f>
        <v>0.12000000000000001</v>
      </c>
      <c r="S97" s="203">
        <v>0</v>
      </c>
      <c r="T97" s="204">
        <f>S97*H97</f>
        <v>0</v>
      </c>
      <c r="U97" s="36"/>
      <c r="V97" s="36"/>
      <c r="W97" s="36"/>
      <c r="X97" s="36"/>
      <c r="Y97" s="36"/>
      <c r="Z97" s="36"/>
      <c r="AA97" s="36"/>
      <c r="AB97" s="36"/>
      <c r="AC97" s="36"/>
      <c r="AD97" s="36"/>
      <c r="AE97" s="36"/>
      <c r="AR97" s="205" t="s">
        <v>150</v>
      </c>
      <c r="AT97" s="205" t="s">
        <v>146</v>
      </c>
      <c r="AU97" s="205" t="s">
        <v>80</v>
      </c>
      <c r="AY97" s="19" t="s">
        <v>144</v>
      </c>
      <c r="BE97" s="206">
        <f>IF(N97="základní",J97,0)</f>
        <v>0</v>
      </c>
      <c r="BF97" s="206">
        <f>IF(N97="snížená",J97,0)</f>
        <v>0</v>
      </c>
      <c r="BG97" s="206">
        <f>IF(N97="zákl. přenesená",J97,0)</f>
        <v>0</v>
      </c>
      <c r="BH97" s="206">
        <f>IF(N97="sníž. přenesená",J97,0)</f>
        <v>0</v>
      </c>
      <c r="BI97" s="206">
        <f>IF(N97="nulová",J97,0)</f>
        <v>0</v>
      </c>
      <c r="BJ97" s="19" t="s">
        <v>76</v>
      </c>
      <c r="BK97" s="206">
        <f>ROUND(I97*H97,2)</f>
        <v>0</v>
      </c>
      <c r="BL97" s="19" t="s">
        <v>150</v>
      </c>
      <c r="BM97" s="205" t="s">
        <v>901</v>
      </c>
    </row>
    <row r="98" spans="1:65" s="2" customFormat="1" ht="78">
      <c r="A98" s="36"/>
      <c r="B98" s="37"/>
      <c r="C98" s="38"/>
      <c r="D98" s="209" t="s">
        <v>173</v>
      </c>
      <c r="E98" s="38"/>
      <c r="F98" s="240" t="s">
        <v>902</v>
      </c>
      <c r="G98" s="38"/>
      <c r="H98" s="38"/>
      <c r="I98" s="117"/>
      <c r="J98" s="38"/>
      <c r="K98" s="38"/>
      <c r="L98" s="41"/>
      <c r="M98" s="241"/>
      <c r="N98" s="242"/>
      <c r="O98" s="66"/>
      <c r="P98" s="66"/>
      <c r="Q98" s="66"/>
      <c r="R98" s="66"/>
      <c r="S98" s="66"/>
      <c r="T98" s="67"/>
      <c r="U98" s="36"/>
      <c r="V98" s="36"/>
      <c r="W98" s="36"/>
      <c r="X98" s="36"/>
      <c r="Y98" s="36"/>
      <c r="Z98" s="36"/>
      <c r="AA98" s="36"/>
      <c r="AB98" s="36"/>
      <c r="AC98" s="36"/>
      <c r="AD98" s="36"/>
      <c r="AE98" s="36"/>
      <c r="AT98" s="19" t="s">
        <v>173</v>
      </c>
      <c r="AU98" s="19" t="s">
        <v>80</v>
      </c>
    </row>
    <row r="99" spans="1:65" s="2" customFormat="1" ht="59.45" customHeight="1">
      <c r="A99" s="36"/>
      <c r="B99" s="37"/>
      <c r="C99" s="194" t="s">
        <v>80</v>
      </c>
      <c r="D99" s="194" t="s">
        <v>146</v>
      </c>
      <c r="E99" s="195" t="s">
        <v>903</v>
      </c>
      <c r="F99" s="196" t="s">
        <v>904</v>
      </c>
      <c r="G99" s="197" t="s">
        <v>165</v>
      </c>
      <c r="H99" s="198">
        <v>247</v>
      </c>
      <c r="I99" s="199"/>
      <c r="J99" s="200">
        <f>ROUND(I99*H99,2)</f>
        <v>0</v>
      </c>
      <c r="K99" s="196" t="s">
        <v>166</v>
      </c>
      <c r="L99" s="41"/>
      <c r="M99" s="201" t="s">
        <v>19</v>
      </c>
      <c r="N99" s="202" t="s">
        <v>43</v>
      </c>
      <c r="O99" s="66"/>
      <c r="P99" s="203">
        <f>O99*H99</f>
        <v>0</v>
      </c>
      <c r="Q99" s="203">
        <v>2.2000000000000001E-4</v>
      </c>
      <c r="R99" s="203">
        <f>Q99*H99</f>
        <v>5.4339999999999999E-2</v>
      </c>
      <c r="S99" s="203">
        <v>2E-3</v>
      </c>
      <c r="T99" s="204">
        <f>S99*H99</f>
        <v>0.49399999999999999</v>
      </c>
      <c r="U99" s="36"/>
      <c r="V99" s="36"/>
      <c r="W99" s="36"/>
      <c r="X99" s="36"/>
      <c r="Y99" s="36"/>
      <c r="Z99" s="36"/>
      <c r="AA99" s="36"/>
      <c r="AB99" s="36"/>
      <c r="AC99" s="36"/>
      <c r="AD99" s="36"/>
      <c r="AE99" s="36"/>
      <c r="AR99" s="205" t="s">
        <v>150</v>
      </c>
      <c r="AT99" s="205" t="s">
        <v>146</v>
      </c>
      <c r="AU99" s="205" t="s">
        <v>80</v>
      </c>
      <c r="AY99" s="19" t="s">
        <v>144</v>
      </c>
      <c r="BE99" s="206">
        <f>IF(N99="základní",J99,0)</f>
        <v>0</v>
      </c>
      <c r="BF99" s="206">
        <f>IF(N99="snížená",J99,0)</f>
        <v>0</v>
      </c>
      <c r="BG99" s="206">
        <f>IF(N99="zákl. přenesená",J99,0)</f>
        <v>0</v>
      </c>
      <c r="BH99" s="206">
        <f>IF(N99="sníž. přenesená",J99,0)</f>
        <v>0</v>
      </c>
      <c r="BI99" s="206">
        <f>IF(N99="nulová",J99,0)</f>
        <v>0</v>
      </c>
      <c r="BJ99" s="19" t="s">
        <v>76</v>
      </c>
      <c r="BK99" s="206">
        <f>ROUND(I99*H99,2)</f>
        <v>0</v>
      </c>
      <c r="BL99" s="19" t="s">
        <v>150</v>
      </c>
      <c r="BM99" s="205" t="s">
        <v>905</v>
      </c>
    </row>
    <row r="100" spans="1:65" s="2" customFormat="1" ht="39">
      <c r="A100" s="36"/>
      <c r="B100" s="37"/>
      <c r="C100" s="38"/>
      <c r="D100" s="209" t="s">
        <v>173</v>
      </c>
      <c r="E100" s="38"/>
      <c r="F100" s="240" t="s">
        <v>906</v>
      </c>
      <c r="G100" s="38"/>
      <c r="H100" s="38"/>
      <c r="I100" s="117"/>
      <c r="J100" s="38"/>
      <c r="K100" s="38"/>
      <c r="L100" s="41"/>
      <c r="M100" s="241"/>
      <c r="N100" s="242"/>
      <c r="O100" s="66"/>
      <c r="P100" s="66"/>
      <c r="Q100" s="66"/>
      <c r="R100" s="66"/>
      <c r="S100" s="66"/>
      <c r="T100" s="67"/>
      <c r="U100" s="36"/>
      <c r="V100" s="36"/>
      <c r="W100" s="36"/>
      <c r="X100" s="36"/>
      <c r="Y100" s="36"/>
      <c r="Z100" s="36"/>
      <c r="AA100" s="36"/>
      <c r="AB100" s="36"/>
      <c r="AC100" s="36"/>
      <c r="AD100" s="36"/>
      <c r="AE100" s="36"/>
      <c r="AT100" s="19" t="s">
        <v>173</v>
      </c>
      <c r="AU100" s="19" t="s">
        <v>80</v>
      </c>
    </row>
    <row r="101" spans="1:65" s="2" customFormat="1" ht="43.15" customHeight="1">
      <c r="A101" s="36"/>
      <c r="B101" s="37"/>
      <c r="C101" s="194" t="s">
        <v>161</v>
      </c>
      <c r="D101" s="194" t="s">
        <v>146</v>
      </c>
      <c r="E101" s="195" t="s">
        <v>907</v>
      </c>
      <c r="F101" s="196" t="s">
        <v>908</v>
      </c>
      <c r="G101" s="197" t="s">
        <v>165</v>
      </c>
      <c r="H101" s="198">
        <v>247</v>
      </c>
      <c r="I101" s="199"/>
      <c r="J101" s="200">
        <f>ROUND(I101*H101,2)</f>
        <v>0</v>
      </c>
      <c r="K101" s="196" t="s">
        <v>19</v>
      </c>
      <c r="L101" s="41"/>
      <c r="M101" s="201" t="s">
        <v>19</v>
      </c>
      <c r="N101" s="202" t="s">
        <v>43</v>
      </c>
      <c r="O101" s="66"/>
      <c r="P101" s="203">
        <f>O101*H101</f>
        <v>0</v>
      </c>
      <c r="Q101" s="203">
        <v>8.0000000000000002E-3</v>
      </c>
      <c r="R101" s="203">
        <f>Q101*H101</f>
        <v>1.976</v>
      </c>
      <c r="S101" s="203">
        <v>0</v>
      </c>
      <c r="T101" s="204">
        <f>S101*H101</f>
        <v>0</v>
      </c>
      <c r="U101" s="36"/>
      <c r="V101" s="36"/>
      <c r="W101" s="36"/>
      <c r="X101" s="36"/>
      <c r="Y101" s="36"/>
      <c r="Z101" s="36"/>
      <c r="AA101" s="36"/>
      <c r="AB101" s="36"/>
      <c r="AC101" s="36"/>
      <c r="AD101" s="36"/>
      <c r="AE101" s="36"/>
      <c r="AR101" s="205" t="s">
        <v>150</v>
      </c>
      <c r="AT101" s="205" t="s">
        <v>146</v>
      </c>
      <c r="AU101" s="205" t="s">
        <v>80</v>
      </c>
      <c r="AY101" s="19" t="s">
        <v>144</v>
      </c>
      <c r="BE101" s="206">
        <f>IF(N101="základní",J101,0)</f>
        <v>0</v>
      </c>
      <c r="BF101" s="206">
        <f>IF(N101="snížená",J101,0)</f>
        <v>0</v>
      </c>
      <c r="BG101" s="206">
        <f>IF(N101="zákl. přenesená",J101,0)</f>
        <v>0</v>
      </c>
      <c r="BH101" s="206">
        <f>IF(N101="sníž. přenesená",J101,0)</f>
        <v>0</v>
      </c>
      <c r="BI101" s="206">
        <f>IF(N101="nulová",J101,0)</f>
        <v>0</v>
      </c>
      <c r="BJ101" s="19" t="s">
        <v>76</v>
      </c>
      <c r="BK101" s="206">
        <f>ROUND(I101*H101,2)</f>
        <v>0</v>
      </c>
      <c r="BL101" s="19" t="s">
        <v>150</v>
      </c>
      <c r="BM101" s="205" t="s">
        <v>909</v>
      </c>
    </row>
    <row r="102" spans="1:65" s="13" customFormat="1" ht="22.5">
      <c r="B102" s="207"/>
      <c r="C102" s="208"/>
      <c r="D102" s="209" t="s">
        <v>152</v>
      </c>
      <c r="E102" s="210" t="s">
        <v>19</v>
      </c>
      <c r="F102" s="211" t="s">
        <v>910</v>
      </c>
      <c r="G102" s="208"/>
      <c r="H102" s="210" t="s">
        <v>19</v>
      </c>
      <c r="I102" s="212"/>
      <c r="J102" s="208"/>
      <c r="K102" s="208"/>
      <c r="L102" s="213"/>
      <c r="M102" s="214"/>
      <c r="N102" s="215"/>
      <c r="O102" s="215"/>
      <c r="P102" s="215"/>
      <c r="Q102" s="215"/>
      <c r="R102" s="215"/>
      <c r="S102" s="215"/>
      <c r="T102" s="216"/>
      <c r="AT102" s="217" t="s">
        <v>152</v>
      </c>
      <c r="AU102" s="217" t="s">
        <v>80</v>
      </c>
      <c r="AV102" s="13" t="s">
        <v>76</v>
      </c>
      <c r="AW102" s="13" t="s">
        <v>33</v>
      </c>
      <c r="AX102" s="13" t="s">
        <v>72</v>
      </c>
      <c r="AY102" s="217" t="s">
        <v>144</v>
      </c>
    </row>
    <row r="103" spans="1:65" s="13" customFormat="1">
      <c r="B103" s="207"/>
      <c r="C103" s="208"/>
      <c r="D103" s="209" t="s">
        <v>152</v>
      </c>
      <c r="E103" s="210" t="s">
        <v>19</v>
      </c>
      <c r="F103" s="211" t="s">
        <v>911</v>
      </c>
      <c r="G103" s="208"/>
      <c r="H103" s="210" t="s">
        <v>19</v>
      </c>
      <c r="I103" s="212"/>
      <c r="J103" s="208"/>
      <c r="K103" s="208"/>
      <c r="L103" s="213"/>
      <c r="M103" s="214"/>
      <c r="N103" s="215"/>
      <c r="O103" s="215"/>
      <c r="P103" s="215"/>
      <c r="Q103" s="215"/>
      <c r="R103" s="215"/>
      <c r="S103" s="215"/>
      <c r="T103" s="216"/>
      <c r="AT103" s="217" t="s">
        <v>152</v>
      </c>
      <c r="AU103" s="217" t="s">
        <v>80</v>
      </c>
      <c r="AV103" s="13" t="s">
        <v>76</v>
      </c>
      <c r="AW103" s="13" t="s">
        <v>33</v>
      </c>
      <c r="AX103" s="13" t="s">
        <v>72</v>
      </c>
      <c r="AY103" s="217" t="s">
        <v>144</v>
      </c>
    </row>
    <row r="104" spans="1:65" s="14" customFormat="1">
      <c r="B104" s="218"/>
      <c r="C104" s="219"/>
      <c r="D104" s="209" t="s">
        <v>152</v>
      </c>
      <c r="E104" s="220" t="s">
        <v>19</v>
      </c>
      <c r="F104" s="221" t="s">
        <v>912</v>
      </c>
      <c r="G104" s="219"/>
      <c r="H104" s="222">
        <v>91</v>
      </c>
      <c r="I104" s="223"/>
      <c r="J104" s="219"/>
      <c r="K104" s="219"/>
      <c r="L104" s="224"/>
      <c r="M104" s="225"/>
      <c r="N104" s="226"/>
      <c r="O104" s="226"/>
      <c r="P104" s="226"/>
      <c r="Q104" s="226"/>
      <c r="R104" s="226"/>
      <c r="S104" s="226"/>
      <c r="T104" s="227"/>
      <c r="AT104" s="228" t="s">
        <v>152</v>
      </c>
      <c r="AU104" s="228" t="s">
        <v>80</v>
      </c>
      <c r="AV104" s="14" t="s">
        <v>80</v>
      </c>
      <c r="AW104" s="14" t="s">
        <v>33</v>
      </c>
      <c r="AX104" s="14" t="s">
        <v>72</v>
      </c>
      <c r="AY104" s="228" t="s">
        <v>144</v>
      </c>
    </row>
    <row r="105" spans="1:65" s="13" customFormat="1">
      <c r="B105" s="207"/>
      <c r="C105" s="208"/>
      <c r="D105" s="209" t="s">
        <v>152</v>
      </c>
      <c r="E105" s="210" t="s">
        <v>19</v>
      </c>
      <c r="F105" s="211" t="s">
        <v>913</v>
      </c>
      <c r="G105" s="208"/>
      <c r="H105" s="210" t="s">
        <v>19</v>
      </c>
      <c r="I105" s="212"/>
      <c r="J105" s="208"/>
      <c r="K105" s="208"/>
      <c r="L105" s="213"/>
      <c r="M105" s="214"/>
      <c r="N105" s="215"/>
      <c r="O105" s="215"/>
      <c r="P105" s="215"/>
      <c r="Q105" s="215"/>
      <c r="R105" s="215"/>
      <c r="S105" s="215"/>
      <c r="T105" s="216"/>
      <c r="AT105" s="217" t="s">
        <v>152</v>
      </c>
      <c r="AU105" s="217" t="s">
        <v>80</v>
      </c>
      <c r="AV105" s="13" t="s">
        <v>76</v>
      </c>
      <c r="AW105" s="13" t="s">
        <v>33</v>
      </c>
      <c r="AX105" s="13" t="s">
        <v>72</v>
      </c>
      <c r="AY105" s="217" t="s">
        <v>144</v>
      </c>
    </row>
    <row r="106" spans="1:65" s="14" customFormat="1">
      <c r="B106" s="218"/>
      <c r="C106" s="219"/>
      <c r="D106" s="209" t="s">
        <v>152</v>
      </c>
      <c r="E106" s="220" t="s">
        <v>19</v>
      </c>
      <c r="F106" s="221" t="s">
        <v>914</v>
      </c>
      <c r="G106" s="219"/>
      <c r="H106" s="222">
        <v>65</v>
      </c>
      <c r="I106" s="223"/>
      <c r="J106" s="219"/>
      <c r="K106" s="219"/>
      <c r="L106" s="224"/>
      <c r="M106" s="225"/>
      <c r="N106" s="226"/>
      <c r="O106" s="226"/>
      <c r="P106" s="226"/>
      <c r="Q106" s="226"/>
      <c r="R106" s="226"/>
      <c r="S106" s="226"/>
      <c r="T106" s="227"/>
      <c r="AT106" s="228" t="s">
        <v>152</v>
      </c>
      <c r="AU106" s="228" t="s">
        <v>80</v>
      </c>
      <c r="AV106" s="14" t="s">
        <v>80</v>
      </c>
      <c r="AW106" s="14" t="s">
        <v>33</v>
      </c>
      <c r="AX106" s="14" t="s">
        <v>72</v>
      </c>
      <c r="AY106" s="228" t="s">
        <v>144</v>
      </c>
    </row>
    <row r="107" spans="1:65" s="13" customFormat="1">
      <c r="B107" s="207"/>
      <c r="C107" s="208"/>
      <c r="D107" s="209" t="s">
        <v>152</v>
      </c>
      <c r="E107" s="210" t="s">
        <v>19</v>
      </c>
      <c r="F107" s="211" t="s">
        <v>915</v>
      </c>
      <c r="G107" s="208"/>
      <c r="H107" s="210" t="s">
        <v>19</v>
      </c>
      <c r="I107" s="212"/>
      <c r="J107" s="208"/>
      <c r="K107" s="208"/>
      <c r="L107" s="213"/>
      <c r="M107" s="214"/>
      <c r="N107" s="215"/>
      <c r="O107" s="215"/>
      <c r="P107" s="215"/>
      <c r="Q107" s="215"/>
      <c r="R107" s="215"/>
      <c r="S107" s="215"/>
      <c r="T107" s="216"/>
      <c r="AT107" s="217" t="s">
        <v>152</v>
      </c>
      <c r="AU107" s="217" t="s">
        <v>80</v>
      </c>
      <c r="AV107" s="13" t="s">
        <v>76</v>
      </c>
      <c r="AW107" s="13" t="s">
        <v>33</v>
      </c>
      <c r="AX107" s="13" t="s">
        <v>72</v>
      </c>
      <c r="AY107" s="217" t="s">
        <v>144</v>
      </c>
    </row>
    <row r="108" spans="1:65" s="14" customFormat="1">
      <c r="B108" s="218"/>
      <c r="C108" s="219"/>
      <c r="D108" s="209" t="s">
        <v>152</v>
      </c>
      <c r="E108" s="220" t="s">
        <v>19</v>
      </c>
      <c r="F108" s="221" t="s">
        <v>912</v>
      </c>
      <c r="G108" s="219"/>
      <c r="H108" s="222">
        <v>91</v>
      </c>
      <c r="I108" s="223"/>
      <c r="J108" s="219"/>
      <c r="K108" s="219"/>
      <c r="L108" s="224"/>
      <c r="M108" s="225"/>
      <c r="N108" s="226"/>
      <c r="O108" s="226"/>
      <c r="P108" s="226"/>
      <c r="Q108" s="226"/>
      <c r="R108" s="226"/>
      <c r="S108" s="226"/>
      <c r="T108" s="227"/>
      <c r="AT108" s="228" t="s">
        <v>152</v>
      </c>
      <c r="AU108" s="228" t="s">
        <v>80</v>
      </c>
      <c r="AV108" s="14" t="s">
        <v>80</v>
      </c>
      <c r="AW108" s="14" t="s">
        <v>33</v>
      </c>
      <c r="AX108" s="14" t="s">
        <v>72</v>
      </c>
      <c r="AY108" s="228" t="s">
        <v>144</v>
      </c>
    </row>
    <row r="109" spans="1:65" s="15" customFormat="1">
      <c r="B109" s="229"/>
      <c r="C109" s="230"/>
      <c r="D109" s="209" t="s">
        <v>152</v>
      </c>
      <c r="E109" s="231" t="s">
        <v>19</v>
      </c>
      <c r="F109" s="232" t="s">
        <v>160</v>
      </c>
      <c r="G109" s="230"/>
      <c r="H109" s="233">
        <v>247</v>
      </c>
      <c r="I109" s="234"/>
      <c r="J109" s="230"/>
      <c r="K109" s="230"/>
      <c r="L109" s="235"/>
      <c r="M109" s="236"/>
      <c r="N109" s="237"/>
      <c r="O109" s="237"/>
      <c r="P109" s="237"/>
      <c r="Q109" s="237"/>
      <c r="R109" s="237"/>
      <c r="S109" s="237"/>
      <c r="T109" s="238"/>
      <c r="AT109" s="239" t="s">
        <v>152</v>
      </c>
      <c r="AU109" s="239" t="s">
        <v>80</v>
      </c>
      <c r="AV109" s="15" t="s">
        <v>150</v>
      </c>
      <c r="AW109" s="15" t="s">
        <v>33</v>
      </c>
      <c r="AX109" s="15" t="s">
        <v>76</v>
      </c>
      <c r="AY109" s="239" t="s">
        <v>144</v>
      </c>
    </row>
    <row r="110" spans="1:65" s="12" customFormat="1" ht="22.9" customHeight="1">
      <c r="B110" s="178"/>
      <c r="C110" s="179"/>
      <c r="D110" s="180" t="s">
        <v>71</v>
      </c>
      <c r="E110" s="192" t="s">
        <v>208</v>
      </c>
      <c r="F110" s="192" t="s">
        <v>243</v>
      </c>
      <c r="G110" s="179"/>
      <c r="H110" s="179"/>
      <c r="I110" s="182"/>
      <c r="J110" s="193">
        <f>BK110</f>
        <v>0</v>
      </c>
      <c r="K110" s="179"/>
      <c r="L110" s="184"/>
      <c r="M110" s="185"/>
      <c r="N110" s="186"/>
      <c r="O110" s="186"/>
      <c r="P110" s="187">
        <f>SUM(P111:P113)</f>
        <v>0</v>
      </c>
      <c r="Q110" s="186"/>
      <c r="R110" s="187">
        <f>SUM(R111:R113)</f>
        <v>0</v>
      </c>
      <c r="S110" s="186"/>
      <c r="T110" s="188">
        <f>SUM(T111:T113)</f>
        <v>0</v>
      </c>
      <c r="AR110" s="189" t="s">
        <v>76</v>
      </c>
      <c r="AT110" s="190" t="s">
        <v>71</v>
      </c>
      <c r="AU110" s="190" t="s">
        <v>76</v>
      </c>
      <c r="AY110" s="189" t="s">
        <v>144</v>
      </c>
      <c r="BK110" s="191">
        <f>SUM(BK111:BK113)</f>
        <v>0</v>
      </c>
    </row>
    <row r="111" spans="1:65" s="2" customFormat="1" ht="43.15" customHeight="1">
      <c r="A111" s="36"/>
      <c r="B111" s="37"/>
      <c r="C111" s="194" t="s">
        <v>150</v>
      </c>
      <c r="D111" s="194" t="s">
        <v>146</v>
      </c>
      <c r="E111" s="195" t="s">
        <v>916</v>
      </c>
      <c r="F111" s="196" t="s">
        <v>917</v>
      </c>
      <c r="G111" s="197" t="s">
        <v>197</v>
      </c>
      <c r="H111" s="198">
        <v>2</v>
      </c>
      <c r="I111" s="199"/>
      <c r="J111" s="200">
        <f>ROUND(I111*H111,2)</f>
        <v>0</v>
      </c>
      <c r="K111" s="196" t="s">
        <v>19</v>
      </c>
      <c r="L111" s="41"/>
      <c r="M111" s="201" t="s">
        <v>19</v>
      </c>
      <c r="N111" s="202" t="s">
        <v>43</v>
      </c>
      <c r="O111" s="66"/>
      <c r="P111" s="203">
        <f>O111*H111</f>
        <v>0</v>
      </c>
      <c r="Q111" s="203">
        <v>0</v>
      </c>
      <c r="R111" s="203">
        <f>Q111*H111</f>
        <v>0</v>
      </c>
      <c r="S111" s="203">
        <v>0</v>
      </c>
      <c r="T111" s="204">
        <f>S111*H111</f>
        <v>0</v>
      </c>
      <c r="U111" s="36"/>
      <c r="V111" s="36"/>
      <c r="W111" s="36"/>
      <c r="X111" s="36"/>
      <c r="Y111" s="36"/>
      <c r="Z111" s="36"/>
      <c r="AA111" s="36"/>
      <c r="AB111" s="36"/>
      <c r="AC111" s="36"/>
      <c r="AD111" s="36"/>
      <c r="AE111" s="36"/>
      <c r="AR111" s="205" t="s">
        <v>150</v>
      </c>
      <c r="AT111" s="205" t="s">
        <v>146</v>
      </c>
      <c r="AU111" s="205" t="s">
        <v>80</v>
      </c>
      <c r="AY111" s="19" t="s">
        <v>144</v>
      </c>
      <c r="BE111" s="206">
        <f>IF(N111="základní",J111,0)</f>
        <v>0</v>
      </c>
      <c r="BF111" s="206">
        <f>IF(N111="snížená",J111,0)</f>
        <v>0</v>
      </c>
      <c r="BG111" s="206">
        <f>IF(N111="zákl. přenesená",J111,0)</f>
        <v>0</v>
      </c>
      <c r="BH111" s="206">
        <f>IF(N111="sníž. přenesená",J111,0)</f>
        <v>0</v>
      </c>
      <c r="BI111" s="206">
        <f>IF(N111="nulová",J111,0)</f>
        <v>0</v>
      </c>
      <c r="BJ111" s="19" t="s">
        <v>76</v>
      </c>
      <c r="BK111" s="206">
        <f>ROUND(I111*H111,2)</f>
        <v>0</v>
      </c>
      <c r="BL111" s="19" t="s">
        <v>150</v>
      </c>
      <c r="BM111" s="205" t="s">
        <v>918</v>
      </c>
    </row>
    <row r="112" spans="1:65" s="13" customFormat="1">
      <c r="B112" s="207"/>
      <c r="C112" s="208"/>
      <c r="D112" s="209" t="s">
        <v>152</v>
      </c>
      <c r="E112" s="210" t="s">
        <v>19</v>
      </c>
      <c r="F112" s="211" t="s">
        <v>919</v>
      </c>
      <c r="G112" s="208"/>
      <c r="H112" s="210" t="s">
        <v>19</v>
      </c>
      <c r="I112" s="212"/>
      <c r="J112" s="208"/>
      <c r="K112" s="208"/>
      <c r="L112" s="213"/>
      <c r="M112" s="214"/>
      <c r="N112" s="215"/>
      <c r="O112" s="215"/>
      <c r="P112" s="215"/>
      <c r="Q112" s="215"/>
      <c r="R112" s="215"/>
      <c r="S112" s="215"/>
      <c r="T112" s="216"/>
      <c r="AT112" s="217" t="s">
        <v>152</v>
      </c>
      <c r="AU112" s="217" t="s">
        <v>80</v>
      </c>
      <c r="AV112" s="13" t="s">
        <v>76</v>
      </c>
      <c r="AW112" s="13" t="s">
        <v>33</v>
      </c>
      <c r="AX112" s="13" t="s">
        <v>72</v>
      </c>
      <c r="AY112" s="217" t="s">
        <v>144</v>
      </c>
    </row>
    <row r="113" spans="1:65" s="14" customFormat="1">
      <c r="B113" s="218"/>
      <c r="C113" s="219"/>
      <c r="D113" s="209" t="s">
        <v>152</v>
      </c>
      <c r="E113" s="220" t="s">
        <v>19</v>
      </c>
      <c r="F113" s="221" t="s">
        <v>80</v>
      </c>
      <c r="G113" s="219"/>
      <c r="H113" s="222">
        <v>2</v>
      </c>
      <c r="I113" s="223"/>
      <c r="J113" s="219"/>
      <c r="K113" s="219"/>
      <c r="L113" s="224"/>
      <c r="M113" s="225"/>
      <c r="N113" s="226"/>
      <c r="O113" s="226"/>
      <c r="P113" s="226"/>
      <c r="Q113" s="226"/>
      <c r="R113" s="226"/>
      <c r="S113" s="226"/>
      <c r="T113" s="227"/>
      <c r="AT113" s="228" t="s">
        <v>152</v>
      </c>
      <c r="AU113" s="228" t="s">
        <v>80</v>
      </c>
      <c r="AV113" s="14" t="s">
        <v>80</v>
      </c>
      <c r="AW113" s="14" t="s">
        <v>33</v>
      </c>
      <c r="AX113" s="14" t="s">
        <v>76</v>
      </c>
      <c r="AY113" s="228" t="s">
        <v>144</v>
      </c>
    </row>
    <row r="114" spans="1:65" s="12" customFormat="1" ht="22.9" customHeight="1">
      <c r="B114" s="178"/>
      <c r="C114" s="179"/>
      <c r="D114" s="180" t="s">
        <v>71</v>
      </c>
      <c r="E114" s="192" t="s">
        <v>324</v>
      </c>
      <c r="F114" s="192" t="s">
        <v>325</v>
      </c>
      <c r="G114" s="179"/>
      <c r="H114" s="179"/>
      <c r="I114" s="182"/>
      <c r="J114" s="193">
        <f>BK114</f>
        <v>0</v>
      </c>
      <c r="K114" s="179"/>
      <c r="L114" s="184"/>
      <c r="M114" s="185"/>
      <c r="N114" s="186"/>
      <c r="O114" s="186"/>
      <c r="P114" s="187">
        <f>SUM(P115:P123)</f>
        <v>0</v>
      </c>
      <c r="Q114" s="186"/>
      <c r="R114" s="187">
        <f>SUM(R115:R123)</f>
        <v>0</v>
      </c>
      <c r="S114" s="186"/>
      <c r="T114" s="188">
        <f>SUM(T115:T123)</f>
        <v>0</v>
      </c>
      <c r="AR114" s="189" t="s">
        <v>76</v>
      </c>
      <c r="AT114" s="190" t="s">
        <v>71</v>
      </c>
      <c r="AU114" s="190" t="s">
        <v>76</v>
      </c>
      <c r="AY114" s="189" t="s">
        <v>144</v>
      </c>
      <c r="BK114" s="191">
        <f>SUM(BK115:BK123)</f>
        <v>0</v>
      </c>
    </row>
    <row r="115" spans="1:65" s="2" customFormat="1" ht="48.6" customHeight="1">
      <c r="A115" s="36"/>
      <c r="B115" s="37"/>
      <c r="C115" s="194" t="s">
        <v>183</v>
      </c>
      <c r="D115" s="194" t="s">
        <v>146</v>
      </c>
      <c r="E115" s="195" t="s">
        <v>327</v>
      </c>
      <c r="F115" s="196" t="s">
        <v>328</v>
      </c>
      <c r="G115" s="197" t="s">
        <v>191</v>
      </c>
      <c r="H115" s="198">
        <v>5.2779999999999996</v>
      </c>
      <c r="I115" s="199"/>
      <c r="J115" s="200">
        <f>ROUND(I115*H115,2)</f>
        <v>0</v>
      </c>
      <c r="K115" s="196" t="s">
        <v>166</v>
      </c>
      <c r="L115" s="41"/>
      <c r="M115" s="201" t="s">
        <v>19</v>
      </c>
      <c r="N115" s="202" t="s">
        <v>43</v>
      </c>
      <c r="O115" s="66"/>
      <c r="P115" s="203">
        <f>O115*H115</f>
        <v>0</v>
      </c>
      <c r="Q115" s="203">
        <v>0</v>
      </c>
      <c r="R115" s="203">
        <f>Q115*H115</f>
        <v>0</v>
      </c>
      <c r="S115" s="203">
        <v>0</v>
      </c>
      <c r="T115" s="204">
        <f>S115*H115</f>
        <v>0</v>
      </c>
      <c r="U115" s="36"/>
      <c r="V115" s="36"/>
      <c r="W115" s="36"/>
      <c r="X115" s="36"/>
      <c r="Y115" s="36"/>
      <c r="Z115" s="36"/>
      <c r="AA115" s="36"/>
      <c r="AB115" s="36"/>
      <c r="AC115" s="36"/>
      <c r="AD115" s="36"/>
      <c r="AE115" s="36"/>
      <c r="AR115" s="205" t="s">
        <v>150</v>
      </c>
      <c r="AT115" s="205" t="s">
        <v>146</v>
      </c>
      <c r="AU115" s="205" t="s">
        <v>80</v>
      </c>
      <c r="AY115" s="19" t="s">
        <v>144</v>
      </c>
      <c r="BE115" s="206">
        <f>IF(N115="základní",J115,0)</f>
        <v>0</v>
      </c>
      <c r="BF115" s="206">
        <f>IF(N115="snížená",J115,0)</f>
        <v>0</v>
      </c>
      <c r="BG115" s="206">
        <f>IF(N115="zákl. přenesená",J115,0)</f>
        <v>0</v>
      </c>
      <c r="BH115" s="206">
        <f>IF(N115="sníž. přenesená",J115,0)</f>
        <v>0</v>
      </c>
      <c r="BI115" s="206">
        <f>IF(N115="nulová",J115,0)</f>
        <v>0</v>
      </c>
      <c r="BJ115" s="19" t="s">
        <v>76</v>
      </c>
      <c r="BK115" s="206">
        <f>ROUND(I115*H115,2)</f>
        <v>0</v>
      </c>
      <c r="BL115" s="19" t="s">
        <v>150</v>
      </c>
      <c r="BM115" s="205" t="s">
        <v>920</v>
      </c>
    </row>
    <row r="116" spans="1:65" s="2" customFormat="1" ht="175.5">
      <c r="A116" s="36"/>
      <c r="B116" s="37"/>
      <c r="C116" s="38"/>
      <c r="D116" s="209" t="s">
        <v>173</v>
      </c>
      <c r="E116" s="38"/>
      <c r="F116" s="240" t="s">
        <v>921</v>
      </c>
      <c r="G116" s="38"/>
      <c r="H116" s="38"/>
      <c r="I116" s="117"/>
      <c r="J116" s="38"/>
      <c r="K116" s="38"/>
      <c r="L116" s="41"/>
      <c r="M116" s="241"/>
      <c r="N116" s="242"/>
      <c r="O116" s="66"/>
      <c r="P116" s="66"/>
      <c r="Q116" s="66"/>
      <c r="R116" s="66"/>
      <c r="S116" s="66"/>
      <c r="T116" s="67"/>
      <c r="U116" s="36"/>
      <c r="V116" s="36"/>
      <c r="W116" s="36"/>
      <c r="X116" s="36"/>
      <c r="Y116" s="36"/>
      <c r="Z116" s="36"/>
      <c r="AA116" s="36"/>
      <c r="AB116" s="36"/>
      <c r="AC116" s="36"/>
      <c r="AD116" s="36"/>
      <c r="AE116" s="36"/>
      <c r="AT116" s="19" t="s">
        <v>173</v>
      </c>
      <c r="AU116" s="19" t="s">
        <v>80</v>
      </c>
    </row>
    <row r="117" spans="1:65" s="2" customFormat="1" ht="43.9" customHeight="1">
      <c r="A117" s="36"/>
      <c r="B117" s="37"/>
      <c r="C117" s="194" t="s">
        <v>188</v>
      </c>
      <c r="D117" s="194" t="s">
        <v>146</v>
      </c>
      <c r="E117" s="195" t="s">
        <v>332</v>
      </c>
      <c r="F117" s="196" t="s">
        <v>333</v>
      </c>
      <c r="G117" s="197" t="s">
        <v>191</v>
      </c>
      <c r="H117" s="198">
        <v>5.2779999999999996</v>
      </c>
      <c r="I117" s="199"/>
      <c r="J117" s="200">
        <f>ROUND(I117*H117,2)</f>
        <v>0</v>
      </c>
      <c r="K117" s="196" t="s">
        <v>166</v>
      </c>
      <c r="L117" s="41"/>
      <c r="M117" s="201" t="s">
        <v>19</v>
      </c>
      <c r="N117" s="202" t="s">
        <v>43</v>
      </c>
      <c r="O117" s="66"/>
      <c r="P117" s="203">
        <f>O117*H117</f>
        <v>0</v>
      </c>
      <c r="Q117" s="203">
        <v>0</v>
      </c>
      <c r="R117" s="203">
        <f>Q117*H117</f>
        <v>0</v>
      </c>
      <c r="S117" s="203">
        <v>0</v>
      </c>
      <c r="T117" s="204">
        <f>S117*H117</f>
        <v>0</v>
      </c>
      <c r="U117" s="36"/>
      <c r="V117" s="36"/>
      <c r="W117" s="36"/>
      <c r="X117" s="36"/>
      <c r="Y117" s="36"/>
      <c r="Z117" s="36"/>
      <c r="AA117" s="36"/>
      <c r="AB117" s="36"/>
      <c r="AC117" s="36"/>
      <c r="AD117" s="36"/>
      <c r="AE117" s="36"/>
      <c r="AR117" s="205" t="s">
        <v>150</v>
      </c>
      <c r="AT117" s="205" t="s">
        <v>146</v>
      </c>
      <c r="AU117" s="205" t="s">
        <v>80</v>
      </c>
      <c r="AY117" s="19" t="s">
        <v>144</v>
      </c>
      <c r="BE117" s="206">
        <f>IF(N117="základní",J117,0)</f>
        <v>0</v>
      </c>
      <c r="BF117" s="206">
        <f>IF(N117="snížená",J117,0)</f>
        <v>0</v>
      </c>
      <c r="BG117" s="206">
        <f>IF(N117="zákl. přenesená",J117,0)</f>
        <v>0</v>
      </c>
      <c r="BH117" s="206">
        <f>IF(N117="sníž. přenesená",J117,0)</f>
        <v>0</v>
      </c>
      <c r="BI117" s="206">
        <f>IF(N117="nulová",J117,0)</f>
        <v>0</v>
      </c>
      <c r="BJ117" s="19" t="s">
        <v>76</v>
      </c>
      <c r="BK117" s="206">
        <f>ROUND(I117*H117,2)</f>
        <v>0</v>
      </c>
      <c r="BL117" s="19" t="s">
        <v>150</v>
      </c>
      <c r="BM117" s="205" t="s">
        <v>922</v>
      </c>
    </row>
    <row r="118" spans="1:65" s="2" customFormat="1" ht="117">
      <c r="A118" s="36"/>
      <c r="B118" s="37"/>
      <c r="C118" s="38"/>
      <c r="D118" s="209" t="s">
        <v>173</v>
      </c>
      <c r="E118" s="38"/>
      <c r="F118" s="240" t="s">
        <v>335</v>
      </c>
      <c r="G118" s="38"/>
      <c r="H118" s="38"/>
      <c r="I118" s="117"/>
      <c r="J118" s="38"/>
      <c r="K118" s="38"/>
      <c r="L118" s="41"/>
      <c r="M118" s="241"/>
      <c r="N118" s="242"/>
      <c r="O118" s="66"/>
      <c r="P118" s="66"/>
      <c r="Q118" s="66"/>
      <c r="R118" s="66"/>
      <c r="S118" s="66"/>
      <c r="T118" s="67"/>
      <c r="U118" s="36"/>
      <c r="V118" s="36"/>
      <c r="W118" s="36"/>
      <c r="X118" s="36"/>
      <c r="Y118" s="36"/>
      <c r="Z118" s="36"/>
      <c r="AA118" s="36"/>
      <c r="AB118" s="36"/>
      <c r="AC118" s="36"/>
      <c r="AD118" s="36"/>
      <c r="AE118" s="36"/>
      <c r="AT118" s="19" t="s">
        <v>173</v>
      </c>
      <c r="AU118" s="19" t="s">
        <v>80</v>
      </c>
    </row>
    <row r="119" spans="1:65" s="2" customFormat="1" ht="57" customHeight="1">
      <c r="A119" s="36"/>
      <c r="B119" s="37"/>
      <c r="C119" s="194" t="s">
        <v>194</v>
      </c>
      <c r="D119" s="194" t="s">
        <v>146</v>
      </c>
      <c r="E119" s="195" t="s">
        <v>337</v>
      </c>
      <c r="F119" s="196" t="s">
        <v>338</v>
      </c>
      <c r="G119" s="197" t="s">
        <v>191</v>
      </c>
      <c r="H119" s="198">
        <v>105.56</v>
      </c>
      <c r="I119" s="199"/>
      <c r="J119" s="200">
        <f>ROUND(I119*H119,2)</f>
        <v>0</v>
      </c>
      <c r="K119" s="196" t="s">
        <v>166</v>
      </c>
      <c r="L119" s="41"/>
      <c r="M119" s="201" t="s">
        <v>19</v>
      </c>
      <c r="N119" s="202" t="s">
        <v>43</v>
      </c>
      <c r="O119" s="66"/>
      <c r="P119" s="203">
        <f>O119*H119</f>
        <v>0</v>
      </c>
      <c r="Q119" s="203">
        <v>0</v>
      </c>
      <c r="R119" s="203">
        <f>Q119*H119</f>
        <v>0</v>
      </c>
      <c r="S119" s="203">
        <v>0</v>
      </c>
      <c r="T119" s="204">
        <f>S119*H119</f>
        <v>0</v>
      </c>
      <c r="U119" s="36"/>
      <c r="V119" s="36"/>
      <c r="W119" s="36"/>
      <c r="X119" s="36"/>
      <c r="Y119" s="36"/>
      <c r="Z119" s="36"/>
      <c r="AA119" s="36"/>
      <c r="AB119" s="36"/>
      <c r="AC119" s="36"/>
      <c r="AD119" s="36"/>
      <c r="AE119" s="36"/>
      <c r="AR119" s="205" t="s">
        <v>150</v>
      </c>
      <c r="AT119" s="205" t="s">
        <v>146</v>
      </c>
      <c r="AU119" s="205" t="s">
        <v>80</v>
      </c>
      <c r="AY119" s="19" t="s">
        <v>144</v>
      </c>
      <c r="BE119" s="206">
        <f>IF(N119="základní",J119,0)</f>
        <v>0</v>
      </c>
      <c r="BF119" s="206">
        <f>IF(N119="snížená",J119,0)</f>
        <v>0</v>
      </c>
      <c r="BG119" s="206">
        <f>IF(N119="zákl. přenesená",J119,0)</f>
        <v>0</v>
      </c>
      <c r="BH119" s="206">
        <f>IF(N119="sníž. přenesená",J119,0)</f>
        <v>0</v>
      </c>
      <c r="BI119" s="206">
        <f>IF(N119="nulová",J119,0)</f>
        <v>0</v>
      </c>
      <c r="BJ119" s="19" t="s">
        <v>76</v>
      </c>
      <c r="BK119" s="206">
        <f>ROUND(I119*H119,2)</f>
        <v>0</v>
      </c>
      <c r="BL119" s="19" t="s">
        <v>150</v>
      </c>
      <c r="BM119" s="205" t="s">
        <v>923</v>
      </c>
    </row>
    <row r="120" spans="1:65" s="2" customFormat="1" ht="117">
      <c r="A120" s="36"/>
      <c r="B120" s="37"/>
      <c r="C120" s="38"/>
      <c r="D120" s="209" t="s">
        <v>173</v>
      </c>
      <c r="E120" s="38"/>
      <c r="F120" s="240" t="s">
        <v>335</v>
      </c>
      <c r="G120" s="38"/>
      <c r="H120" s="38"/>
      <c r="I120" s="117"/>
      <c r="J120" s="38"/>
      <c r="K120" s="38"/>
      <c r="L120" s="41"/>
      <c r="M120" s="241"/>
      <c r="N120" s="242"/>
      <c r="O120" s="66"/>
      <c r="P120" s="66"/>
      <c r="Q120" s="66"/>
      <c r="R120" s="66"/>
      <c r="S120" s="66"/>
      <c r="T120" s="67"/>
      <c r="U120" s="36"/>
      <c r="V120" s="36"/>
      <c r="W120" s="36"/>
      <c r="X120" s="36"/>
      <c r="Y120" s="36"/>
      <c r="Z120" s="36"/>
      <c r="AA120" s="36"/>
      <c r="AB120" s="36"/>
      <c r="AC120" s="36"/>
      <c r="AD120" s="36"/>
      <c r="AE120" s="36"/>
      <c r="AT120" s="19" t="s">
        <v>173</v>
      </c>
      <c r="AU120" s="19" t="s">
        <v>80</v>
      </c>
    </row>
    <row r="121" spans="1:65" s="14" customFormat="1">
      <c r="B121" s="218"/>
      <c r="C121" s="219"/>
      <c r="D121" s="209" t="s">
        <v>152</v>
      </c>
      <c r="E121" s="219"/>
      <c r="F121" s="221" t="s">
        <v>924</v>
      </c>
      <c r="G121" s="219"/>
      <c r="H121" s="222">
        <v>105.56</v>
      </c>
      <c r="I121" s="223"/>
      <c r="J121" s="219"/>
      <c r="K121" s="219"/>
      <c r="L121" s="224"/>
      <c r="M121" s="225"/>
      <c r="N121" s="226"/>
      <c r="O121" s="226"/>
      <c r="P121" s="226"/>
      <c r="Q121" s="226"/>
      <c r="R121" s="226"/>
      <c r="S121" s="226"/>
      <c r="T121" s="227"/>
      <c r="AT121" s="228" t="s">
        <v>152</v>
      </c>
      <c r="AU121" s="228" t="s">
        <v>80</v>
      </c>
      <c r="AV121" s="14" t="s">
        <v>80</v>
      </c>
      <c r="AW121" s="14" t="s">
        <v>4</v>
      </c>
      <c r="AX121" s="14" t="s">
        <v>76</v>
      </c>
      <c r="AY121" s="228" t="s">
        <v>144</v>
      </c>
    </row>
    <row r="122" spans="1:65" s="2" customFormat="1" ht="54" customHeight="1">
      <c r="A122" s="36"/>
      <c r="B122" s="37"/>
      <c r="C122" s="194" t="s">
        <v>202</v>
      </c>
      <c r="D122" s="194" t="s">
        <v>146</v>
      </c>
      <c r="E122" s="195" t="s">
        <v>342</v>
      </c>
      <c r="F122" s="196" t="s">
        <v>343</v>
      </c>
      <c r="G122" s="197" t="s">
        <v>191</v>
      </c>
      <c r="H122" s="198">
        <v>5.2779999999999996</v>
      </c>
      <c r="I122" s="199"/>
      <c r="J122" s="200">
        <f>ROUND(I122*H122,2)</f>
        <v>0</v>
      </c>
      <c r="K122" s="196" t="s">
        <v>166</v>
      </c>
      <c r="L122" s="41"/>
      <c r="M122" s="201" t="s">
        <v>19</v>
      </c>
      <c r="N122" s="202" t="s">
        <v>43</v>
      </c>
      <c r="O122" s="66"/>
      <c r="P122" s="203">
        <f>O122*H122</f>
        <v>0</v>
      </c>
      <c r="Q122" s="203">
        <v>0</v>
      </c>
      <c r="R122" s="203">
        <f>Q122*H122</f>
        <v>0</v>
      </c>
      <c r="S122" s="203">
        <v>0</v>
      </c>
      <c r="T122" s="204">
        <f>S122*H122</f>
        <v>0</v>
      </c>
      <c r="U122" s="36"/>
      <c r="V122" s="36"/>
      <c r="W122" s="36"/>
      <c r="X122" s="36"/>
      <c r="Y122" s="36"/>
      <c r="Z122" s="36"/>
      <c r="AA122" s="36"/>
      <c r="AB122" s="36"/>
      <c r="AC122" s="36"/>
      <c r="AD122" s="36"/>
      <c r="AE122" s="36"/>
      <c r="AR122" s="205" t="s">
        <v>150</v>
      </c>
      <c r="AT122" s="205" t="s">
        <v>146</v>
      </c>
      <c r="AU122" s="205" t="s">
        <v>80</v>
      </c>
      <c r="AY122" s="19" t="s">
        <v>144</v>
      </c>
      <c r="BE122" s="206">
        <f>IF(N122="základní",J122,0)</f>
        <v>0</v>
      </c>
      <c r="BF122" s="206">
        <f>IF(N122="snížená",J122,0)</f>
        <v>0</v>
      </c>
      <c r="BG122" s="206">
        <f>IF(N122="zákl. přenesená",J122,0)</f>
        <v>0</v>
      </c>
      <c r="BH122" s="206">
        <f>IF(N122="sníž. přenesená",J122,0)</f>
        <v>0</v>
      </c>
      <c r="BI122" s="206">
        <f>IF(N122="nulová",J122,0)</f>
        <v>0</v>
      </c>
      <c r="BJ122" s="19" t="s">
        <v>76</v>
      </c>
      <c r="BK122" s="206">
        <f>ROUND(I122*H122,2)</f>
        <v>0</v>
      </c>
      <c r="BL122" s="19" t="s">
        <v>150</v>
      </c>
      <c r="BM122" s="205" t="s">
        <v>925</v>
      </c>
    </row>
    <row r="123" spans="1:65" s="2" customFormat="1" ht="107.25">
      <c r="A123" s="36"/>
      <c r="B123" s="37"/>
      <c r="C123" s="38"/>
      <c r="D123" s="209" t="s">
        <v>173</v>
      </c>
      <c r="E123" s="38"/>
      <c r="F123" s="240" t="s">
        <v>345</v>
      </c>
      <c r="G123" s="38"/>
      <c r="H123" s="38"/>
      <c r="I123" s="117"/>
      <c r="J123" s="38"/>
      <c r="K123" s="38"/>
      <c r="L123" s="41"/>
      <c r="M123" s="241"/>
      <c r="N123" s="242"/>
      <c r="O123" s="66"/>
      <c r="P123" s="66"/>
      <c r="Q123" s="66"/>
      <c r="R123" s="66"/>
      <c r="S123" s="66"/>
      <c r="T123" s="67"/>
      <c r="U123" s="36"/>
      <c r="V123" s="36"/>
      <c r="W123" s="36"/>
      <c r="X123" s="36"/>
      <c r="Y123" s="36"/>
      <c r="Z123" s="36"/>
      <c r="AA123" s="36"/>
      <c r="AB123" s="36"/>
      <c r="AC123" s="36"/>
      <c r="AD123" s="36"/>
      <c r="AE123" s="36"/>
      <c r="AT123" s="19" t="s">
        <v>173</v>
      </c>
      <c r="AU123" s="19" t="s">
        <v>80</v>
      </c>
    </row>
    <row r="124" spans="1:65" s="12" customFormat="1" ht="22.9" customHeight="1">
      <c r="B124" s="178"/>
      <c r="C124" s="179"/>
      <c r="D124" s="180" t="s">
        <v>71</v>
      </c>
      <c r="E124" s="192" t="s">
        <v>346</v>
      </c>
      <c r="F124" s="192" t="s">
        <v>347</v>
      </c>
      <c r="G124" s="179"/>
      <c r="H124" s="179"/>
      <c r="I124" s="182"/>
      <c r="J124" s="193">
        <f>BK124</f>
        <v>0</v>
      </c>
      <c r="K124" s="179"/>
      <c r="L124" s="184"/>
      <c r="M124" s="185"/>
      <c r="N124" s="186"/>
      <c r="O124" s="186"/>
      <c r="P124" s="187">
        <f>SUM(P125:P126)</f>
        <v>0</v>
      </c>
      <c r="Q124" s="186"/>
      <c r="R124" s="187">
        <f>SUM(R125:R126)</f>
        <v>0</v>
      </c>
      <c r="S124" s="186"/>
      <c r="T124" s="188">
        <f>SUM(T125:T126)</f>
        <v>0</v>
      </c>
      <c r="AR124" s="189" t="s">
        <v>76</v>
      </c>
      <c r="AT124" s="190" t="s">
        <v>71</v>
      </c>
      <c r="AU124" s="190" t="s">
        <v>76</v>
      </c>
      <c r="AY124" s="189" t="s">
        <v>144</v>
      </c>
      <c r="BK124" s="191">
        <f>SUM(BK125:BK126)</f>
        <v>0</v>
      </c>
    </row>
    <row r="125" spans="1:65" s="2" customFormat="1" ht="72.599999999999994" customHeight="1">
      <c r="A125" s="36"/>
      <c r="B125" s="37"/>
      <c r="C125" s="194" t="s">
        <v>208</v>
      </c>
      <c r="D125" s="194" t="s">
        <v>146</v>
      </c>
      <c r="E125" s="195" t="s">
        <v>349</v>
      </c>
      <c r="F125" s="196" t="s">
        <v>350</v>
      </c>
      <c r="G125" s="197" t="s">
        <v>191</v>
      </c>
      <c r="H125" s="198">
        <v>2.15</v>
      </c>
      <c r="I125" s="199"/>
      <c r="J125" s="200">
        <f>ROUND(I125*H125,2)</f>
        <v>0</v>
      </c>
      <c r="K125" s="196" t="s">
        <v>166</v>
      </c>
      <c r="L125" s="41"/>
      <c r="M125" s="201" t="s">
        <v>19</v>
      </c>
      <c r="N125" s="202" t="s">
        <v>43</v>
      </c>
      <c r="O125" s="66"/>
      <c r="P125" s="203">
        <f>O125*H125</f>
        <v>0</v>
      </c>
      <c r="Q125" s="203">
        <v>0</v>
      </c>
      <c r="R125" s="203">
        <f>Q125*H125</f>
        <v>0</v>
      </c>
      <c r="S125" s="203">
        <v>0</v>
      </c>
      <c r="T125" s="204">
        <f>S125*H125</f>
        <v>0</v>
      </c>
      <c r="U125" s="36"/>
      <c r="V125" s="36"/>
      <c r="W125" s="36"/>
      <c r="X125" s="36"/>
      <c r="Y125" s="36"/>
      <c r="Z125" s="36"/>
      <c r="AA125" s="36"/>
      <c r="AB125" s="36"/>
      <c r="AC125" s="36"/>
      <c r="AD125" s="36"/>
      <c r="AE125" s="36"/>
      <c r="AR125" s="205" t="s">
        <v>150</v>
      </c>
      <c r="AT125" s="205" t="s">
        <v>146</v>
      </c>
      <c r="AU125" s="205" t="s">
        <v>80</v>
      </c>
      <c r="AY125" s="19" t="s">
        <v>144</v>
      </c>
      <c r="BE125" s="206">
        <f>IF(N125="základní",J125,0)</f>
        <v>0</v>
      </c>
      <c r="BF125" s="206">
        <f>IF(N125="snížená",J125,0)</f>
        <v>0</v>
      </c>
      <c r="BG125" s="206">
        <f>IF(N125="zákl. přenesená",J125,0)</f>
        <v>0</v>
      </c>
      <c r="BH125" s="206">
        <f>IF(N125="sníž. přenesená",J125,0)</f>
        <v>0</v>
      </c>
      <c r="BI125" s="206">
        <f>IF(N125="nulová",J125,0)</f>
        <v>0</v>
      </c>
      <c r="BJ125" s="19" t="s">
        <v>76</v>
      </c>
      <c r="BK125" s="206">
        <f>ROUND(I125*H125,2)</f>
        <v>0</v>
      </c>
      <c r="BL125" s="19" t="s">
        <v>150</v>
      </c>
      <c r="BM125" s="205" t="s">
        <v>926</v>
      </c>
    </row>
    <row r="126" spans="1:65" s="2" customFormat="1" ht="107.25">
      <c r="A126" s="36"/>
      <c r="B126" s="37"/>
      <c r="C126" s="38"/>
      <c r="D126" s="209" t="s">
        <v>173</v>
      </c>
      <c r="E126" s="38"/>
      <c r="F126" s="240" t="s">
        <v>927</v>
      </c>
      <c r="G126" s="38"/>
      <c r="H126" s="38"/>
      <c r="I126" s="117"/>
      <c r="J126" s="38"/>
      <c r="K126" s="38"/>
      <c r="L126" s="41"/>
      <c r="M126" s="241"/>
      <c r="N126" s="242"/>
      <c r="O126" s="66"/>
      <c r="P126" s="66"/>
      <c r="Q126" s="66"/>
      <c r="R126" s="66"/>
      <c r="S126" s="66"/>
      <c r="T126" s="67"/>
      <c r="U126" s="36"/>
      <c r="V126" s="36"/>
      <c r="W126" s="36"/>
      <c r="X126" s="36"/>
      <c r="Y126" s="36"/>
      <c r="Z126" s="36"/>
      <c r="AA126" s="36"/>
      <c r="AB126" s="36"/>
      <c r="AC126" s="36"/>
      <c r="AD126" s="36"/>
      <c r="AE126" s="36"/>
      <c r="AT126" s="19" t="s">
        <v>173</v>
      </c>
      <c r="AU126" s="19" t="s">
        <v>80</v>
      </c>
    </row>
    <row r="127" spans="1:65" s="12" customFormat="1" ht="25.9" customHeight="1">
      <c r="B127" s="178"/>
      <c r="C127" s="179"/>
      <c r="D127" s="180" t="s">
        <v>71</v>
      </c>
      <c r="E127" s="181" t="s">
        <v>353</v>
      </c>
      <c r="F127" s="181" t="s">
        <v>354</v>
      </c>
      <c r="G127" s="179"/>
      <c r="H127" s="179"/>
      <c r="I127" s="182"/>
      <c r="J127" s="183">
        <f>BK127</f>
        <v>0</v>
      </c>
      <c r="K127" s="179"/>
      <c r="L127" s="184"/>
      <c r="M127" s="185"/>
      <c r="N127" s="186"/>
      <c r="O127" s="186"/>
      <c r="P127" s="187">
        <f>P128+P149+P160</f>
        <v>0</v>
      </c>
      <c r="Q127" s="186"/>
      <c r="R127" s="187">
        <f>R128+R149+R160</f>
        <v>3.4792599999999996</v>
      </c>
      <c r="S127" s="186"/>
      <c r="T127" s="188">
        <f>T128+T149+T160</f>
        <v>4.7839499999999999</v>
      </c>
      <c r="AR127" s="189" t="s">
        <v>80</v>
      </c>
      <c r="AT127" s="190" t="s">
        <v>71</v>
      </c>
      <c r="AU127" s="190" t="s">
        <v>72</v>
      </c>
      <c r="AY127" s="189" t="s">
        <v>144</v>
      </c>
      <c r="BK127" s="191">
        <f>BK128+BK149+BK160</f>
        <v>0</v>
      </c>
    </row>
    <row r="128" spans="1:65" s="12" customFormat="1" ht="22.9" customHeight="1">
      <c r="B128" s="178"/>
      <c r="C128" s="179"/>
      <c r="D128" s="180" t="s">
        <v>71</v>
      </c>
      <c r="E128" s="192" t="s">
        <v>432</v>
      </c>
      <c r="F128" s="192" t="s">
        <v>433</v>
      </c>
      <c r="G128" s="179"/>
      <c r="H128" s="179"/>
      <c r="I128" s="182"/>
      <c r="J128" s="193">
        <f>BK128</f>
        <v>0</v>
      </c>
      <c r="K128" s="179"/>
      <c r="L128" s="184"/>
      <c r="M128" s="185"/>
      <c r="N128" s="186"/>
      <c r="O128" s="186"/>
      <c r="P128" s="187">
        <f>SUM(P129:P148)</f>
        <v>0</v>
      </c>
      <c r="Q128" s="186"/>
      <c r="R128" s="187">
        <f>SUM(R129:R148)</f>
        <v>3.3492599999999997</v>
      </c>
      <c r="S128" s="186"/>
      <c r="T128" s="188">
        <f>SUM(T129:T148)</f>
        <v>4.6939500000000001</v>
      </c>
      <c r="AR128" s="189" t="s">
        <v>80</v>
      </c>
      <c r="AT128" s="190" t="s">
        <v>71</v>
      </c>
      <c r="AU128" s="190" t="s">
        <v>76</v>
      </c>
      <c r="AY128" s="189" t="s">
        <v>144</v>
      </c>
      <c r="BK128" s="191">
        <f>SUM(BK129:BK148)</f>
        <v>0</v>
      </c>
    </row>
    <row r="129" spans="1:65" s="2" customFormat="1" ht="81.75" customHeight="1">
      <c r="A129" s="36"/>
      <c r="B129" s="37"/>
      <c r="C129" s="194" t="s">
        <v>214</v>
      </c>
      <c r="D129" s="194" t="s">
        <v>146</v>
      </c>
      <c r="E129" s="195" t="s">
        <v>928</v>
      </c>
      <c r="F129" s="196" t="s">
        <v>929</v>
      </c>
      <c r="G129" s="197" t="s">
        <v>165</v>
      </c>
      <c r="H129" s="198">
        <v>267</v>
      </c>
      <c r="I129" s="199"/>
      <c r="J129" s="200">
        <f>ROUND(I129*H129,2)</f>
        <v>0</v>
      </c>
      <c r="K129" s="196" t="s">
        <v>19</v>
      </c>
      <c r="L129" s="41"/>
      <c r="M129" s="201" t="s">
        <v>19</v>
      </c>
      <c r="N129" s="202" t="s">
        <v>43</v>
      </c>
      <c r="O129" s="66"/>
      <c r="P129" s="203">
        <f>O129*H129</f>
        <v>0</v>
      </c>
      <c r="Q129" s="203">
        <v>1.2359999999999999E-2</v>
      </c>
      <c r="R129" s="203">
        <f>Q129*H129</f>
        <v>3.3001199999999997</v>
      </c>
      <c r="S129" s="203">
        <v>0</v>
      </c>
      <c r="T129" s="204">
        <f>S129*H129</f>
        <v>0</v>
      </c>
      <c r="U129" s="36"/>
      <c r="V129" s="36"/>
      <c r="W129" s="36"/>
      <c r="X129" s="36"/>
      <c r="Y129" s="36"/>
      <c r="Z129" s="36"/>
      <c r="AA129" s="36"/>
      <c r="AB129" s="36"/>
      <c r="AC129" s="36"/>
      <c r="AD129" s="36"/>
      <c r="AE129" s="36"/>
      <c r="AR129" s="205" t="s">
        <v>244</v>
      </c>
      <c r="AT129" s="205" t="s">
        <v>146</v>
      </c>
      <c r="AU129" s="205" t="s">
        <v>80</v>
      </c>
      <c r="AY129" s="19" t="s">
        <v>144</v>
      </c>
      <c r="BE129" s="206">
        <f>IF(N129="základní",J129,0)</f>
        <v>0</v>
      </c>
      <c r="BF129" s="206">
        <f>IF(N129="snížená",J129,0)</f>
        <v>0</v>
      </c>
      <c r="BG129" s="206">
        <f>IF(N129="zákl. přenesená",J129,0)</f>
        <v>0</v>
      </c>
      <c r="BH129" s="206">
        <f>IF(N129="sníž. přenesená",J129,0)</f>
        <v>0</v>
      </c>
      <c r="BI129" s="206">
        <f>IF(N129="nulová",J129,0)</f>
        <v>0</v>
      </c>
      <c r="BJ129" s="19" t="s">
        <v>76</v>
      </c>
      <c r="BK129" s="206">
        <f>ROUND(I129*H129,2)</f>
        <v>0</v>
      </c>
      <c r="BL129" s="19" t="s">
        <v>244</v>
      </c>
      <c r="BM129" s="205" t="s">
        <v>930</v>
      </c>
    </row>
    <row r="130" spans="1:65" s="13" customFormat="1">
      <c r="B130" s="207"/>
      <c r="C130" s="208"/>
      <c r="D130" s="209" t="s">
        <v>152</v>
      </c>
      <c r="E130" s="210" t="s">
        <v>19</v>
      </c>
      <c r="F130" s="211" t="s">
        <v>911</v>
      </c>
      <c r="G130" s="208"/>
      <c r="H130" s="210" t="s">
        <v>19</v>
      </c>
      <c r="I130" s="212"/>
      <c r="J130" s="208"/>
      <c r="K130" s="208"/>
      <c r="L130" s="213"/>
      <c r="M130" s="214"/>
      <c r="N130" s="215"/>
      <c r="O130" s="215"/>
      <c r="P130" s="215"/>
      <c r="Q130" s="215"/>
      <c r="R130" s="215"/>
      <c r="S130" s="215"/>
      <c r="T130" s="216"/>
      <c r="AT130" s="217" t="s">
        <v>152</v>
      </c>
      <c r="AU130" s="217" t="s">
        <v>80</v>
      </c>
      <c r="AV130" s="13" t="s">
        <v>76</v>
      </c>
      <c r="AW130" s="13" t="s">
        <v>33</v>
      </c>
      <c r="AX130" s="13" t="s">
        <v>72</v>
      </c>
      <c r="AY130" s="217" t="s">
        <v>144</v>
      </c>
    </row>
    <row r="131" spans="1:65" s="14" customFormat="1">
      <c r="B131" s="218"/>
      <c r="C131" s="219"/>
      <c r="D131" s="209" t="s">
        <v>152</v>
      </c>
      <c r="E131" s="220" t="s">
        <v>19</v>
      </c>
      <c r="F131" s="221" t="s">
        <v>931</v>
      </c>
      <c r="G131" s="219"/>
      <c r="H131" s="222">
        <v>65</v>
      </c>
      <c r="I131" s="223"/>
      <c r="J131" s="219"/>
      <c r="K131" s="219"/>
      <c r="L131" s="224"/>
      <c r="M131" s="225"/>
      <c r="N131" s="226"/>
      <c r="O131" s="226"/>
      <c r="P131" s="226"/>
      <c r="Q131" s="226"/>
      <c r="R131" s="226"/>
      <c r="S131" s="226"/>
      <c r="T131" s="227"/>
      <c r="AT131" s="228" t="s">
        <v>152</v>
      </c>
      <c r="AU131" s="228" t="s">
        <v>80</v>
      </c>
      <c r="AV131" s="14" t="s">
        <v>80</v>
      </c>
      <c r="AW131" s="14" t="s">
        <v>33</v>
      </c>
      <c r="AX131" s="14" t="s">
        <v>72</v>
      </c>
      <c r="AY131" s="228" t="s">
        <v>144</v>
      </c>
    </row>
    <row r="132" spans="1:65" s="13" customFormat="1">
      <c r="B132" s="207"/>
      <c r="C132" s="208"/>
      <c r="D132" s="209" t="s">
        <v>152</v>
      </c>
      <c r="E132" s="210" t="s">
        <v>19</v>
      </c>
      <c r="F132" s="211" t="s">
        <v>913</v>
      </c>
      <c r="G132" s="208"/>
      <c r="H132" s="210" t="s">
        <v>19</v>
      </c>
      <c r="I132" s="212"/>
      <c r="J132" s="208"/>
      <c r="K132" s="208"/>
      <c r="L132" s="213"/>
      <c r="M132" s="214"/>
      <c r="N132" s="215"/>
      <c r="O132" s="215"/>
      <c r="P132" s="215"/>
      <c r="Q132" s="215"/>
      <c r="R132" s="215"/>
      <c r="S132" s="215"/>
      <c r="T132" s="216"/>
      <c r="AT132" s="217" t="s">
        <v>152</v>
      </c>
      <c r="AU132" s="217" t="s">
        <v>80</v>
      </c>
      <c r="AV132" s="13" t="s">
        <v>76</v>
      </c>
      <c r="AW132" s="13" t="s">
        <v>33</v>
      </c>
      <c r="AX132" s="13" t="s">
        <v>72</v>
      </c>
      <c r="AY132" s="217" t="s">
        <v>144</v>
      </c>
    </row>
    <row r="133" spans="1:65" s="14" customFormat="1">
      <c r="B133" s="218"/>
      <c r="C133" s="219"/>
      <c r="D133" s="209" t="s">
        <v>152</v>
      </c>
      <c r="E133" s="220" t="s">
        <v>19</v>
      </c>
      <c r="F133" s="221" t="s">
        <v>932</v>
      </c>
      <c r="G133" s="219"/>
      <c r="H133" s="222">
        <v>202</v>
      </c>
      <c r="I133" s="223"/>
      <c r="J133" s="219"/>
      <c r="K133" s="219"/>
      <c r="L133" s="224"/>
      <c r="M133" s="225"/>
      <c r="N133" s="226"/>
      <c r="O133" s="226"/>
      <c r="P133" s="226"/>
      <c r="Q133" s="226"/>
      <c r="R133" s="226"/>
      <c r="S133" s="226"/>
      <c r="T133" s="227"/>
      <c r="AT133" s="228" t="s">
        <v>152</v>
      </c>
      <c r="AU133" s="228" t="s">
        <v>80</v>
      </c>
      <c r="AV133" s="14" t="s">
        <v>80</v>
      </c>
      <c r="AW133" s="14" t="s">
        <v>33</v>
      </c>
      <c r="AX133" s="14" t="s">
        <v>72</v>
      </c>
      <c r="AY133" s="228" t="s">
        <v>144</v>
      </c>
    </row>
    <row r="134" spans="1:65" s="15" customFormat="1">
      <c r="B134" s="229"/>
      <c r="C134" s="230"/>
      <c r="D134" s="209" t="s">
        <v>152</v>
      </c>
      <c r="E134" s="231" t="s">
        <v>19</v>
      </c>
      <c r="F134" s="232" t="s">
        <v>160</v>
      </c>
      <c r="G134" s="230"/>
      <c r="H134" s="233">
        <v>267</v>
      </c>
      <c r="I134" s="234"/>
      <c r="J134" s="230"/>
      <c r="K134" s="230"/>
      <c r="L134" s="235"/>
      <c r="M134" s="236"/>
      <c r="N134" s="237"/>
      <c r="O134" s="237"/>
      <c r="P134" s="237"/>
      <c r="Q134" s="237"/>
      <c r="R134" s="237"/>
      <c r="S134" s="237"/>
      <c r="T134" s="238"/>
      <c r="AT134" s="239" t="s">
        <v>152</v>
      </c>
      <c r="AU134" s="239" t="s">
        <v>80</v>
      </c>
      <c r="AV134" s="15" t="s">
        <v>150</v>
      </c>
      <c r="AW134" s="15" t="s">
        <v>33</v>
      </c>
      <c r="AX134" s="15" t="s">
        <v>76</v>
      </c>
      <c r="AY134" s="239" t="s">
        <v>144</v>
      </c>
    </row>
    <row r="135" spans="1:65" s="2" customFormat="1" ht="51" customHeight="1">
      <c r="A135" s="36"/>
      <c r="B135" s="37"/>
      <c r="C135" s="194" t="s">
        <v>218</v>
      </c>
      <c r="D135" s="194" t="s">
        <v>146</v>
      </c>
      <c r="E135" s="195" t="s">
        <v>933</v>
      </c>
      <c r="F135" s="196" t="s">
        <v>934</v>
      </c>
      <c r="G135" s="197" t="s">
        <v>165</v>
      </c>
      <c r="H135" s="198">
        <v>267</v>
      </c>
      <c r="I135" s="199"/>
      <c r="J135" s="200">
        <f>ROUND(I135*H135,2)</f>
        <v>0</v>
      </c>
      <c r="K135" s="196" t="s">
        <v>239</v>
      </c>
      <c r="L135" s="41"/>
      <c r="M135" s="201" t="s">
        <v>19</v>
      </c>
      <c r="N135" s="202" t="s">
        <v>43</v>
      </c>
      <c r="O135" s="66"/>
      <c r="P135" s="203">
        <f>O135*H135</f>
        <v>0</v>
      </c>
      <c r="Q135" s="203">
        <v>0</v>
      </c>
      <c r="R135" s="203">
        <f>Q135*H135</f>
        <v>0</v>
      </c>
      <c r="S135" s="203">
        <v>1.7250000000000001E-2</v>
      </c>
      <c r="T135" s="204">
        <f>S135*H135</f>
        <v>4.6057500000000005</v>
      </c>
      <c r="U135" s="36"/>
      <c r="V135" s="36"/>
      <c r="W135" s="36"/>
      <c r="X135" s="36"/>
      <c r="Y135" s="36"/>
      <c r="Z135" s="36"/>
      <c r="AA135" s="36"/>
      <c r="AB135" s="36"/>
      <c r="AC135" s="36"/>
      <c r="AD135" s="36"/>
      <c r="AE135" s="36"/>
      <c r="AR135" s="205" t="s">
        <v>244</v>
      </c>
      <c r="AT135" s="205" t="s">
        <v>146</v>
      </c>
      <c r="AU135" s="205" t="s">
        <v>80</v>
      </c>
      <c r="AY135" s="19" t="s">
        <v>144</v>
      </c>
      <c r="BE135" s="206">
        <f>IF(N135="základní",J135,0)</f>
        <v>0</v>
      </c>
      <c r="BF135" s="206">
        <f>IF(N135="snížená",J135,0)</f>
        <v>0</v>
      </c>
      <c r="BG135" s="206">
        <f>IF(N135="zákl. přenesená",J135,0)</f>
        <v>0</v>
      </c>
      <c r="BH135" s="206">
        <f>IF(N135="sníž. přenesená",J135,0)</f>
        <v>0</v>
      </c>
      <c r="BI135" s="206">
        <f>IF(N135="nulová",J135,0)</f>
        <v>0</v>
      </c>
      <c r="BJ135" s="19" t="s">
        <v>76</v>
      </c>
      <c r="BK135" s="206">
        <f>ROUND(I135*H135,2)</f>
        <v>0</v>
      </c>
      <c r="BL135" s="19" t="s">
        <v>244</v>
      </c>
      <c r="BM135" s="205" t="s">
        <v>935</v>
      </c>
    </row>
    <row r="136" spans="1:65" s="2" customFormat="1" ht="48.75">
      <c r="A136" s="36"/>
      <c r="B136" s="37"/>
      <c r="C136" s="38"/>
      <c r="D136" s="209" t="s">
        <v>173</v>
      </c>
      <c r="E136" s="38"/>
      <c r="F136" s="240" t="s">
        <v>936</v>
      </c>
      <c r="G136" s="38"/>
      <c r="H136" s="38"/>
      <c r="I136" s="117"/>
      <c r="J136" s="38"/>
      <c r="K136" s="38"/>
      <c r="L136" s="41"/>
      <c r="M136" s="241"/>
      <c r="N136" s="242"/>
      <c r="O136" s="66"/>
      <c r="P136" s="66"/>
      <c r="Q136" s="66"/>
      <c r="R136" s="66"/>
      <c r="S136" s="66"/>
      <c r="T136" s="67"/>
      <c r="U136" s="36"/>
      <c r="V136" s="36"/>
      <c r="W136" s="36"/>
      <c r="X136" s="36"/>
      <c r="Y136" s="36"/>
      <c r="Z136" s="36"/>
      <c r="AA136" s="36"/>
      <c r="AB136" s="36"/>
      <c r="AC136" s="36"/>
      <c r="AD136" s="36"/>
      <c r="AE136" s="36"/>
      <c r="AT136" s="19" t="s">
        <v>173</v>
      </c>
      <c r="AU136" s="19" t="s">
        <v>80</v>
      </c>
    </row>
    <row r="137" spans="1:65" s="2" customFormat="1" ht="42.6" customHeight="1">
      <c r="A137" s="36"/>
      <c r="B137" s="37"/>
      <c r="C137" s="194" t="s">
        <v>222</v>
      </c>
      <c r="D137" s="194" t="s">
        <v>146</v>
      </c>
      <c r="E137" s="195" t="s">
        <v>566</v>
      </c>
      <c r="F137" s="196" t="s">
        <v>567</v>
      </c>
      <c r="G137" s="197" t="s">
        <v>165</v>
      </c>
      <c r="H137" s="198">
        <v>42</v>
      </c>
      <c r="I137" s="199"/>
      <c r="J137" s="200">
        <f>ROUND(I137*H137,2)</f>
        <v>0</v>
      </c>
      <c r="K137" s="196" t="s">
        <v>239</v>
      </c>
      <c r="L137" s="41"/>
      <c r="M137" s="201" t="s">
        <v>19</v>
      </c>
      <c r="N137" s="202" t="s">
        <v>43</v>
      </c>
      <c r="O137" s="66"/>
      <c r="P137" s="203">
        <f>O137*H137</f>
        <v>0</v>
      </c>
      <c r="Q137" s="203">
        <v>1.17E-3</v>
      </c>
      <c r="R137" s="203">
        <f>Q137*H137</f>
        <v>4.9140000000000003E-2</v>
      </c>
      <c r="S137" s="203">
        <v>0</v>
      </c>
      <c r="T137" s="204">
        <f>S137*H137</f>
        <v>0</v>
      </c>
      <c r="U137" s="36"/>
      <c r="V137" s="36"/>
      <c r="W137" s="36"/>
      <c r="X137" s="36"/>
      <c r="Y137" s="36"/>
      <c r="Z137" s="36"/>
      <c r="AA137" s="36"/>
      <c r="AB137" s="36"/>
      <c r="AC137" s="36"/>
      <c r="AD137" s="36"/>
      <c r="AE137" s="36"/>
      <c r="AR137" s="205" t="s">
        <v>244</v>
      </c>
      <c r="AT137" s="205" t="s">
        <v>146</v>
      </c>
      <c r="AU137" s="205" t="s">
        <v>80</v>
      </c>
      <c r="AY137" s="19" t="s">
        <v>144</v>
      </c>
      <c r="BE137" s="206">
        <f>IF(N137="základní",J137,0)</f>
        <v>0</v>
      </c>
      <c r="BF137" s="206">
        <f>IF(N137="snížená",J137,0)</f>
        <v>0</v>
      </c>
      <c r="BG137" s="206">
        <f>IF(N137="zákl. přenesená",J137,0)</f>
        <v>0</v>
      </c>
      <c r="BH137" s="206">
        <f>IF(N137="sníž. přenesená",J137,0)</f>
        <v>0</v>
      </c>
      <c r="BI137" s="206">
        <f>IF(N137="nulová",J137,0)</f>
        <v>0</v>
      </c>
      <c r="BJ137" s="19" t="s">
        <v>76</v>
      </c>
      <c r="BK137" s="206">
        <f>ROUND(I137*H137,2)</f>
        <v>0</v>
      </c>
      <c r="BL137" s="19" t="s">
        <v>244</v>
      </c>
      <c r="BM137" s="205" t="s">
        <v>937</v>
      </c>
    </row>
    <row r="138" spans="1:65" s="2" customFormat="1" ht="87.75">
      <c r="A138" s="36"/>
      <c r="B138" s="37"/>
      <c r="C138" s="38"/>
      <c r="D138" s="209" t="s">
        <v>173</v>
      </c>
      <c r="E138" s="38"/>
      <c r="F138" s="240" t="s">
        <v>938</v>
      </c>
      <c r="G138" s="38"/>
      <c r="H138" s="38"/>
      <c r="I138" s="117"/>
      <c r="J138" s="38"/>
      <c r="K138" s="38"/>
      <c r="L138" s="41"/>
      <c r="M138" s="241"/>
      <c r="N138" s="242"/>
      <c r="O138" s="66"/>
      <c r="P138" s="66"/>
      <c r="Q138" s="66"/>
      <c r="R138" s="66"/>
      <c r="S138" s="66"/>
      <c r="T138" s="67"/>
      <c r="U138" s="36"/>
      <c r="V138" s="36"/>
      <c r="W138" s="36"/>
      <c r="X138" s="36"/>
      <c r="Y138" s="36"/>
      <c r="Z138" s="36"/>
      <c r="AA138" s="36"/>
      <c r="AB138" s="36"/>
      <c r="AC138" s="36"/>
      <c r="AD138" s="36"/>
      <c r="AE138" s="36"/>
      <c r="AT138" s="19" t="s">
        <v>173</v>
      </c>
      <c r="AU138" s="19" t="s">
        <v>80</v>
      </c>
    </row>
    <row r="139" spans="1:65" s="13" customFormat="1">
      <c r="B139" s="207"/>
      <c r="C139" s="208"/>
      <c r="D139" s="209" t="s">
        <v>152</v>
      </c>
      <c r="E139" s="210" t="s">
        <v>19</v>
      </c>
      <c r="F139" s="211" t="s">
        <v>913</v>
      </c>
      <c r="G139" s="208"/>
      <c r="H139" s="210" t="s">
        <v>19</v>
      </c>
      <c r="I139" s="212"/>
      <c r="J139" s="208"/>
      <c r="K139" s="208"/>
      <c r="L139" s="213"/>
      <c r="M139" s="214"/>
      <c r="N139" s="215"/>
      <c r="O139" s="215"/>
      <c r="P139" s="215"/>
      <c r="Q139" s="215"/>
      <c r="R139" s="215"/>
      <c r="S139" s="215"/>
      <c r="T139" s="216"/>
      <c r="AT139" s="217" t="s">
        <v>152</v>
      </c>
      <c r="AU139" s="217" t="s">
        <v>80</v>
      </c>
      <c r="AV139" s="13" t="s">
        <v>76</v>
      </c>
      <c r="AW139" s="13" t="s">
        <v>33</v>
      </c>
      <c r="AX139" s="13" t="s">
        <v>72</v>
      </c>
      <c r="AY139" s="217" t="s">
        <v>144</v>
      </c>
    </row>
    <row r="140" spans="1:65" s="14" customFormat="1">
      <c r="B140" s="218"/>
      <c r="C140" s="219"/>
      <c r="D140" s="209" t="s">
        <v>152</v>
      </c>
      <c r="E140" s="220" t="s">
        <v>19</v>
      </c>
      <c r="F140" s="221" t="s">
        <v>939</v>
      </c>
      <c r="G140" s="219"/>
      <c r="H140" s="222">
        <v>42</v>
      </c>
      <c r="I140" s="223"/>
      <c r="J140" s="219"/>
      <c r="K140" s="219"/>
      <c r="L140" s="224"/>
      <c r="M140" s="225"/>
      <c r="N140" s="226"/>
      <c r="O140" s="226"/>
      <c r="P140" s="226"/>
      <c r="Q140" s="226"/>
      <c r="R140" s="226"/>
      <c r="S140" s="226"/>
      <c r="T140" s="227"/>
      <c r="AT140" s="228" t="s">
        <v>152</v>
      </c>
      <c r="AU140" s="228" t="s">
        <v>80</v>
      </c>
      <c r="AV140" s="14" t="s">
        <v>80</v>
      </c>
      <c r="AW140" s="14" t="s">
        <v>33</v>
      </c>
      <c r="AX140" s="14" t="s">
        <v>76</v>
      </c>
      <c r="AY140" s="228" t="s">
        <v>144</v>
      </c>
    </row>
    <row r="141" spans="1:65" s="2" customFormat="1" ht="30.6" customHeight="1">
      <c r="A141" s="36"/>
      <c r="B141" s="37"/>
      <c r="C141" s="254" t="s">
        <v>227</v>
      </c>
      <c r="D141" s="254" t="s">
        <v>387</v>
      </c>
      <c r="E141" s="255" t="s">
        <v>940</v>
      </c>
      <c r="F141" s="256" t="s">
        <v>941</v>
      </c>
      <c r="G141" s="257" t="s">
        <v>165</v>
      </c>
      <c r="H141" s="258">
        <v>22.05</v>
      </c>
      <c r="I141" s="259"/>
      <c r="J141" s="260">
        <f>ROUND(I141*H141,2)</f>
        <v>0</v>
      </c>
      <c r="K141" s="256" t="s">
        <v>19</v>
      </c>
      <c r="L141" s="261"/>
      <c r="M141" s="262" t="s">
        <v>19</v>
      </c>
      <c r="N141" s="263" t="s">
        <v>43</v>
      </c>
      <c r="O141" s="66"/>
      <c r="P141" s="203">
        <f>O141*H141</f>
        <v>0</v>
      </c>
      <c r="Q141" s="203">
        <v>0</v>
      </c>
      <c r="R141" s="203">
        <f>Q141*H141</f>
        <v>0</v>
      </c>
      <c r="S141" s="203">
        <v>0</v>
      </c>
      <c r="T141" s="204">
        <f>S141*H141</f>
        <v>0</v>
      </c>
      <c r="U141" s="36"/>
      <c r="V141" s="36"/>
      <c r="W141" s="36"/>
      <c r="X141" s="36"/>
      <c r="Y141" s="36"/>
      <c r="Z141" s="36"/>
      <c r="AA141" s="36"/>
      <c r="AB141" s="36"/>
      <c r="AC141" s="36"/>
      <c r="AD141" s="36"/>
      <c r="AE141" s="36"/>
      <c r="AR141" s="205" t="s">
        <v>336</v>
      </c>
      <c r="AT141" s="205" t="s">
        <v>387</v>
      </c>
      <c r="AU141" s="205" t="s">
        <v>80</v>
      </c>
      <c r="AY141" s="19" t="s">
        <v>144</v>
      </c>
      <c r="BE141" s="206">
        <f>IF(N141="základní",J141,0)</f>
        <v>0</v>
      </c>
      <c r="BF141" s="206">
        <f>IF(N141="snížená",J141,0)</f>
        <v>0</v>
      </c>
      <c r="BG141" s="206">
        <f>IF(N141="zákl. přenesená",J141,0)</f>
        <v>0</v>
      </c>
      <c r="BH141" s="206">
        <f>IF(N141="sníž. přenesená",J141,0)</f>
        <v>0</v>
      </c>
      <c r="BI141" s="206">
        <f>IF(N141="nulová",J141,0)</f>
        <v>0</v>
      </c>
      <c r="BJ141" s="19" t="s">
        <v>76</v>
      </c>
      <c r="BK141" s="206">
        <f>ROUND(I141*H141,2)</f>
        <v>0</v>
      </c>
      <c r="BL141" s="19" t="s">
        <v>244</v>
      </c>
      <c r="BM141" s="205" t="s">
        <v>942</v>
      </c>
    </row>
    <row r="142" spans="1:65" s="14" customFormat="1">
      <c r="B142" s="218"/>
      <c r="C142" s="219"/>
      <c r="D142" s="209" t="s">
        <v>152</v>
      </c>
      <c r="E142" s="219"/>
      <c r="F142" s="221" t="s">
        <v>943</v>
      </c>
      <c r="G142" s="219"/>
      <c r="H142" s="222">
        <v>22.05</v>
      </c>
      <c r="I142" s="223"/>
      <c r="J142" s="219"/>
      <c r="K142" s="219"/>
      <c r="L142" s="224"/>
      <c r="M142" s="225"/>
      <c r="N142" s="226"/>
      <c r="O142" s="226"/>
      <c r="P142" s="226"/>
      <c r="Q142" s="226"/>
      <c r="R142" s="226"/>
      <c r="S142" s="226"/>
      <c r="T142" s="227"/>
      <c r="AT142" s="228" t="s">
        <v>152</v>
      </c>
      <c r="AU142" s="228" t="s">
        <v>80</v>
      </c>
      <c r="AV142" s="14" t="s">
        <v>80</v>
      </c>
      <c r="AW142" s="14" t="s">
        <v>4</v>
      </c>
      <c r="AX142" s="14" t="s">
        <v>76</v>
      </c>
      <c r="AY142" s="228" t="s">
        <v>144</v>
      </c>
    </row>
    <row r="143" spans="1:65" s="2" customFormat="1" ht="21.6" customHeight="1">
      <c r="A143" s="36"/>
      <c r="B143" s="37"/>
      <c r="C143" s="194" t="s">
        <v>232</v>
      </c>
      <c r="D143" s="194" t="s">
        <v>146</v>
      </c>
      <c r="E143" s="195" t="s">
        <v>583</v>
      </c>
      <c r="F143" s="196" t="s">
        <v>584</v>
      </c>
      <c r="G143" s="197" t="s">
        <v>165</v>
      </c>
      <c r="H143" s="198">
        <v>42</v>
      </c>
      <c r="I143" s="199"/>
      <c r="J143" s="200">
        <f>ROUND(I143*H143,2)</f>
        <v>0</v>
      </c>
      <c r="K143" s="196" t="s">
        <v>239</v>
      </c>
      <c r="L143" s="41"/>
      <c r="M143" s="201" t="s">
        <v>19</v>
      </c>
      <c r="N143" s="202" t="s">
        <v>43</v>
      </c>
      <c r="O143" s="66"/>
      <c r="P143" s="203">
        <f>O143*H143</f>
        <v>0</v>
      </c>
      <c r="Q143" s="203">
        <v>0</v>
      </c>
      <c r="R143" s="203">
        <f>Q143*H143</f>
        <v>0</v>
      </c>
      <c r="S143" s="203">
        <v>2.0999999999999999E-3</v>
      </c>
      <c r="T143" s="204">
        <f>S143*H143</f>
        <v>8.8200000000000001E-2</v>
      </c>
      <c r="U143" s="36"/>
      <c r="V143" s="36"/>
      <c r="W143" s="36"/>
      <c r="X143" s="36"/>
      <c r="Y143" s="36"/>
      <c r="Z143" s="36"/>
      <c r="AA143" s="36"/>
      <c r="AB143" s="36"/>
      <c r="AC143" s="36"/>
      <c r="AD143" s="36"/>
      <c r="AE143" s="36"/>
      <c r="AR143" s="205" t="s">
        <v>244</v>
      </c>
      <c r="AT143" s="205" t="s">
        <v>146</v>
      </c>
      <c r="AU143" s="205" t="s">
        <v>80</v>
      </c>
      <c r="AY143" s="19" t="s">
        <v>144</v>
      </c>
      <c r="BE143" s="206">
        <f>IF(N143="základní",J143,0)</f>
        <v>0</v>
      </c>
      <c r="BF143" s="206">
        <f>IF(N143="snížená",J143,0)</f>
        <v>0</v>
      </c>
      <c r="BG143" s="206">
        <f>IF(N143="zákl. přenesená",J143,0)</f>
        <v>0</v>
      </c>
      <c r="BH143" s="206">
        <f>IF(N143="sníž. přenesená",J143,0)</f>
        <v>0</v>
      </c>
      <c r="BI143" s="206">
        <f>IF(N143="nulová",J143,0)</f>
        <v>0</v>
      </c>
      <c r="BJ143" s="19" t="s">
        <v>76</v>
      </c>
      <c r="BK143" s="206">
        <f>ROUND(I143*H143,2)</f>
        <v>0</v>
      </c>
      <c r="BL143" s="19" t="s">
        <v>244</v>
      </c>
      <c r="BM143" s="205" t="s">
        <v>944</v>
      </c>
    </row>
    <row r="144" spans="1:65" s="2" customFormat="1" ht="48.75">
      <c r="A144" s="36"/>
      <c r="B144" s="37"/>
      <c r="C144" s="38"/>
      <c r="D144" s="209" t="s">
        <v>173</v>
      </c>
      <c r="E144" s="38"/>
      <c r="F144" s="240" t="s">
        <v>945</v>
      </c>
      <c r="G144" s="38"/>
      <c r="H144" s="38"/>
      <c r="I144" s="117"/>
      <c r="J144" s="38"/>
      <c r="K144" s="38"/>
      <c r="L144" s="41"/>
      <c r="M144" s="241"/>
      <c r="N144" s="242"/>
      <c r="O144" s="66"/>
      <c r="P144" s="66"/>
      <c r="Q144" s="66"/>
      <c r="R144" s="66"/>
      <c r="S144" s="66"/>
      <c r="T144" s="67"/>
      <c r="U144" s="36"/>
      <c r="V144" s="36"/>
      <c r="W144" s="36"/>
      <c r="X144" s="36"/>
      <c r="Y144" s="36"/>
      <c r="Z144" s="36"/>
      <c r="AA144" s="36"/>
      <c r="AB144" s="36"/>
      <c r="AC144" s="36"/>
      <c r="AD144" s="36"/>
      <c r="AE144" s="36"/>
      <c r="AT144" s="19" t="s">
        <v>173</v>
      </c>
      <c r="AU144" s="19" t="s">
        <v>80</v>
      </c>
    </row>
    <row r="145" spans="1:65" s="13" customFormat="1">
      <c r="B145" s="207"/>
      <c r="C145" s="208"/>
      <c r="D145" s="209" t="s">
        <v>152</v>
      </c>
      <c r="E145" s="210" t="s">
        <v>19</v>
      </c>
      <c r="F145" s="211" t="s">
        <v>913</v>
      </c>
      <c r="G145" s="208"/>
      <c r="H145" s="210" t="s">
        <v>19</v>
      </c>
      <c r="I145" s="212"/>
      <c r="J145" s="208"/>
      <c r="K145" s="208"/>
      <c r="L145" s="213"/>
      <c r="M145" s="214"/>
      <c r="N145" s="215"/>
      <c r="O145" s="215"/>
      <c r="P145" s="215"/>
      <c r="Q145" s="215"/>
      <c r="R145" s="215"/>
      <c r="S145" s="215"/>
      <c r="T145" s="216"/>
      <c r="AT145" s="217" t="s">
        <v>152</v>
      </c>
      <c r="AU145" s="217" t="s">
        <v>80</v>
      </c>
      <c r="AV145" s="13" t="s">
        <v>76</v>
      </c>
      <c r="AW145" s="13" t="s">
        <v>33</v>
      </c>
      <c r="AX145" s="13" t="s">
        <v>72</v>
      </c>
      <c r="AY145" s="217" t="s">
        <v>144</v>
      </c>
    </row>
    <row r="146" spans="1:65" s="14" customFormat="1">
      <c r="B146" s="218"/>
      <c r="C146" s="219"/>
      <c r="D146" s="209" t="s">
        <v>152</v>
      </c>
      <c r="E146" s="220" t="s">
        <v>19</v>
      </c>
      <c r="F146" s="221" t="s">
        <v>939</v>
      </c>
      <c r="G146" s="219"/>
      <c r="H146" s="222">
        <v>42</v>
      </c>
      <c r="I146" s="223"/>
      <c r="J146" s="219"/>
      <c r="K146" s="219"/>
      <c r="L146" s="224"/>
      <c r="M146" s="225"/>
      <c r="N146" s="226"/>
      <c r="O146" s="226"/>
      <c r="P146" s="226"/>
      <c r="Q146" s="226"/>
      <c r="R146" s="226"/>
      <c r="S146" s="226"/>
      <c r="T146" s="227"/>
      <c r="AT146" s="228" t="s">
        <v>152</v>
      </c>
      <c r="AU146" s="228" t="s">
        <v>80</v>
      </c>
      <c r="AV146" s="14" t="s">
        <v>80</v>
      </c>
      <c r="AW146" s="14" t="s">
        <v>33</v>
      </c>
      <c r="AX146" s="14" t="s">
        <v>76</v>
      </c>
      <c r="AY146" s="228" t="s">
        <v>144</v>
      </c>
    </row>
    <row r="147" spans="1:65" s="2" customFormat="1" ht="85.15" customHeight="1">
      <c r="A147" s="36"/>
      <c r="B147" s="37"/>
      <c r="C147" s="194" t="s">
        <v>8</v>
      </c>
      <c r="D147" s="194" t="s">
        <v>146</v>
      </c>
      <c r="E147" s="195" t="s">
        <v>590</v>
      </c>
      <c r="F147" s="196" t="s">
        <v>591</v>
      </c>
      <c r="G147" s="197" t="s">
        <v>191</v>
      </c>
      <c r="H147" s="198">
        <v>3.3490000000000002</v>
      </c>
      <c r="I147" s="199"/>
      <c r="J147" s="200">
        <f>ROUND(I147*H147,2)</f>
        <v>0</v>
      </c>
      <c r="K147" s="196" t="s">
        <v>166</v>
      </c>
      <c r="L147" s="41"/>
      <c r="M147" s="201" t="s">
        <v>19</v>
      </c>
      <c r="N147" s="202" t="s">
        <v>43</v>
      </c>
      <c r="O147" s="66"/>
      <c r="P147" s="203">
        <f>O147*H147</f>
        <v>0</v>
      </c>
      <c r="Q147" s="203">
        <v>0</v>
      </c>
      <c r="R147" s="203">
        <f>Q147*H147</f>
        <v>0</v>
      </c>
      <c r="S147" s="203">
        <v>0</v>
      </c>
      <c r="T147" s="204">
        <f>S147*H147</f>
        <v>0</v>
      </c>
      <c r="U147" s="36"/>
      <c r="V147" s="36"/>
      <c r="W147" s="36"/>
      <c r="X147" s="36"/>
      <c r="Y147" s="36"/>
      <c r="Z147" s="36"/>
      <c r="AA147" s="36"/>
      <c r="AB147" s="36"/>
      <c r="AC147" s="36"/>
      <c r="AD147" s="36"/>
      <c r="AE147" s="36"/>
      <c r="AR147" s="205" t="s">
        <v>244</v>
      </c>
      <c r="AT147" s="205" t="s">
        <v>146</v>
      </c>
      <c r="AU147" s="205" t="s">
        <v>80</v>
      </c>
      <c r="AY147" s="19" t="s">
        <v>144</v>
      </c>
      <c r="BE147" s="206">
        <f>IF(N147="základní",J147,0)</f>
        <v>0</v>
      </c>
      <c r="BF147" s="206">
        <f>IF(N147="snížená",J147,0)</f>
        <v>0</v>
      </c>
      <c r="BG147" s="206">
        <f>IF(N147="zákl. přenesená",J147,0)</f>
        <v>0</v>
      </c>
      <c r="BH147" s="206">
        <f>IF(N147="sníž. přenesená",J147,0)</f>
        <v>0</v>
      </c>
      <c r="BI147" s="206">
        <f>IF(N147="nulová",J147,0)</f>
        <v>0</v>
      </c>
      <c r="BJ147" s="19" t="s">
        <v>76</v>
      </c>
      <c r="BK147" s="206">
        <f>ROUND(I147*H147,2)</f>
        <v>0</v>
      </c>
      <c r="BL147" s="19" t="s">
        <v>244</v>
      </c>
      <c r="BM147" s="205" t="s">
        <v>946</v>
      </c>
    </row>
    <row r="148" spans="1:65" s="2" customFormat="1" ht="165.75">
      <c r="A148" s="36"/>
      <c r="B148" s="37"/>
      <c r="C148" s="38"/>
      <c r="D148" s="209" t="s">
        <v>173</v>
      </c>
      <c r="E148" s="38"/>
      <c r="F148" s="240" t="s">
        <v>593</v>
      </c>
      <c r="G148" s="38"/>
      <c r="H148" s="38"/>
      <c r="I148" s="117"/>
      <c r="J148" s="38"/>
      <c r="K148" s="38"/>
      <c r="L148" s="41"/>
      <c r="M148" s="241"/>
      <c r="N148" s="242"/>
      <c r="O148" s="66"/>
      <c r="P148" s="66"/>
      <c r="Q148" s="66"/>
      <c r="R148" s="66"/>
      <c r="S148" s="66"/>
      <c r="T148" s="67"/>
      <c r="U148" s="36"/>
      <c r="V148" s="36"/>
      <c r="W148" s="36"/>
      <c r="X148" s="36"/>
      <c r="Y148" s="36"/>
      <c r="Z148" s="36"/>
      <c r="AA148" s="36"/>
      <c r="AB148" s="36"/>
      <c r="AC148" s="36"/>
      <c r="AD148" s="36"/>
      <c r="AE148" s="36"/>
      <c r="AT148" s="19" t="s">
        <v>173</v>
      </c>
      <c r="AU148" s="19" t="s">
        <v>80</v>
      </c>
    </row>
    <row r="149" spans="1:65" s="12" customFormat="1" ht="22.9" customHeight="1">
      <c r="B149" s="178"/>
      <c r="C149" s="179"/>
      <c r="D149" s="180" t="s">
        <v>71</v>
      </c>
      <c r="E149" s="192" t="s">
        <v>594</v>
      </c>
      <c r="F149" s="192" t="s">
        <v>595</v>
      </c>
      <c r="G149" s="179"/>
      <c r="H149" s="179"/>
      <c r="I149" s="182"/>
      <c r="J149" s="193">
        <f>BK149</f>
        <v>0</v>
      </c>
      <c r="K149" s="179"/>
      <c r="L149" s="184"/>
      <c r="M149" s="185"/>
      <c r="N149" s="186"/>
      <c r="O149" s="186"/>
      <c r="P149" s="187">
        <f>SUM(P150:P159)</f>
        <v>0</v>
      </c>
      <c r="Q149" s="186"/>
      <c r="R149" s="187">
        <f>SUM(R150:R159)</f>
        <v>0.09</v>
      </c>
      <c r="S149" s="186"/>
      <c r="T149" s="188">
        <f>SUM(T150:T159)</f>
        <v>0.09</v>
      </c>
      <c r="AR149" s="189" t="s">
        <v>80</v>
      </c>
      <c r="AT149" s="190" t="s">
        <v>71</v>
      </c>
      <c r="AU149" s="190" t="s">
        <v>76</v>
      </c>
      <c r="AY149" s="189" t="s">
        <v>144</v>
      </c>
      <c r="BK149" s="191">
        <f>SUM(BK150:BK159)</f>
        <v>0</v>
      </c>
    </row>
    <row r="150" spans="1:65" s="2" customFormat="1" ht="26.25" customHeight="1">
      <c r="A150" s="36"/>
      <c r="B150" s="37"/>
      <c r="C150" s="194" t="s">
        <v>244</v>
      </c>
      <c r="D150" s="194" t="s">
        <v>146</v>
      </c>
      <c r="E150" s="195" t="s">
        <v>947</v>
      </c>
      <c r="F150" s="196" t="s">
        <v>948</v>
      </c>
      <c r="G150" s="197" t="s">
        <v>197</v>
      </c>
      <c r="H150" s="198">
        <v>3</v>
      </c>
      <c r="I150" s="199"/>
      <c r="J150" s="200">
        <f>ROUND(I150*H150,2)</f>
        <v>0</v>
      </c>
      <c r="K150" s="196" t="s">
        <v>19</v>
      </c>
      <c r="L150" s="41"/>
      <c r="M150" s="201" t="s">
        <v>19</v>
      </c>
      <c r="N150" s="202" t="s">
        <v>43</v>
      </c>
      <c r="O150" s="66"/>
      <c r="P150" s="203">
        <f>O150*H150</f>
        <v>0</v>
      </c>
      <c r="Q150" s="203">
        <v>0.03</v>
      </c>
      <c r="R150" s="203">
        <f>Q150*H150</f>
        <v>0.09</v>
      </c>
      <c r="S150" s="203">
        <v>0.03</v>
      </c>
      <c r="T150" s="204">
        <f>S150*H150</f>
        <v>0.09</v>
      </c>
      <c r="U150" s="36"/>
      <c r="V150" s="36"/>
      <c r="W150" s="36"/>
      <c r="X150" s="36"/>
      <c r="Y150" s="36"/>
      <c r="Z150" s="36"/>
      <c r="AA150" s="36"/>
      <c r="AB150" s="36"/>
      <c r="AC150" s="36"/>
      <c r="AD150" s="36"/>
      <c r="AE150" s="36"/>
      <c r="AR150" s="205" t="s">
        <v>244</v>
      </c>
      <c r="AT150" s="205" t="s">
        <v>146</v>
      </c>
      <c r="AU150" s="205" t="s">
        <v>80</v>
      </c>
      <c r="AY150" s="19" t="s">
        <v>144</v>
      </c>
      <c r="BE150" s="206">
        <f>IF(N150="základní",J150,0)</f>
        <v>0</v>
      </c>
      <c r="BF150" s="206">
        <f>IF(N150="snížená",J150,0)</f>
        <v>0</v>
      </c>
      <c r="BG150" s="206">
        <f>IF(N150="zákl. přenesená",J150,0)</f>
        <v>0</v>
      </c>
      <c r="BH150" s="206">
        <f>IF(N150="sníž. přenesená",J150,0)</f>
        <v>0</v>
      </c>
      <c r="BI150" s="206">
        <f>IF(N150="nulová",J150,0)</f>
        <v>0</v>
      </c>
      <c r="BJ150" s="19" t="s">
        <v>76</v>
      </c>
      <c r="BK150" s="206">
        <f>ROUND(I150*H150,2)</f>
        <v>0</v>
      </c>
      <c r="BL150" s="19" t="s">
        <v>244</v>
      </c>
      <c r="BM150" s="205" t="s">
        <v>949</v>
      </c>
    </row>
    <row r="151" spans="1:65" s="13" customFormat="1">
      <c r="B151" s="207"/>
      <c r="C151" s="208"/>
      <c r="D151" s="209" t="s">
        <v>152</v>
      </c>
      <c r="E151" s="210" t="s">
        <v>19</v>
      </c>
      <c r="F151" s="211" t="s">
        <v>911</v>
      </c>
      <c r="G151" s="208"/>
      <c r="H151" s="210" t="s">
        <v>19</v>
      </c>
      <c r="I151" s="212"/>
      <c r="J151" s="208"/>
      <c r="K151" s="208"/>
      <c r="L151" s="213"/>
      <c r="M151" s="214"/>
      <c r="N151" s="215"/>
      <c r="O151" s="215"/>
      <c r="P151" s="215"/>
      <c r="Q151" s="215"/>
      <c r="R151" s="215"/>
      <c r="S151" s="215"/>
      <c r="T151" s="216"/>
      <c r="AT151" s="217" t="s">
        <v>152</v>
      </c>
      <c r="AU151" s="217" t="s">
        <v>80</v>
      </c>
      <c r="AV151" s="13" t="s">
        <v>76</v>
      </c>
      <c r="AW151" s="13" t="s">
        <v>33</v>
      </c>
      <c r="AX151" s="13" t="s">
        <v>72</v>
      </c>
      <c r="AY151" s="217" t="s">
        <v>144</v>
      </c>
    </row>
    <row r="152" spans="1:65" s="14" customFormat="1">
      <c r="B152" s="218"/>
      <c r="C152" s="219"/>
      <c r="D152" s="209" t="s">
        <v>152</v>
      </c>
      <c r="E152" s="220" t="s">
        <v>19</v>
      </c>
      <c r="F152" s="221" t="s">
        <v>76</v>
      </c>
      <c r="G152" s="219"/>
      <c r="H152" s="222">
        <v>1</v>
      </c>
      <c r="I152" s="223"/>
      <c r="J152" s="219"/>
      <c r="K152" s="219"/>
      <c r="L152" s="224"/>
      <c r="M152" s="225"/>
      <c r="N152" s="226"/>
      <c r="O152" s="226"/>
      <c r="P152" s="226"/>
      <c r="Q152" s="226"/>
      <c r="R152" s="226"/>
      <c r="S152" s="226"/>
      <c r="T152" s="227"/>
      <c r="AT152" s="228" t="s">
        <v>152</v>
      </c>
      <c r="AU152" s="228" t="s">
        <v>80</v>
      </c>
      <c r="AV152" s="14" t="s">
        <v>80</v>
      </c>
      <c r="AW152" s="14" t="s">
        <v>33</v>
      </c>
      <c r="AX152" s="14" t="s">
        <v>72</v>
      </c>
      <c r="AY152" s="228" t="s">
        <v>144</v>
      </c>
    </row>
    <row r="153" spans="1:65" s="13" customFormat="1">
      <c r="B153" s="207"/>
      <c r="C153" s="208"/>
      <c r="D153" s="209" t="s">
        <v>152</v>
      </c>
      <c r="E153" s="210" t="s">
        <v>19</v>
      </c>
      <c r="F153" s="211" t="s">
        <v>913</v>
      </c>
      <c r="G153" s="208"/>
      <c r="H153" s="210" t="s">
        <v>19</v>
      </c>
      <c r="I153" s="212"/>
      <c r="J153" s="208"/>
      <c r="K153" s="208"/>
      <c r="L153" s="213"/>
      <c r="M153" s="214"/>
      <c r="N153" s="215"/>
      <c r="O153" s="215"/>
      <c r="P153" s="215"/>
      <c r="Q153" s="215"/>
      <c r="R153" s="215"/>
      <c r="S153" s="215"/>
      <c r="T153" s="216"/>
      <c r="AT153" s="217" t="s">
        <v>152</v>
      </c>
      <c r="AU153" s="217" t="s">
        <v>80</v>
      </c>
      <c r="AV153" s="13" t="s">
        <v>76</v>
      </c>
      <c r="AW153" s="13" t="s">
        <v>33</v>
      </c>
      <c r="AX153" s="13" t="s">
        <v>72</v>
      </c>
      <c r="AY153" s="217" t="s">
        <v>144</v>
      </c>
    </row>
    <row r="154" spans="1:65" s="14" customFormat="1">
      <c r="B154" s="218"/>
      <c r="C154" s="219"/>
      <c r="D154" s="209" t="s">
        <v>152</v>
      </c>
      <c r="E154" s="220" t="s">
        <v>19</v>
      </c>
      <c r="F154" s="221" t="s">
        <v>76</v>
      </c>
      <c r="G154" s="219"/>
      <c r="H154" s="222">
        <v>1</v>
      </c>
      <c r="I154" s="223"/>
      <c r="J154" s="219"/>
      <c r="K154" s="219"/>
      <c r="L154" s="224"/>
      <c r="M154" s="225"/>
      <c r="N154" s="226"/>
      <c r="O154" s="226"/>
      <c r="P154" s="226"/>
      <c r="Q154" s="226"/>
      <c r="R154" s="226"/>
      <c r="S154" s="226"/>
      <c r="T154" s="227"/>
      <c r="AT154" s="228" t="s">
        <v>152</v>
      </c>
      <c r="AU154" s="228" t="s">
        <v>80</v>
      </c>
      <c r="AV154" s="14" t="s">
        <v>80</v>
      </c>
      <c r="AW154" s="14" t="s">
        <v>33</v>
      </c>
      <c r="AX154" s="14" t="s">
        <v>72</v>
      </c>
      <c r="AY154" s="228" t="s">
        <v>144</v>
      </c>
    </row>
    <row r="155" spans="1:65" s="13" customFormat="1">
      <c r="B155" s="207"/>
      <c r="C155" s="208"/>
      <c r="D155" s="209" t="s">
        <v>152</v>
      </c>
      <c r="E155" s="210" t="s">
        <v>19</v>
      </c>
      <c r="F155" s="211" t="s">
        <v>915</v>
      </c>
      <c r="G155" s="208"/>
      <c r="H155" s="210" t="s">
        <v>19</v>
      </c>
      <c r="I155" s="212"/>
      <c r="J155" s="208"/>
      <c r="K155" s="208"/>
      <c r="L155" s="213"/>
      <c r="M155" s="214"/>
      <c r="N155" s="215"/>
      <c r="O155" s="215"/>
      <c r="P155" s="215"/>
      <c r="Q155" s="215"/>
      <c r="R155" s="215"/>
      <c r="S155" s="215"/>
      <c r="T155" s="216"/>
      <c r="AT155" s="217" t="s">
        <v>152</v>
      </c>
      <c r="AU155" s="217" t="s">
        <v>80</v>
      </c>
      <c r="AV155" s="13" t="s">
        <v>76</v>
      </c>
      <c r="AW155" s="13" t="s">
        <v>33</v>
      </c>
      <c r="AX155" s="13" t="s">
        <v>72</v>
      </c>
      <c r="AY155" s="217" t="s">
        <v>144</v>
      </c>
    </row>
    <row r="156" spans="1:65" s="14" customFormat="1">
      <c r="B156" s="218"/>
      <c r="C156" s="219"/>
      <c r="D156" s="209" t="s">
        <v>152</v>
      </c>
      <c r="E156" s="220" t="s">
        <v>19</v>
      </c>
      <c r="F156" s="221" t="s">
        <v>76</v>
      </c>
      <c r="G156" s="219"/>
      <c r="H156" s="222">
        <v>1</v>
      </c>
      <c r="I156" s="223"/>
      <c r="J156" s="219"/>
      <c r="K156" s="219"/>
      <c r="L156" s="224"/>
      <c r="M156" s="225"/>
      <c r="N156" s="226"/>
      <c r="O156" s="226"/>
      <c r="P156" s="226"/>
      <c r="Q156" s="226"/>
      <c r="R156" s="226"/>
      <c r="S156" s="226"/>
      <c r="T156" s="227"/>
      <c r="AT156" s="228" t="s">
        <v>152</v>
      </c>
      <c r="AU156" s="228" t="s">
        <v>80</v>
      </c>
      <c r="AV156" s="14" t="s">
        <v>80</v>
      </c>
      <c r="AW156" s="14" t="s">
        <v>33</v>
      </c>
      <c r="AX156" s="14" t="s">
        <v>72</v>
      </c>
      <c r="AY156" s="228" t="s">
        <v>144</v>
      </c>
    </row>
    <row r="157" spans="1:65" s="15" customFormat="1">
      <c r="B157" s="229"/>
      <c r="C157" s="230"/>
      <c r="D157" s="209" t="s">
        <v>152</v>
      </c>
      <c r="E157" s="231" t="s">
        <v>19</v>
      </c>
      <c r="F157" s="232" t="s">
        <v>160</v>
      </c>
      <c r="G157" s="230"/>
      <c r="H157" s="233">
        <v>3</v>
      </c>
      <c r="I157" s="234"/>
      <c r="J157" s="230"/>
      <c r="K157" s="230"/>
      <c r="L157" s="235"/>
      <c r="M157" s="236"/>
      <c r="N157" s="237"/>
      <c r="O157" s="237"/>
      <c r="P157" s="237"/>
      <c r="Q157" s="237"/>
      <c r="R157" s="237"/>
      <c r="S157" s="237"/>
      <c r="T157" s="238"/>
      <c r="AT157" s="239" t="s">
        <v>152</v>
      </c>
      <c r="AU157" s="239" t="s">
        <v>80</v>
      </c>
      <c r="AV157" s="15" t="s">
        <v>150</v>
      </c>
      <c r="AW157" s="15" t="s">
        <v>33</v>
      </c>
      <c r="AX157" s="15" t="s">
        <v>76</v>
      </c>
      <c r="AY157" s="239" t="s">
        <v>144</v>
      </c>
    </row>
    <row r="158" spans="1:65" s="2" customFormat="1" ht="49.9" customHeight="1">
      <c r="A158" s="36"/>
      <c r="B158" s="37"/>
      <c r="C158" s="194" t="s">
        <v>249</v>
      </c>
      <c r="D158" s="194" t="s">
        <v>146</v>
      </c>
      <c r="E158" s="195" t="s">
        <v>612</v>
      </c>
      <c r="F158" s="196" t="s">
        <v>613</v>
      </c>
      <c r="G158" s="197" t="s">
        <v>191</v>
      </c>
      <c r="H158" s="198">
        <v>0.09</v>
      </c>
      <c r="I158" s="199"/>
      <c r="J158" s="200">
        <f>ROUND(I158*H158,2)</f>
        <v>0</v>
      </c>
      <c r="K158" s="196" t="s">
        <v>166</v>
      </c>
      <c r="L158" s="41"/>
      <c r="M158" s="201" t="s">
        <v>19</v>
      </c>
      <c r="N158" s="202" t="s">
        <v>43</v>
      </c>
      <c r="O158" s="66"/>
      <c r="P158" s="203">
        <f>O158*H158</f>
        <v>0</v>
      </c>
      <c r="Q158" s="203">
        <v>0</v>
      </c>
      <c r="R158" s="203">
        <f>Q158*H158</f>
        <v>0</v>
      </c>
      <c r="S158" s="203">
        <v>0</v>
      </c>
      <c r="T158" s="204">
        <f>S158*H158</f>
        <v>0</v>
      </c>
      <c r="U158" s="36"/>
      <c r="V158" s="36"/>
      <c r="W158" s="36"/>
      <c r="X158" s="36"/>
      <c r="Y158" s="36"/>
      <c r="Z158" s="36"/>
      <c r="AA158" s="36"/>
      <c r="AB158" s="36"/>
      <c r="AC158" s="36"/>
      <c r="AD158" s="36"/>
      <c r="AE158" s="36"/>
      <c r="AR158" s="205" t="s">
        <v>244</v>
      </c>
      <c r="AT158" s="205" t="s">
        <v>146</v>
      </c>
      <c r="AU158" s="205" t="s">
        <v>80</v>
      </c>
      <c r="AY158" s="19" t="s">
        <v>144</v>
      </c>
      <c r="BE158" s="206">
        <f>IF(N158="základní",J158,0)</f>
        <v>0</v>
      </c>
      <c r="BF158" s="206">
        <f>IF(N158="snížená",J158,0)</f>
        <v>0</v>
      </c>
      <c r="BG158" s="206">
        <f>IF(N158="zákl. přenesená",J158,0)</f>
        <v>0</v>
      </c>
      <c r="BH158" s="206">
        <f>IF(N158="sníž. přenesená",J158,0)</f>
        <v>0</v>
      </c>
      <c r="BI158" s="206">
        <f>IF(N158="nulová",J158,0)</f>
        <v>0</v>
      </c>
      <c r="BJ158" s="19" t="s">
        <v>76</v>
      </c>
      <c r="BK158" s="206">
        <f>ROUND(I158*H158,2)</f>
        <v>0</v>
      </c>
      <c r="BL158" s="19" t="s">
        <v>244</v>
      </c>
      <c r="BM158" s="205" t="s">
        <v>950</v>
      </c>
    </row>
    <row r="159" spans="1:65" s="2" customFormat="1" ht="156">
      <c r="A159" s="36"/>
      <c r="B159" s="37"/>
      <c r="C159" s="38"/>
      <c r="D159" s="209" t="s">
        <v>173</v>
      </c>
      <c r="E159" s="38"/>
      <c r="F159" s="240" t="s">
        <v>615</v>
      </c>
      <c r="G159" s="38"/>
      <c r="H159" s="38"/>
      <c r="I159" s="117"/>
      <c r="J159" s="38"/>
      <c r="K159" s="38"/>
      <c r="L159" s="41"/>
      <c r="M159" s="241"/>
      <c r="N159" s="242"/>
      <c r="O159" s="66"/>
      <c r="P159" s="66"/>
      <c r="Q159" s="66"/>
      <c r="R159" s="66"/>
      <c r="S159" s="66"/>
      <c r="T159" s="67"/>
      <c r="U159" s="36"/>
      <c r="V159" s="36"/>
      <c r="W159" s="36"/>
      <c r="X159" s="36"/>
      <c r="Y159" s="36"/>
      <c r="Z159" s="36"/>
      <c r="AA159" s="36"/>
      <c r="AB159" s="36"/>
      <c r="AC159" s="36"/>
      <c r="AD159" s="36"/>
      <c r="AE159" s="36"/>
      <c r="AT159" s="19" t="s">
        <v>173</v>
      </c>
      <c r="AU159" s="19" t="s">
        <v>80</v>
      </c>
    </row>
    <row r="160" spans="1:65" s="12" customFormat="1" ht="22.9" customHeight="1">
      <c r="B160" s="178"/>
      <c r="C160" s="179"/>
      <c r="D160" s="180" t="s">
        <v>71</v>
      </c>
      <c r="E160" s="192" t="s">
        <v>616</v>
      </c>
      <c r="F160" s="192" t="s">
        <v>617</v>
      </c>
      <c r="G160" s="179"/>
      <c r="H160" s="179"/>
      <c r="I160" s="182"/>
      <c r="J160" s="193">
        <f>BK160</f>
        <v>0</v>
      </c>
      <c r="K160" s="179"/>
      <c r="L160" s="184"/>
      <c r="M160" s="185"/>
      <c r="N160" s="186"/>
      <c r="O160" s="186"/>
      <c r="P160" s="187">
        <f>SUM(P161:P168)</f>
        <v>0</v>
      </c>
      <c r="Q160" s="186"/>
      <c r="R160" s="187">
        <f>SUM(R161:R168)</f>
        <v>0.04</v>
      </c>
      <c r="S160" s="186"/>
      <c r="T160" s="188">
        <f>SUM(T161:T168)</f>
        <v>0</v>
      </c>
      <c r="AR160" s="189" t="s">
        <v>80</v>
      </c>
      <c r="AT160" s="190" t="s">
        <v>71</v>
      </c>
      <c r="AU160" s="190" t="s">
        <v>76</v>
      </c>
      <c r="AY160" s="189" t="s">
        <v>144</v>
      </c>
      <c r="BK160" s="191">
        <f>SUM(BK161:BK168)</f>
        <v>0</v>
      </c>
    </row>
    <row r="161" spans="1:65" s="2" customFormat="1" ht="34.9" customHeight="1">
      <c r="A161" s="36"/>
      <c r="B161" s="37"/>
      <c r="C161" s="194" t="s">
        <v>254</v>
      </c>
      <c r="D161" s="194" t="s">
        <v>146</v>
      </c>
      <c r="E161" s="195" t="s">
        <v>951</v>
      </c>
      <c r="F161" s="196" t="s">
        <v>952</v>
      </c>
      <c r="G161" s="197" t="s">
        <v>197</v>
      </c>
      <c r="H161" s="198">
        <v>2</v>
      </c>
      <c r="I161" s="199"/>
      <c r="J161" s="200">
        <f>ROUND(I161*H161,2)</f>
        <v>0</v>
      </c>
      <c r="K161" s="196" t="s">
        <v>19</v>
      </c>
      <c r="L161" s="41"/>
      <c r="M161" s="201" t="s">
        <v>19</v>
      </c>
      <c r="N161" s="202" t="s">
        <v>43</v>
      </c>
      <c r="O161" s="66"/>
      <c r="P161" s="203">
        <f>O161*H161</f>
        <v>0</v>
      </c>
      <c r="Q161" s="203">
        <v>0.02</v>
      </c>
      <c r="R161" s="203">
        <f>Q161*H161</f>
        <v>0.04</v>
      </c>
      <c r="S161" s="203">
        <v>0</v>
      </c>
      <c r="T161" s="204">
        <f>S161*H161</f>
        <v>0</v>
      </c>
      <c r="U161" s="36"/>
      <c r="V161" s="36"/>
      <c r="W161" s="36"/>
      <c r="X161" s="36"/>
      <c r="Y161" s="36"/>
      <c r="Z161" s="36"/>
      <c r="AA161" s="36"/>
      <c r="AB161" s="36"/>
      <c r="AC161" s="36"/>
      <c r="AD161" s="36"/>
      <c r="AE161" s="36"/>
      <c r="AR161" s="205" t="s">
        <v>244</v>
      </c>
      <c r="AT161" s="205" t="s">
        <v>146</v>
      </c>
      <c r="AU161" s="205" t="s">
        <v>80</v>
      </c>
      <c r="AY161" s="19" t="s">
        <v>144</v>
      </c>
      <c r="BE161" s="206">
        <f>IF(N161="základní",J161,0)</f>
        <v>0</v>
      </c>
      <c r="BF161" s="206">
        <f>IF(N161="snížená",J161,0)</f>
        <v>0</v>
      </c>
      <c r="BG161" s="206">
        <f>IF(N161="zákl. přenesená",J161,0)</f>
        <v>0</v>
      </c>
      <c r="BH161" s="206">
        <f>IF(N161="sníž. přenesená",J161,0)</f>
        <v>0</v>
      </c>
      <c r="BI161" s="206">
        <f>IF(N161="nulová",J161,0)</f>
        <v>0</v>
      </c>
      <c r="BJ161" s="19" t="s">
        <v>76</v>
      </c>
      <c r="BK161" s="206">
        <f>ROUND(I161*H161,2)</f>
        <v>0</v>
      </c>
      <c r="BL161" s="19" t="s">
        <v>244</v>
      </c>
      <c r="BM161" s="205" t="s">
        <v>953</v>
      </c>
    </row>
    <row r="162" spans="1:65" s="13" customFormat="1">
      <c r="B162" s="207"/>
      <c r="C162" s="208"/>
      <c r="D162" s="209" t="s">
        <v>152</v>
      </c>
      <c r="E162" s="210" t="s">
        <v>19</v>
      </c>
      <c r="F162" s="211" t="s">
        <v>913</v>
      </c>
      <c r="G162" s="208"/>
      <c r="H162" s="210" t="s">
        <v>19</v>
      </c>
      <c r="I162" s="212"/>
      <c r="J162" s="208"/>
      <c r="K162" s="208"/>
      <c r="L162" s="213"/>
      <c r="M162" s="214"/>
      <c r="N162" s="215"/>
      <c r="O162" s="215"/>
      <c r="P162" s="215"/>
      <c r="Q162" s="215"/>
      <c r="R162" s="215"/>
      <c r="S162" s="215"/>
      <c r="T162" s="216"/>
      <c r="AT162" s="217" t="s">
        <v>152</v>
      </c>
      <c r="AU162" s="217" t="s">
        <v>80</v>
      </c>
      <c r="AV162" s="13" t="s">
        <v>76</v>
      </c>
      <c r="AW162" s="13" t="s">
        <v>33</v>
      </c>
      <c r="AX162" s="13" t="s">
        <v>72</v>
      </c>
      <c r="AY162" s="217" t="s">
        <v>144</v>
      </c>
    </row>
    <row r="163" spans="1:65" s="14" customFormat="1">
      <c r="B163" s="218"/>
      <c r="C163" s="219"/>
      <c r="D163" s="209" t="s">
        <v>152</v>
      </c>
      <c r="E163" s="220" t="s">
        <v>19</v>
      </c>
      <c r="F163" s="221" t="s">
        <v>76</v>
      </c>
      <c r="G163" s="219"/>
      <c r="H163" s="222">
        <v>1</v>
      </c>
      <c r="I163" s="223"/>
      <c r="J163" s="219"/>
      <c r="K163" s="219"/>
      <c r="L163" s="224"/>
      <c r="M163" s="225"/>
      <c r="N163" s="226"/>
      <c r="O163" s="226"/>
      <c r="P163" s="226"/>
      <c r="Q163" s="226"/>
      <c r="R163" s="226"/>
      <c r="S163" s="226"/>
      <c r="T163" s="227"/>
      <c r="AT163" s="228" t="s">
        <v>152</v>
      </c>
      <c r="AU163" s="228" t="s">
        <v>80</v>
      </c>
      <c r="AV163" s="14" t="s">
        <v>80</v>
      </c>
      <c r="AW163" s="14" t="s">
        <v>33</v>
      </c>
      <c r="AX163" s="14" t="s">
        <v>72</v>
      </c>
      <c r="AY163" s="228" t="s">
        <v>144</v>
      </c>
    </row>
    <row r="164" spans="1:65" s="13" customFormat="1">
      <c r="B164" s="207"/>
      <c r="C164" s="208"/>
      <c r="D164" s="209" t="s">
        <v>152</v>
      </c>
      <c r="E164" s="210" t="s">
        <v>19</v>
      </c>
      <c r="F164" s="211" t="s">
        <v>915</v>
      </c>
      <c r="G164" s="208"/>
      <c r="H164" s="210" t="s">
        <v>19</v>
      </c>
      <c r="I164" s="212"/>
      <c r="J164" s="208"/>
      <c r="K164" s="208"/>
      <c r="L164" s="213"/>
      <c r="M164" s="214"/>
      <c r="N164" s="215"/>
      <c r="O164" s="215"/>
      <c r="P164" s="215"/>
      <c r="Q164" s="215"/>
      <c r="R164" s="215"/>
      <c r="S164" s="215"/>
      <c r="T164" s="216"/>
      <c r="AT164" s="217" t="s">
        <v>152</v>
      </c>
      <c r="AU164" s="217" t="s">
        <v>80</v>
      </c>
      <c r="AV164" s="13" t="s">
        <v>76</v>
      </c>
      <c r="AW164" s="13" t="s">
        <v>33</v>
      </c>
      <c r="AX164" s="13" t="s">
        <v>72</v>
      </c>
      <c r="AY164" s="217" t="s">
        <v>144</v>
      </c>
    </row>
    <row r="165" spans="1:65" s="14" customFormat="1">
      <c r="B165" s="218"/>
      <c r="C165" s="219"/>
      <c r="D165" s="209" t="s">
        <v>152</v>
      </c>
      <c r="E165" s="220" t="s">
        <v>19</v>
      </c>
      <c r="F165" s="221" t="s">
        <v>76</v>
      </c>
      <c r="G165" s="219"/>
      <c r="H165" s="222">
        <v>1</v>
      </c>
      <c r="I165" s="223"/>
      <c r="J165" s="219"/>
      <c r="K165" s="219"/>
      <c r="L165" s="224"/>
      <c r="M165" s="225"/>
      <c r="N165" s="226"/>
      <c r="O165" s="226"/>
      <c r="P165" s="226"/>
      <c r="Q165" s="226"/>
      <c r="R165" s="226"/>
      <c r="S165" s="226"/>
      <c r="T165" s="227"/>
      <c r="AT165" s="228" t="s">
        <v>152</v>
      </c>
      <c r="AU165" s="228" t="s">
        <v>80</v>
      </c>
      <c r="AV165" s="14" t="s">
        <v>80</v>
      </c>
      <c r="AW165" s="14" t="s">
        <v>33</v>
      </c>
      <c r="AX165" s="14" t="s">
        <v>72</v>
      </c>
      <c r="AY165" s="228" t="s">
        <v>144</v>
      </c>
    </row>
    <row r="166" spans="1:65" s="15" customFormat="1">
      <c r="B166" s="229"/>
      <c r="C166" s="230"/>
      <c r="D166" s="209" t="s">
        <v>152</v>
      </c>
      <c r="E166" s="231" t="s">
        <v>19</v>
      </c>
      <c r="F166" s="232" t="s">
        <v>160</v>
      </c>
      <c r="G166" s="230"/>
      <c r="H166" s="233">
        <v>2</v>
      </c>
      <c r="I166" s="234"/>
      <c r="J166" s="230"/>
      <c r="K166" s="230"/>
      <c r="L166" s="235"/>
      <c r="M166" s="236"/>
      <c r="N166" s="237"/>
      <c r="O166" s="237"/>
      <c r="P166" s="237"/>
      <c r="Q166" s="237"/>
      <c r="R166" s="237"/>
      <c r="S166" s="237"/>
      <c r="T166" s="238"/>
      <c r="AT166" s="239" t="s">
        <v>152</v>
      </c>
      <c r="AU166" s="239" t="s">
        <v>80</v>
      </c>
      <c r="AV166" s="15" t="s">
        <v>150</v>
      </c>
      <c r="AW166" s="15" t="s">
        <v>33</v>
      </c>
      <c r="AX166" s="15" t="s">
        <v>76</v>
      </c>
      <c r="AY166" s="239" t="s">
        <v>144</v>
      </c>
    </row>
    <row r="167" spans="1:65" s="2" customFormat="1" ht="59.45" customHeight="1">
      <c r="A167" s="36"/>
      <c r="B167" s="37"/>
      <c r="C167" s="194" t="s">
        <v>259</v>
      </c>
      <c r="D167" s="194" t="s">
        <v>146</v>
      </c>
      <c r="E167" s="195" t="s">
        <v>695</v>
      </c>
      <c r="F167" s="196" t="s">
        <v>696</v>
      </c>
      <c r="G167" s="197" t="s">
        <v>191</v>
      </c>
      <c r="H167" s="198">
        <v>0.04</v>
      </c>
      <c r="I167" s="199"/>
      <c r="J167" s="200">
        <f>ROUND(I167*H167,2)</f>
        <v>0</v>
      </c>
      <c r="K167" s="196" t="s">
        <v>166</v>
      </c>
      <c r="L167" s="41"/>
      <c r="M167" s="201" t="s">
        <v>19</v>
      </c>
      <c r="N167" s="202" t="s">
        <v>43</v>
      </c>
      <c r="O167" s="66"/>
      <c r="P167" s="203">
        <f>O167*H167</f>
        <v>0</v>
      </c>
      <c r="Q167" s="203">
        <v>0</v>
      </c>
      <c r="R167" s="203">
        <f>Q167*H167</f>
        <v>0</v>
      </c>
      <c r="S167" s="203">
        <v>0</v>
      </c>
      <c r="T167" s="204">
        <f>S167*H167</f>
        <v>0</v>
      </c>
      <c r="U167" s="36"/>
      <c r="V167" s="36"/>
      <c r="W167" s="36"/>
      <c r="X167" s="36"/>
      <c r="Y167" s="36"/>
      <c r="Z167" s="36"/>
      <c r="AA167" s="36"/>
      <c r="AB167" s="36"/>
      <c r="AC167" s="36"/>
      <c r="AD167" s="36"/>
      <c r="AE167" s="36"/>
      <c r="AR167" s="205" t="s">
        <v>244</v>
      </c>
      <c r="AT167" s="205" t="s">
        <v>146</v>
      </c>
      <c r="AU167" s="205" t="s">
        <v>80</v>
      </c>
      <c r="AY167" s="19" t="s">
        <v>144</v>
      </c>
      <c r="BE167" s="206">
        <f>IF(N167="základní",J167,0)</f>
        <v>0</v>
      </c>
      <c r="BF167" s="206">
        <f>IF(N167="snížená",J167,0)</f>
        <v>0</v>
      </c>
      <c r="BG167" s="206">
        <f>IF(N167="zákl. přenesená",J167,0)</f>
        <v>0</v>
      </c>
      <c r="BH167" s="206">
        <f>IF(N167="sníž. přenesená",J167,0)</f>
        <v>0</v>
      </c>
      <c r="BI167" s="206">
        <f>IF(N167="nulová",J167,0)</f>
        <v>0</v>
      </c>
      <c r="BJ167" s="19" t="s">
        <v>76</v>
      </c>
      <c r="BK167" s="206">
        <f>ROUND(I167*H167,2)</f>
        <v>0</v>
      </c>
      <c r="BL167" s="19" t="s">
        <v>244</v>
      </c>
      <c r="BM167" s="205" t="s">
        <v>954</v>
      </c>
    </row>
    <row r="168" spans="1:65" s="2" customFormat="1" ht="156">
      <c r="A168" s="36"/>
      <c r="B168" s="37"/>
      <c r="C168" s="38"/>
      <c r="D168" s="209" t="s">
        <v>173</v>
      </c>
      <c r="E168" s="38"/>
      <c r="F168" s="240" t="s">
        <v>698</v>
      </c>
      <c r="G168" s="38"/>
      <c r="H168" s="38"/>
      <c r="I168" s="117"/>
      <c r="J168" s="38"/>
      <c r="K168" s="38"/>
      <c r="L168" s="41"/>
      <c r="M168" s="269"/>
      <c r="N168" s="270"/>
      <c r="O168" s="266"/>
      <c r="P168" s="266"/>
      <c r="Q168" s="266"/>
      <c r="R168" s="266"/>
      <c r="S168" s="266"/>
      <c r="T168" s="271"/>
      <c r="U168" s="36"/>
      <c r="V168" s="36"/>
      <c r="W168" s="36"/>
      <c r="X168" s="36"/>
      <c r="Y168" s="36"/>
      <c r="Z168" s="36"/>
      <c r="AA168" s="36"/>
      <c r="AB168" s="36"/>
      <c r="AC168" s="36"/>
      <c r="AD168" s="36"/>
      <c r="AE168" s="36"/>
      <c r="AT168" s="19" t="s">
        <v>173</v>
      </c>
      <c r="AU168" s="19" t="s">
        <v>80</v>
      </c>
    </row>
    <row r="169" spans="1:65" s="2" customFormat="1" ht="6.95" customHeight="1">
      <c r="A169" s="36"/>
      <c r="B169" s="49"/>
      <c r="C169" s="50"/>
      <c r="D169" s="50"/>
      <c r="E169" s="50"/>
      <c r="F169" s="50"/>
      <c r="G169" s="50"/>
      <c r="H169" s="50"/>
      <c r="I169" s="144"/>
      <c r="J169" s="50"/>
      <c r="K169" s="50"/>
      <c r="L169" s="41"/>
      <c r="M169" s="36"/>
      <c r="O169" s="36"/>
      <c r="P169" s="36"/>
      <c r="Q169" s="36"/>
      <c r="R169" s="36"/>
      <c r="S169" s="36"/>
      <c r="T169" s="36"/>
      <c r="U169" s="36"/>
      <c r="V169" s="36"/>
      <c r="W169" s="36"/>
      <c r="X169" s="36"/>
      <c r="Y169" s="36"/>
      <c r="Z169" s="36"/>
      <c r="AA169" s="36"/>
      <c r="AB169" s="36"/>
      <c r="AC169" s="36"/>
      <c r="AD169" s="36"/>
      <c r="AE169" s="36"/>
    </row>
  </sheetData>
  <sheetProtection algorithmName="SHA-512" hashValue="graC59QwZSwafOm8PAXb796J4BlJQ9pWDM1nY5r2WAnc6rhIvfrOQhI1J8NRYlK5bqjFOjMuJOkJB+5NIl+OEw==" saltValue="JjitvBUSIiia8yArjQqqjKOStcVhzkvpyKpmqA0UB8OcmQx3NxQs26Nculp2nk9NIZs/grTN/FZB0OU7xGyJuw==" spinCount="100000" sheet="1" objects="1" scenarios="1" formatColumns="0" formatRows="0" autoFilter="0"/>
  <autoFilter ref="C93:K168"/>
  <mergeCells count="12">
    <mergeCell ref="E86:H86"/>
    <mergeCell ref="L2:V2"/>
    <mergeCell ref="E50:H50"/>
    <mergeCell ref="E52:H52"/>
    <mergeCell ref="E54:H54"/>
    <mergeCell ref="E82:H82"/>
    <mergeCell ref="E84:H8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8"/>
  <sheetViews>
    <sheetView showGridLines="0" topLeftCell="A73" workbookViewId="0"/>
  </sheetViews>
  <sheetFormatPr defaultRowHeight="11.2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81"/>
      <c r="M2" s="381"/>
      <c r="N2" s="381"/>
      <c r="O2" s="381"/>
      <c r="P2" s="381"/>
      <c r="Q2" s="381"/>
      <c r="R2" s="381"/>
      <c r="S2" s="381"/>
      <c r="T2" s="381"/>
      <c r="U2" s="381"/>
      <c r="V2" s="381"/>
      <c r="AT2" s="19" t="s">
        <v>97</v>
      </c>
    </row>
    <row r="3" spans="1:46" s="1" customFormat="1" ht="6.95" customHeight="1">
      <c r="B3" s="111"/>
      <c r="C3" s="112"/>
      <c r="D3" s="112"/>
      <c r="E3" s="112"/>
      <c r="F3" s="112"/>
      <c r="G3" s="112"/>
      <c r="H3" s="112"/>
      <c r="I3" s="113"/>
      <c r="J3" s="112"/>
      <c r="K3" s="112"/>
      <c r="L3" s="22"/>
      <c r="AT3" s="19" t="s">
        <v>80</v>
      </c>
    </row>
    <row r="4" spans="1:46" s="1" customFormat="1" ht="24.95" customHeight="1">
      <c r="B4" s="22"/>
      <c r="D4" s="114" t="s">
        <v>98</v>
      </c>
      <c r="I4" s="110"/>
      <c r="L4" s="22"/>
      <c r="M4" s="115" t="s">
        <v>10</v>
      </c>
      <c r="AT4" s="19" t="s">
        <v>4</v>
      </c>
    </row>
    <row r="5" spans="1:46" s="1" customFormat="1" ht="6.95" customHeight="1">
      <c r="B5" s="22"/>
      <c r="I5" s="110"/>
      <c r="L5" s="22"/>
    </row>
    <row r="6" spans="1:46" s="1" customFormat="1" ht="12" customHeight="1">
      <c r="B6" s="22"/>
      <c r="D6" s="116" t="s">
        <v>16</v>
      </c>
      <c r="I6" s="110"/>
      <c r="L6" s="22"/>
    </row>
    <row r="7" spans="1:46" s="1" customFormat="1" ht="14.45" customHeight="1">
      <c r="B7" s="22"/>
      <c r="E7" s="397" t="str">
        <f>'Rekapitulace stavby'!K6</f>
        <v>Stavební úpravy objektu IET</v>
      </c>
      <c r="F7" s="398"/>
      <c r="G7" s="398"/>
      <c r="H7" s="398"/>
      <c r="I7" s="110"/>
      <c r="L7" s="22"/>
    </row>
    <row r="8" spans="1:46" s="1" customFormat="1" ht="12" customHeight="1">
      <c r="B8" s="22"/>
      <c r="D8" s="116" t="s">
        <v>99</v>
      </c>
      <c r="I8" s="110"/>
      <c r="L8" s="22"/>
    </row>
    <row r="9" spans="1:46" s="2" customFormat="1" ht="14.45" customHeight="1">
      <c r="A9" s="36"/>
      <c r="B9" s="41"/>
      <c r="C9" s="36"/>
      <c r="D9" s="36"/>
      <c r="E9" s="397" t="s">
        <v>955</v>
      </c>
      <c r="F9" s="399"/>
      <c r="G9" s="399"/>
      <c r="H9" s="399"/>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101</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4.45" customHeight="1">
      <c r="A11" s="36"/>
      <c r="B11" s="41"/>
      <c r="C11" s="36"/>
      <c r="D11" s="36"/>
      <c r="E11" s="400" t="s">
        <v>956</v>
      </c>
      <c r="F11" s="399"/>
      <c r="G11" s="399"/>
      <c r="H11" s="399"/>
      <c r="I11" s="117"/>
      <c r="J11" s="36"/>
      <c r="K11" s="36"/>
      <c r="L11" s="118"/>
      <c r="S11" s="36"/>
      <c r="T11" s="36"/>
      <c r="U11" s="36"/>
      <c r="V11" s="36"/>
      <c r="W11" s="36"/>
      <c r="X11" s="36"/>
      <c r="Y11" s="36"/>
      <c r="Z11" s="36"/>
      <c r="AA11" s="36"/>
      <c r="AB11" s="36"/>
      <c r="AC11" s="36"/>
      <c r="AD11" s="36"/>
      <c r="AE11" s="36"/>
    </row>
    <row r="12" spans="1:46" s="2" customFormat="1">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18</v>
      </c>
      <c r="E13" s="36"/>
      <c r="F13" s="105" t="s">
        <v>19</v>
      </c>
      <c r="G13" s="36"/>
      <c r="H13" s="36"/>
      <c r="I13" s="119" t="s">
        <v>20</v>
      </c>
      <c r="J13" s="105" t="s">
        <v>19</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22</v>
      </c>
      <c r="G14" s="36"/>
      <c r="H14" s="36"/>
      <c r="I14" s="119" t="s">
        <v>23</v>
      </c>
      <c r="J14" s="120" t="str">
        <f>'Rekapitulace stavby'!AN8</f>
        <v>14. 4. 2019</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25</v>
      </c>
      <c r="E16" s="36"/>
      <c r="F16" s="36"/>
      <c r="G16" s="36"/>
      <c r="H16" s="36"/>
      <c r="I16" s="119" t="s">
        <v>26</v>
      </c>
      <c r="J16" s="105" t="s">
        <v>19</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27</v>
      </c>
      <c r="F17" s="36"/>
      <c r="G17" s="36"/>
      <c r="H17" s="36"/>
      <c r="I17" s="119" t="s">
        <v>28</v>
      </c>
      <c r="J17" s="105" t="s">
        <v>19</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29</v>
      </c>
      <c r="E19" s="36"/>
      <c r="F19" s="36"/>
      <c r="G19" s="36"/>
      <c r="H19" s="36"/>
      <c r="I19" s="119" t="s">
        <v>26</v>
      </c>
      <c r="J19" s="32"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401" t="str">
        <f>'Rekapitulace stavby'!E14</f>
        <v>Vyplň údaj</v>
      </c>
      <c r="F20" s="402"/>
      <c r="G20" s="402"/>
      <c r="H20" s="402"/>
      <c r="I20" s="119" t="s">
        <v>28</v>
      </c>
      <c r="J20" s="32"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31</v>
      </c>
      <c r="E22" s="36"/>
      <c r="F22" s="36"/>
      <c r="G22" s="36"/>
      <c r="H22" s="36"/>
      <c r="I22" s="119" t="s">
        <v>26</v>
      </c>
      <c r="J22" s="105" t="s">
        <v>19</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32</v>
      </c>
      <c r="F23" s="36"/>
      <c r="G23" s="36"/>
      <c r="H23" s="36"/>
      <c r="I23" s="119" t="s">
        <v>28</v>
      </c>
      <c r="J23" s="105" t="s">
        <v>19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34</v>
      </c>
      <c r="E25" s="36"/>
      <c r="F25" s="36"/>
      <c r="G25" s="36"/>
      <c r="H25" s="36"/>
      <c r="I25" s="119" t="s">
        <v>26</v>
      </c>
      <c r="J25" s="105" t="s">
        <v>19</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
        <v>35</v>
      </c>
      <c r="F26" s="36"/>
      <c r="G26" s="36"/>
      <c r="H26" s="36"/>
      <c r="I26" s="119" t="s">
        <v>28</v>
      </c>
      <c r="J26" s="105" t="s">
        <v>19</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36</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4.45" customHeight="1">
      <c r="A29" s="121"/>
      <c r="B29" s="122"/>
      <c r="C29" s="121"/>
      <c r="D29" s="121"/>
      <c r="E29" s="403" t="s">
        <v>19</v>
      </c>
      <c r="F29" s="403"/>
      <c r="G29" s="403"/>
      <c r="H29" s="403"/>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38</v>
      </c>
      <c r="E32" s="36"/>
      <c r="F32" s="36"/>
      <c r="G32" s="36"/>
      <c r="H32" s="36"/>
      <c r="I32" s="117"/>
      <c r="J32" s="128">
        <f>ROUND(J89,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40</v>
      </c>
      <c r="G34" s="36"/>
      <c r="H34" s="36"/>
      <c r="I34" s="130" t="s">
        <v>39</v>
      </c>
      <c r="J34" s="129" t="s">
        <v>41</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42</v>
      </c>
      <c r="E35" s="116" t="s">
        <v>43</v>
      </c>
      <c r="F35" s="132">
        <f>ROUND((SUM(BE89:BE97)),  2)</f>
        <v>0</v>
      </c>
      <c r="G35" s="36"/>
      <c r="H35" s="36"/>
      <c r="I35" s="133">
        <v>0.21</v>
      </c>
      <c r="J35" s="132">
        <f>ROUND(((SUM(BE89:BE97))*I35),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44</v>
      </c>
      <c r="F36" s="132">
        <f>ROUND((SUM(BF89:BF97)),  2)</f>
        <v>0</v>
      </c>
      <c r="G36" s="36"/>
      <c r="H36" s="36"/>
      <c r="I36" s="133">
        <v>0.15</v>
      </c>
      <c r="J36" s="132">
        <f>ROUND(((SUM(BF89:BF97))*I36),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45</v>
      </c>
      <c r="F37" s="132">
        <f>ROUND((SUM(BG89:BG97)),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46</v>
      </c>
      <c r="F38" s="132">
        <f>ROUND((SUM(BH89:BH97)),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47</v>
      </c>
      <c r="F39" s="132">
        <f>ROUND((SUM(BI89:BI97)),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48</v>
      </c>
      <c r="E41" s="136"/>
      <c r="F41" s="136"/>
      <c r="G41" s="137" t="s">
        <v>49</v>
      </c>
      <c r="H41" s="138" t="s">
        <v>50</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5" t="s">
        <v>103</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4.45" customHeight="1">
      <c r="A50" s="36"/>
      <c r="B50" s="37"/>
      <c r="C50" s="38"/>
      <c r="D50" s="38"/>
      <c r="E50" s="395" t="str">
        <f>E7</f>
        <v>Stavební úpravy objektu IET</v>
      </c>
      <c r="F50" s="396"/>
      <c r="G50" s="396"/>
      <c r="H50" s="396"/>
      <c r="I50" s="117"/>
      <c r="J50" s="38"/>
      <c r="K50" s="38"/>
      <c r="L50" s="118"/>
      <c r="S50" s="36"/>
      <c r="T50" s="36"/>
      <c r="U50" s="36"/>
      <c r="V50" s="36"/>
      <c r="W50" s="36"/>
      <c r="X50" s="36"/>
      <c r="Y50" s="36"/>
      <c r="Z50" s="36"/>
      <c r="AA50" s="36"/>
      <c r="AB50" s="36"/>
      <c r="AC50" s="36"/>
      <c r="AD50" s="36"/>
      <c r="AE50" s="36"/>
    </row>
    <row r="51" spans="1:47" s="1" customFormat="1" ht="12" customHeight="1">
      <c r="B51" s="23"/>
      <c r="C51" s="31" t="s">
        <v>99</v>
      </c>
      <c r="D51" s="24"/>
      <c r="E51" s="24"/>
      <c r="F51" s="24"/>
      <c r="G51" s="24"/>
      <c r="H51" s="24"/>
      <c r="I51" s="110"/>
      <c r="J51" s="24"/>
      <c r="K51" s="24"/>
      <c r="L51" s="22"/>
    </row>
    <row r="52" spans="1:47" s="2" customFormat="1" ht="14.45" customHeight="1">
      <c r="A52" s="36"/>
      <c r="B52" s="37"/>
      <c r="C52" s="38"/>
      <c r="D52" s="38"/>
      <c r="E52" s="395" t="s">
        <v>955</v>
      </c>
      <c r="F52" s="394"/>
      <c r="G52" s="394"/>
      <c r="H52" s="394"/>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1" t="s">
        <v>101</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4.45" customHeight="1">
      <c r="A54" s="36"/>
      <c r="B54" s="37"/>
      <c r="C54" s="38"/>
      <c r="D54" s="38"/>
      <c r="E54" s="373" t="str">
        <f>E11</f>
        <v xml:space="preserve">2.1 - Soupis prací - Vedlejší a ostatní náklady </v>
      </c>
      <c r="F54" s="394"/>
      <c r="G54" s="394"/>
      <c r="H54" s="394"/>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1" t="s">
        <v>21</v>
      </c>
      <c r="D56" s="38"/>
      <c r="E56" s="38"/>
      <c r="F56" s="29" t="str">
        <f>F14</f>
        <v xml:space="preserve"> </v>
      </c>
      <c r="G56" s="38"/>
      <c r="H56" s="38"/>
      <c r="I56" s="119" t="s">
        <v>23</v>
      </c>
      <c r="J56" s="61" t="str">
        <f>IF(J14="","",J14)</f>
        <v>14. 4. 2019</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6.45" customHeight="1">
      <c r="A58" s="36"/>
      <c r="B58" s="37"/>
      <c r="C58" s="31" t="s">
        <v>25</v>
      </c>
      <c r="D58" s="38"/>
      <c r="E58" s="38"/>
      <c r="F58" s="29" t="str">
        <f>E17</f>
        <v>Vysoká škola báňská -TU Ostrava</v>
      </c>
      <c r="G58" s="38"/>
      <c r="H58" s="38"/>
      <c r="I58" s="119" t="s">
        <v>31</v>
      </c>
      <c r="J58" s="34" t="str">
        <f>E23</f>
        <v xml:space="preserve">Ing. Pavel Obroučka </v>
      </c>
      <c r="K58" s="38"/>
      <c r="L58" s="118"/>
      <c r="S58" s="36"/>
      <c r="T58" s="36"/>
      <c r="U58" s="36"/>
      <c r="V58" s="36"/>
      <c r="W58" s="36"/>
      <c r="X58" s="36"/>
      <c r="Y58" s="36"/>
      <c r="Z58" s="36"/>
      <c r="AA58" s="36"/>
      <c r="AB58" s="36"/>
      <c r="AC58" s="36"/>
      <c r="AD58" s="36"/>
      <c r="AE58" s="36"/>
    </row>
    <row r="59" spans="1:47" s="2" customFormat="1" ht="15.6" customHeight="1">
      <c r="A59" s="36"/>
      <c r="B59" s="37"/>
      <c r="C59" s="31" t="s">
        <v>29</v>
      </c>
      <c r="D59" s="38"/>
      <c r="E59" s="38"/>
      <c r="F59" s="29" t="str">
        <f>IF(E20="","",E20)</f>
        <v>Vyplň údaj</v>
      </c>
      <c r="G59" s="38"/>
      <c r="H59" s="38"/>
      <c r="I59" s="119" t="s">
        <v>34</v>
      </c>
      <c r="J59" s="34" t="str">
        <f>E26</f>
        <v>Kolková</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104</v>
      </c>
      <c r="D61" s="149"/>
      <c r="E61" s="149"/>
      <c r="F61" s="149"/>
      <c r="G61" s="149"/>
      <c r="H61" s="149"/>
      <c r="I61" s="150"/>
      <c r="J61" s="151" t="s">
        <v>105</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70</v>
      </c>
      <c r="D63" s="38"/>
      <c r="E63" s="38"/>
      <c r="F63" s="38"/>
      <c r="G63" s="38"/>
      <c r="H63" s="38"/>
      <c r="I63" s="117"/>
      <c r="J63" s="79">
        <f>J89</f>
        <v>0</v>
      </c>
      <c r="K63" s="38"/>
      <c r="L63" s="118"/>
      <c r="S63" s="36"/>
      <c r="T63" s="36"/>
      <c r="U63" s="36"/>
      <c r="V63" s="36"/>
      <c r="W63" s="36"/>
      <c r="X63" s="36"/>
      <c r="Y63" s="36"/>
      <c r="Z63" s="36"/>
      <c r="AA63" s="36"/>
      <c r="AB63" s="36"/>
      <c r="AC63" s="36"/>
      <c r="AD63" s="36"/>
      <c r="AE63" s="36"/>
      <c r="AU63" s="19" t="s">
        <v>106</v>
      </c>
    </row>
    <row r="64" spans="1:47" s="9" customFormat="1" ht="24.95" customHeight="1">
      <c r="B64" s="153"/>
      <c r="C64" s="154"/>
      <c r="D64" s="155" t="s">
        <v>957</v>
      </c>
      <c r="E64" s="156"/>
      <c r="F64" s="156"/>
      <c r="G64" s="156"/>
      <c r="H64" s="156"/>
      <c r="I64" s="157"/>
      <c r="J64" s="158">
        <f>J90</f>
        <v>0</v>
      </c>
      <c r="K64" s="154"/>
      <c r="L64" s="159"/>
    </row>
    <row r="65" spans="1:31" s="10" customFormat="1" ht="19.899999999999999" customHeight="1">
      <c r="B65" s="160"/>
      <c r="C65" s="99"/>
      <c r="D65" s="161" t="s">
        <v>958</v>
      </c>
      <c r="E65" s="162"/>
      <c r="F65" s="162"/>
      <c r="G65" s="162"/>
      <c r="H65" s="162"/>
      <c r="I65" s="163"/>
      <c r="J65" s="164">
        <f>J91</f>
        <v>0</v>
      </c>
      <c r="K65" s="99"/>
      <c r="L65" s="165"/>
    </row>
    <row r="66" spans="1:31" s="10" customFormat="1" ht="19.899999999999999" customHeight="1">
      <c r="B66" s="160"/>
      <c r="C66" s="99"/>
      <c r="D66" s="161" t="s">
        <v>959</v>
      </c>
      <c r="E66" s="162"/>
      <c r="F66" s="162"/>
      <c r="G66" s="162"/>
      <c r="H66" s="162"/>
      <c r="I66" s="163"/>
      <c r="J66" s="164">
        <f>J93</f>
        <v>0</v>
      </c>
      <c r="K66" s="99"/>
      <c r="L66" s="165"/>
    </row>
    <row r="67" spans="1:31" s="10" customFormat="1" ht="19.899999999999999" customHeight="1">
      <c r="B67" s="160"/>
      <c r="C67" s="99"/>
      <c r="D67" s="161" t="s">
        <v>960</v>
      </c>
      <c r="E67" s="162"/>
      <c r="F67" s="162"/>
      <c r="G67" s="162"/>
      <c r="H67" s="162"/>
      <c r="I67" s="163"/>
      <c r="J67" s="164">
        <f>J96</f>
        <v>0</v>
      </c>
      <c r="K67" s="99"/>
      <c r="L67" s="165"/>
    </row>
    <row r="68" spans="1:31" s="2" customFormat="1" ht="21.75" customHeight="1">
      <c r="A68" s="36"/>
      <c r="B68" s="37"/>
      <c r="C68" s="38"/>
      <c r="D68" s="38"/>
      <c r="E68" s="38"/>
      <c r="F68" s="38"/>
      <c r="G68" s="38"/>
      <c r="H68" s="38"/>
      <c r="I68" s="117"/>
      <c r="J68" s="38"/>
      <c r="K68" s="38"/>
      <c r="L68" s="118"/>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4"/>
      <c r="J69" s="50"/>
      <c r="K69" s="50"/>
      <c r="L69" s="118"/>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7"/>
      <c r="J73" s="52"/>
      <c r="K73" s="52"/>
      <c r="L73" s="118"/>
      <c r="S73" s="36"/>
      <c r="T73" s="36"/>
      <c r="U73" s="36"/>
      <c r="V73" s="36"/>
      <c r="W73" s="36"/>
      <c r="X73" s="36"/>
      <c r="Y73" s="36"/>
      <c r="Z73" s="36"/>
      <c r="AA73" s="36"/>
      <c r="AB73" s="36"/>
      <c r="AC73" s="36"/>
      <c r="AD73" s="36"/>
      <c r="AE73" s="36"/>
    </row>
    <row r="74" spans="1:31" s="2" customFormat="1" ht="24.95" customHeight="1">
      <c r="A74" s="36"/>
      <c r="B74" s="37"/>
      <c r="C74" s="25" t="s">
        <v>129</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7"/>
      <c r="J75" s="38"/>
      <c r="K75" s="38"/>
      <c r="L75" s="118"/>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7"/>
      <c r="J76" s="38"/>
      <c r="K76" s="38"/>
      <c r="L76" s="118"/>
      <c r="S76" s="36"/>
      <c r="T76" s="36"/>
      <c r="U76" s="36"/>
      <c r="V76" s="36"/>
      <c r="W76" s="36"/>
      <c r="X76" s="36"/>
      <c r="Y76" s="36"/>
      <c r="Z76" s="36"/>
      <c r="AA76" s="36"/>
      <c r="AB76" s="36"/>
      <c r="AC76" s="36"/>
      <c r="AD76" s="36"/>
      <c r="AE76" s="36"/>
    </row>
    <row r="77" spans="1:31" s="2" customFormat="1" ht="14.45" customHeight="1">
      <c r="A77" s="36"/>
      <c r="B77" s="37"/>
      <c r="C77" s="38"/>
      <c r="D77" s="38"/>
      <c r="E77" s="395" t="str">
        <f>E7</f>
        <v>Stavební úpravy objektu IET</v>
      </c>
      <c r="F77" s="396"/>
      <c r="G77" s="396"/>
      <c r="H77" s="396"/>
      <c r="I77" s="117"/>
      <c r="J77" s="38"/>
      <c r="K77" s="38"/>
      <c r="L77" s="118"/>
      <c r="S77" s="36"/>
      <c r="T77" s="36"/>
      <c r="U77" s="36"/>
      <c r="V77" s="36"/>
      <c r="W77" s="36"/>
      <c r="X77" s="36"/>
      <c r="Y77" s="36"/>
      <c r="Z77" s="36"/>
      <c r="AA77" s="36"/>
      <c r="AB77" s="36"/>
      <c r="AC77" s="36"/>
      <c r="AD77" s="36"/>
      <c r="AE77" s="36"/>
    </row>
    <row r="78" spans="1:31" s="1" customFormat="1" ht="12" customHeight="1">
      <c r="B78" s="23"/>
      <c r="C78" s="31" t="s">
        <v>99</v>
      </c>
      <c r="D78" s="24"/>
      <c r="E78" s="24"/>
      <c r="F78" s="24"/>
      <c r="G78" s="24"/>
      <c r="H78" s="24"/>
      <c r="I78" s="110"/>
      <c r="J78" s="24"/>
      <c r="K78" s="24"/>
      <c r="L78" s="22"/>
    </row>
    <row r="79" spans="1:31" s="2" customFormat="1" ht="14.45" customHeight="1">
      <c r="A79" s="36"/>
      <c r="B79" s="37"/>
      <c r="C79" s="38"/>
      <c r="D79" s="38"/>
      <c r="E79" s="395" t="s">
        <v>955</v>
      </c>
      <c r="F79" s="394"/>
      <c r="G79" s="394"/>
      <c r="H79" s="394"/>
      <c r="I79" s="117"/>
      <c r="J79" s="38"/>
      <c r="K79" s="38"/>
      <c r="L79" s="118"/>
      <c r="S79" s="36"/>
      <c r="T79" s="36"/>
      <c r="U79" s="36"/>
      <c r="V79" s="36"/>
      <c r="W79" s="36"/>
      <c r="X79" s="36"/>
      <c r="Y79" s="36"/>
      <c r="Z79" s="36"/>
      <c r="AA79" s="36"/>
      <c r="AB79" s="36"/>
      <c r="AC79" s="36"/>
      <c r="AD79" s="36"/>
      <c r="AE79" s="36"/>
    </row>
    <row r="80" spans="1:31" s="2" customFormat="1" ht="12" customHeight="1">
      <c r="A80" s="36"/>
      <c r="B80" s="37"/>
      <c r="C80" s="31" t="s">
        <v>101</v>
      </c>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4.45" customHeight="1">
      <c r="A81" s="36"/>
      <c r="B81" s="37"/>
      <c r="C81" s="38"/>
      <c r="D81" s="38"/>
      <c r="E81" s="373" t="str">
        <f>E11</f>
        <v xml:space="preserve">2.1 - Soupis prací - Vedlejší a ostatní náklady </v>
      </c>
      <c r="F81" s="394"/>
      <c r="G81" s="394"/>
      <c r="H81" s="394"/>
      <c r="I81" s="117"/>
      <c r="J81" s="38"/>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F14</f>
        <v xml:space="preserve"> </v>
      </c>
      <c r="G83" s="38"/>
      <c r="H83" s="38"/>
      <c r="I83" s="119" t="s">
        <v>23</v>
      </c>
      <c r="J83" s="61" t="str">
        <f>IF(J14="","",J14)</f>
        <v>14. 4. 2019</v>
      </c>
      <c r="K83" s="38"/>
      <c r="L83" s="11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117"/>
      <c r="J84" s="38"/>
      <c r="K84" s="38"/>
      <c r="L84" s="118"/>
      <c r="S84" s="36"/>
      <c r="T84" s="36"/>
      <c r="U84" s="36"/>
      <c r="V84" s="36"/>
      <c r="W84" s="36"/>
      <c r="X84" s="36"/>
      <c r="Y84" s="36"/>
      <c r="Z84" s="36"/>
      <c r="AA84" s="36"/>
      <c r="AB84" s="36"/>
      <c r="AC84" s="36"/>
      <c r="AD84" s="36"/>
      <c r="AE84" s="36"/>
    </row>
    <row r="85" spans="1:65" s="2" customFormat="1" ht="26.45" customHeight="1">
      <c r="A85" s="36"/>
      <c r="B85" s="37"/>
      <c r="C85" s="31" t="s">
        <v>25</v>
      </c>
      <c r="D85" s="38"/>
      <c r="E85" s="38"/>
      <c r="F85" s="29" t="str">
        <f>E17</f>
        <v>Vysoká škola báňská -TU Ostrava</v>
      </c>
      <c r="G85" s="38"/>
      <c r="H85" s="38"/>
      <c r="I85" s="119" t="s">
        <v>31</v>
      </c>
      <c r="J85" s="34" t="str">
        <f>E23</f>
        <v xml:space="preserve">Ing. Pavel Obroučka </v>
      </c>
      <c r="K85" s="38"/>
      <c r="L85" s="118"/>
      <c r="S85" s="36"/>
      <c r="T85" s="36"/>
      <c r="U85" s="36"/>
      <c r="V85" s="36"/>
      <c r="W85" s="36"/>
      <c r="X85" s="36"/>
      <c r="Y85" s="36"/>
      <c r="Z85" s="36"/>
      <c r="AA85" s="36"/>
      <c r="AB85" s="36"/>
      <c r="AC85" s="36"/>
      <c r="AD85" s="36"/>
      <c r="AE85" s="36"/>
    </row>
    <row r="86" spans="1:65" s="2" customFormat="1" ht="15.6" customHeight="1">
      <c r="A86" s="36"/>
      <c r="B86" s="37"/>
      <c r="C86" s="31" t="s">
        <v>29</v>
      </c>
      <c r="D86" s="38"/>
      <c r="E86" s="38"/>
      <c r="F86" s="29" t="str">
        <f>IF(E20="","",E20)</f>
        <v>Vyplň údaj</v>
      </c>
      <c r="G86" s="38"/>
      <c r="H86" s="38"/>
      <c r="I86" s="119" t="s">
        <v>34</v>
      </c>
      <c r="J86" s="34" t="str">
        <f>E26</f>
        <v>Kolková</v>
      </c>
      <c r="K86" s="38"/>
      <c r="L86" s="118"/>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117"/>
      <c r="J87" s="38"/>
      <c r="K87" s="38"/>
      <c r="L87" s="118"/>
      <c r="S87" s="36"/>
      <c r="T87" s="36"/>
      <c r="U87" s="36"/>
      <c r="V87" s="36"/>
      <c r="W87" s="36"/>
      <c r="X87" s="36"/>
      <c r="Y87" s="36"/>
      <c r="Z87" s="36"/>
      <c r="AA87" s="36"/>
      <c r="AB87" s="36"/>
      <c r="AC87" s="36"/>
      <c r="AD87" s="36"/>
      <c r="AE87" s="36"/>
    </row>
    <row r="88" spans="1:65" s="11" customFormat="1" ht="29.25" customHeight="1">
      <c r="A88" s="166"/>
      <c r="B88" s="167"/>
      <c r="C88" s="168" t="s">
        <v>130</v>
      </c>
      <c r="D88" s="169" t="s">
        <v>57</v>
      </c>
      <c r="E88" s="169" t="s">
        <v>53</v>
      </c>
      <c r="F88" s="169" t="s">
        <v>54</v>
      </c>
      <c r="G88" s="169" t="s">
        <v>131</v>
      </c>
      <c r="H88" s="169" t="s">
        <v>132</v>
      </c>
      <c r="I88" s="170" t="s">
        <v>133</v>
      </c>
      <c r="J88" s="169" t="s">
        <v>105</v>
      </c>
      <c r="K88" s="171" t="s">
        <v>134</v>
      </c>
      <c r="L88" s="172"/>
      <c r="M88" s="70" t="s">
        <v>19</v>
      </c>
      <c r="N88" s="71" t="s">
        <v>42</v>
      </c>
      <c r="O88" s="71" t="s">
        <v>135</v>
      </c>
      <c r="P88" s="71" t="s">
        <v>136</v>
      </c>
      <c r="Q88" s="71" t="s">
        <v>137</v>
      </c>
      <c r="R88" s="71" t="s">
        <v>138</v>
      </c>
      <c r="S88" s="71" t="s">
        <v>139</v>
      </c>
      <c r="T88" s="72" t="s">
        <v>140</v>
      </c>
      <c r="U88" s="166"/>
      <c r="V88" s="166"/>
      <c r="W88" s="166"/>
      <c r="X88" s="166"/>
      <c r="Y88" s="166"/>
      <c r="Z88" s="166"/>
      <c r="AA88" s="166"/>
      <c r="AB88" s="166"/>
      <c r="AC88" s="166"/>
      <c r="AD88" s="166"/>
      <c r="AE88" s="166"/>
    </row>
    <row r="89" spans="1:65" s="2" customFormat="1" ht="22.9" customHeight="1">
      <c r="A89" s="36"/>
      <c r="B89" s="37"/>
      <c r="C89" s="77" t="s">
        <v>141</v>
      </c>
      <c r="D89" s="38"/>
      <c r="E89" s="38"/>
      <c r="F89" s="38"/>
      <c r="G89" s="38"/>
      <c r="H89" s="38"/>
      <c r="I89" s="117"/>
      <c r="J89" s="173">
        <f>BK89</f>
        <v>0</v>
      </c>
      <c r="K89" s="38"/>
      <c r="L89" s="41"/>
      <c r="M89" s="73"/>
      <c r="N89" s="174"/>
      <c r="O89" s="74"/>
      <c r="P89" s="175">
        <f>P90</f>
        <v>0</v>
      </c>
      <c r="Q89" s="74"/>
      <c r="R89" s="175">
        <f>R90</f>
        <v>0</v>
      </c>
      <c r="S89" s="74"/>
      <c r="T89" s="176">
        <f>T90</f>
        <v>0</v>
      </c>
      <c r="U89" s="36"/>
      <c r="V89" s="36"/>
      <c r="W89" s="36"/>
      <c r="X89" s="36"/>
      <c r="Y89" s="36"/>
      <c r="Z89" s="36"/>
      <c r="AA89" s="36"/>
      <c r="AB89" s="36"/>
      <c r="AC89" s="36"/>
      <c r="AD89" s="36"/>
      <c r="AE89" s="36"/>
      <c r="AT89" s="19" t="s">
        <v>71</v>
      </c>
      <c r="AU89" s="19" t="s">
        <v>106</v>
      </c>
      <c r="BK89" s="177">
        <f>BK90</f>
        <v>0</v>
      </c>
    </row>
    <row r="90" spans="1:65" s="12" customFormat="1" ht="25.9" customHeight="1">
      <c r="B90" s="178"/>
      <c r="C90" s="179"/>
      <c r="D90" s="180" t="s">
        <v>71</v>
      </c>
      <c r="E90" s="181" t="s">
        <v>961</v>
      </c>
      <c r="F90" s="181" t="s">
        <v>962</v>
      </c>
      <c r="G90" s="179"/>
      <c r="H90" s="179"/>
      <c r="I90" s="182"/>
      <c r="J90" s="183">
        <f>BK90</f>
        <v>0</v>
      </c>
      <c r="K90" s="179"/>
      <c r="L90" s="184"/>
      <c r="M90" s="185"/>
      <c r="N90" s="186"/>
      <c r="O90" s="186"/>
      <c r="P90" s="187">
        <f>P91+P93+P96</f>
        <v>0</v>
      </c>
      <c r="Q90" s="186"/>
      <c r="R90" s="187">
        <f>R91+R93+R96</f>
        <v>0</v>
      </c>
      <c r="S90" s="186"/>
      <c r="T90" s="188">
        <f>T91+T93+T96</f>
        <v>0</v>
      </c>
      <c r="AR90" s="189" t="s">
        <v>183</v>
      </c>
      <c r="AT90" s="190" t="s">
        <v>71</v>
      </c>
      <c r="AU90" s="190" t="s">
        <v>72</v>
      </c>
      <c r="AY90" s="189" t="s">
        <v>144</v>
      </c>
      <c r="BK90" s="191">
        <f>BK91+BK93+BK96</f>
        <v>0</v>
      </c>
    </row>
    <row r="91" spans="1:65" s="12" customFormat="1" ht="22.9" customHeight="1">
      <c r="B91" s="178"/>
      <c r="C91" s="179"/>
      <c r="D91" s="180" t="s">
        <v>71</v>
      </c>
      <c r="E91" s="192" t="s">
        <v>963</v>
      </c>
      <c r="F91" s="192" t="s">
        <v>964</v>
      </c>
      <c r="G91" s="179"/>
      <c r="H91" s="179"/>
      <c r="I91" s="182"/>
      <c r="J91" s="193">
        <f>BK91</f>
        <v>0</v>
      </c>
      <c r="K91" s="179"/>
      <c r="L91" s="184"/>
      <c r="M91" s="185"/>
      <c r="N91" s="186"/>
      <c r="O91" s="186"/>
      <c r="P91" s="187">
        <f>P92</f>
        <v>0</v>
      </c>
      <c r="Q91" s="186"/>
      <c r="R91" s="187">
        <f>R92</f>
        <v>0</v>
      </c>
      <c r="S91" s="186"/>
      <c r="T91" s="188">
        <f>T92</f>
        <v>0</v>
      </c>
      <c r="AR91" s="189" t="s">
        <v>183</v>
      </c>
      <c r="AT91" s="190" t="s">
        <v>71</v>
      </c>
      <c r="AU91" s="190" t="s">
        <v>76</v>
      </c>
      <c r="AY91" s="189" t="s">
        <v>144</v>
      </c>
      <c r="BK91" s="191">
        <f>BK92</f>
        <v>0</v>
      </c>
    </row>
    <row r="92" spans="1:65" s="2" customFormat="1" ht="52.9" customHeight="1">
      <c r="A92" s="36"/>
      <c r="B92" s="37"/>
      <c r="C92" s="194" t="s">
        <v>76</v>
      </c>
      <c r="D92" s="194" t="s">
        <v>146</v>
      </c>
      <c r="E92" s="195" t="s">
        <v>965</v>
      </c>
      <c r="F92" s="196" t="s">
        <v>966</v>
      </c>
      <c r="G92" s="197" t="s">
        <v>967</v>
      </c>
      <c r="H92" s="198">
        <v>1</v>
      </c>
      <c r="I92" s="199"/>
      <c r="J92" s="200">
        <f>ROUND(I92*H92,2)</f>
        <v>0</v>
      </c>
      <c r="K92" s="196" t="s">
        <v>239</v>
      </c>
      <c r="L92" s="41"/>
      <c r="M92" s="201" t="s">
        <v>19</v>
      </c>
      <c r="N92" s="202" t="s">
        <v>43</v>
      </c>
      <c r="O92" s="66"/>
      <c r="P92" s="203">
        <f>O92*H92</f>
        <v>0</v>
      </c>
      <c r="Q92" s="203">
        <v>0</v>
      </c>
      <c r="R92" s="203">
        <f>Q92*H92</f>
        <v>0</v>
      </c>
      <c r="S92" s="203">
        <v>0</v>
      </c>
      <c r="T92" s="204">
        <f>S92*H92</f>
        <v>0</v>
      </c>
      <c r="U92" s="36"/>
      <c r="V92" s="36"/>
      <c r="W92" s="36"/>
      <c r="X92" s="36"/>
      <c r="Y92" s="36"/>
      <c r="Z92" s="36"/>
      <c r="AA92" s="36"/>
      <c r="AB92" s="36"/>
      <c r="AC92" s="36"/>
      <c r="AD92" s="36"/>
      <c r="AE92" s="36"/>
      <c r="AR92" s="205" t="s">
        <v>968</v>
      </c>
      <c r="AT92" s="205" t="s">
        <v>146</v>
      </c>
      <c r="AU92" s="205" t="s">
        <v>80</v>
      </c>
      <c r="AY92" s="19" t="s">
        <v>144</v>
      </c>
      <c r="BE92" s="206">
        <f>IF(N92="základní",J92,0)</f>
        <v>0</v>
      </c>
      <c r="BF92" s="206">
        <f>IF(N92="snížená",J92,0)</f>
        <v>0</v>
      </c>
      <c r="BG92" s="206">
        <f>IF(N92="zákl. přenesená",J92,0)</f>
        <v>0</v>
      </c>
      <c r="BH92" s="206">
        <f>IF(N92="sníž. přenesená",J92,0)</f>
        <v>0</v>
      </c>
      <c r="BI92" s="206">
        <f>IF(N92="nulová",J92,0)</f>
        <v>0</v>
      </c>
      <c r="BJ92" s="19" t="s">
        <v>76</v>
      </c>
      <c r="BK92" s="206">
        <f>ROUND(I92*H92,2)</f>
        <v>0</v>
      </c>
      <c r="BL92" s="19" t="s">
        <v>968</v>
      </c>
      <c r="BM92" s="205" t="s">
        <v>969</v>
      </c>
    </row>
    <row r="93" spans="1:65" s="12" customFormat="1" ht="22.9" customHeight="1">
      <c r="B93" s="178"/>
      <c r="C93" s="179"/>
      <c r="D93" s="180" t="s">
        <v>71</v>
      </c>
      <c r="E93" s="192" t="s">
        <v>970</v>
      </c>
      <c r="F93" s="192" t="s">
        <v>971</v>
      </c>
      <c r="G93" s="179"/>
      <c r="H93" s="179"/>
      <c r="I93" s="182"/>
      <c r="J93" s="193">
        <f>BK93</f>
        <v>0</v>
      </c>
      <c r="K93" s="179"/>
      <c r="L93" s="184"/>
      <c r="M93" s="185"/>
      <c r="N93" s="186"/>
      <c r="O93" s="186"/>
      <c r="P93" s="187">
        <f>SUM(P94:P95)</f>
        <v>0</v>
      </c>
      <c r="Q93" s="186"/>
      <c r="R93" s="187">
        <f>SUM(R94:R95)</f>
        <v>0</v>
      </c>
      <c r="S93" s="186"/>
      <c r="T93" s="188">
        <f>SUM(T94:T95)</f>
        <v>0</v>
      </c>
      <c r="AR93" s="189" t="s">
        <v>183</v>
      </c>
      <c r="AT93" s="190" t="s">
        <v>71</v>
      </c>
      <c r="AU93" s="190" t="s">
        <v>76</v>
      </c>
      <c r="AY93" s="189" t="s">
        <v>144</v>
      </c>
      <c r="BK93" s="191">
        <f>SUM(BK94:BK95)</f>
        <v>0</v>
      </c>
    </row>
    <row r="94" spans="1:65" s="2" customFormat="1" ht="28.15" customHeight="1">
      <c r="A94" s="36"/>
      <c r="B94" s="37"/>
      <c r="C94" s="194" t="s">
        <v>80</v>
      </c>
      <c r="D94" s="194" t="s">
        <v>146</v>
      </c>
      <c r="E94" s="195" t="s">
        <v>972</v>
      </c>
      <c r="F94" s="196" t="s">
        <v>973</v>
      </c>
      <c r="G94" s="197" t="s">
        <v>967</v>
      </c>
      <c r="H94" s="198">
        <v>1</v>
      </c>
      <c r="I94" s="199"/>
      <c r="J94" s="200">
        <f>ROUND(I94*H94,2)</f>
        <v>0</v>
      </c>
      <c r="K94" s="196" t="s">
        <v>239</v>
      </c>
      <c r="L94" s="41"/>
      <c r="M94" s="201" t="s">
        <v>19</v>
      </c>
      <c r="N94" s="202" t="s">
        <v>43</v>
      </c>
      <c r="O94" s="66"/>
      <c r="P94" s="203">
        <f>O94*H94</f>
        <v>0</v>
      </c>
      <c r="Q94" s="203">
        <v>0</v>
      </c>
      <c r="R94" s="203">
        <f>Q94*H94</f>
        <v>0</v>
      </c>
      <c r="S94" s="203">
        <v>0</v>
      </c>
      <c r="T94" s="204">
        <f>S94*H94</f>
        <v>0</v>
      </c>
      <c r="U94" s="36"/>
      <c r="V94" s="36"/>
      <c r="W94" s="36"/>
      <c r="X94" s="36"/>
      <c r="Y94" s="36"/>
      <c r="Z94" s="36"/>
      <c r="AA94" s="36"/>
      <c r="AB94" s="36"/>
      <c r="AC94" s="36"/>
      <c r="AD94" s="36"/>
      <c r="AE94" s="36"/>
      <c r="AR94" s="205" t="s">
        <v>968</v>
      </c>
      <c r="AT94" s="205" t="s">
        <v>146</v>
      </c>
      <c r="AU94" s="205" t="s">
        <v>80</v>
      </c>
      <c r="AY94" s="19" t="s">
        <v>144</v>
      </c>
      <c r="BE94" s="206">
        <f>IF(N94="základní",J94,0)</f>
        <v>0</v>
      </c>
      <c r="BF94" s="206">
        <f>IF(N94="snížená",J94,0)</f>
        <v>0</v>
      </c>
      <c r="BG94" s="206">
        <f>IF(N94="zákl. přenesená",J94,0)</f>
        <v>0</v>
      </c>
      <c r="BH94" s="206">
        <f>IF(N94="sníž. přenesená",J94,0)</f>
        <v>0</v>
      </c>
      <c r="BI94" s="206">
        <f>IF(N94="nulová",J94,0)</f>
        <v>0</v>
      </c>
      <c r="BJ94" s="19" t="s">
        <v>76</v>
      </c>
      <c r="BK94" s="206">
        <f>ROUND(I94*H94,2)</f>
        <v>0</v>
      </c>
      <c r="BL94" s="19" t="s">
        <v>968</v>
      </c>
      <c r="BM94" s="205" t="s">
        <v>974</v>
      </c>
    </row>
    <row r="95" spans="1:65" s="2" customFormat="1" ht="42" customHeight="1">
      <c r="A95" s="36"/>
      <c r="B95" s="37"/>
      <c r="C95" s="194" t="s">
        <v>161</v>
      </c>
      <c r="D95" s="194" t="s">
        <v>146</v>
      </c>
      <c r="E95" s="195" t="s">
        <v>975</v>
      </c>
      <c r="F95" s="196" t="s">
        <v>976</v>
      </c>
      <c r="G95" s="197" t="s">
        <v>977</v>
      </c>
      <c r="H95" s="198">
        <v>1</v>
      </c>
      <c r="I95" s="199"/>
      <c r="J95" s="200">
        <f>ROUND(I95*H95,2)</f>
        <v>0</v>
      </c>
      <c r="K95" s="196" t="s">
        <v>239</v>
      </c>
      <c r="L95" s="41"/>
      <c r="M95" s="201" t="s">
        <v>19</v>
      </c>
      <c r="N95" s="202" t="s">
        <v>43</v>
      </c>
      <c r="O95" s="66"/>
      <c r="P95" s="203">
        <f>O95*H95</f>
        <v>0</v>
      </c>
      <c r="Q95" s="203">
        <v>0</v>
      </c>
      <c r="R95" s="203">
        <f>Q95*H95</f>
        <v>0</v>
      </c>
      <c r="S95" s="203">
        <v>0</v>
      </c>
      <c r="T95" s="204">
        <f>S95*H95</f>
        <v>0</v>
      </c>
      <c r="U95" s="36"/>
      <c r="V95" s="36"/>
      <c r="W95" s="36"/>
      <c r="X95" s="36"/>
      <c r="Y95" s="36"/>
      <c r="Z95" s="36"/>
      <c r="AA95" s="36"/>
      <c r="AB95" s="36"/>
      <c r="AC95" s="36"/>
      <c r="AD95" s="36"/>
      <c r="AE95" s="36"/>
      <c r="AR95" s="205" t="s">
        <v>968</v>
      </c>
      <c r="AT95" s="205" t="s">
        <v>146</v>
      </c>
      <c r="AU95" s="205" t="s">
        <v>80</v>
      </c>
      <c r="AY95" s="19" t="s">
        <v>144</v>
      </c>
      <c r="BE95" s="206">
        <f>IF(N95="základní",J95,0)</f>
        <v>0</v>
      </c>
      <c r="BF95" s="206">
        <f>IF(N95="snížená",J95,0)</f>
        <v>0</v>
      </c>
      <c r="BG95" s="206">
        <f>IF(N95="zákl. přenesená",J95,0)</f>
        <v>0</v>
      </c>
      <c r="BH95" s="206">
        <f>IF(N95="sníž. přenesená",J95,0)</f>
        <v>0</v>
      </c>
      <c r="BI95" s="206">
        <f>IF(N95="nulová",J95,0)</f>
        <v>0</v>
      </c>
      <c r="BJ95" s="19" t="s">
        <v>76</v>
      </c>
      <c r="BK95" s="206">
        <f>ROUND(I95*H95,2)</f>
        <v>0</v>
      </c>
      <c r="BL95" s="19" t="s">
        <v>968</v>
      </c>
      <c r="BM95" s="205" t="s">
        <v>978</v>
      </c>
    </row>
    <row r="96" spans="1:65" s="12" customFormat="1" ht="22.9" customHeight="1">
      <c r="B96" s="178"/>
      <c r="C96" s="179"/>
      <c r="D96" s="180" t="s">
        <v>71</v>
      </c>
      <c r="E96" s="192" t="s">
        <v>979</v>
      </c>
      <c r="F96" s="192" t="s">
        <v>980</v>
      </c>
      <c r="G96" s="179"/>
      <c r="H96" s="179"/>
      <c r="I96" s="182"/>
      <c r="J96" s="193">
        <f>BK96</f>
        <v>0</v>
      </c>
      <c r="K96" s="179"/>
      <c r="L96" s="184"/>
      <c r="M96" s="185"/>
      <c r="N96" s="186"/>
      <c r="O96" s="186"/>
      <c r="P96" s="187">
        <f>P97</f>
        <v>0</v>
      </c>
      <c r="Q96" s="186"/>
      <c r="R96" s="187">
        <f>R97</f>
        <v>0</v>
      </c>
      <c r="S96" s="186"/>
      <c r="T96" s="188">
        <f>T97</f>
        <v>0</v>
      </c>
      <c r="AR96" s="189" t="s">
        <v>183</v>
      </c>
      <c r="AT96" s="190" t="s">
        <v>71</v>
      </c>
      <c r="AU96" s="190" t="s">
        <v>76</v>
      </c>
      <c r="AY96" s="189" t="s">
        <v>144</v>
      </c>
      <c r="BK96" s="191">
        <f>BK97</f>
        <v>0</v>
      </c>
    </row>
    <row r="97" spans="1:65" s="2" customFormat="1" ht="46.9" customHeight="1">
      <c r="A97" s="36"/>
      <c r="B97" s="37"/>
      <c r="C97" s="194" t="s">
        <v>150</v>
      </c>
      <c r="D97" s="194" t="s">
        <v>146</v>
      </c>
      <c r="E97" s="195" t="s">
        <v>981</v>
      </c>
      <c r="F97" s="196" t="s">
        <v>982</v>
      </c>
      <c r="G97" s="197" t="s">
        <v>967</v>
      </c>
      <c r="H97" s="198">
        <v>1</v>
      </c>
      <c r="I97" s="199"/>
      <c r="J97" s="200">
        <f>ROUND(I97*H97,2)</f>
        <v>0</v>
      </c>
      <c r="K97" s="196" t="s">
        <v>239</v>
      </c>
      <c r="L97" s="41"/>
      <c r="M97" s="264" t="s">
        <v>19</v>
      </c>
      <c r="N97" s="265" t="s">
        <v>43</v>
      </c>
      <c r="O97" s="266"/>
      <c r="P97" s="267">
        <f>O97*H97</f>
        <v>0</v>
      </c>
      <c r="Q97" s="267">
        <v>0</v>
      </c>
      <c r="R97" s="267">
        <f>Q97*H97</f>
        <v>0</v>
      </c>
      <c r="S97" s="267">
        <v>0</v>
      </c>
      <c r="T97" s="268">
        <f>S97*H97</f>
        <v>0</v>
      </c>
      <c r="U97" s="36"/>
      <c r="V97" s="36"/>
      <c r="W97" s="36"/>
      <c r="X97" s="36"/>
      <c r="Y97" s="36"/>
      <c r="Z97" s="36"/>
      <c r="AA97" s="36"/>
      <c r="AB97" s="36"/>
      <c r="AC97" s="36"/>
      <c r="AD97" s="36"/>
      <c r="AE97" s="36"/>
      <c r="AR97" s="205" t="s">
        <v>968</v>
      </c>
      <c r="AT97" s="205" t="s">
        <v>146</v>
      </c>
      <c r="AU97" s="205" t="s">
        <v>80</v>
      </c>
      <c r="AY97" s="19" t="s">
        <v>144</v>
      </c>
      <c r="BE97" s="206">
        <f>IF(N97="základní",J97,0)</f>
        <v>0</v>
      </c>
      <c r="BF97" s="206">
        <f>IF(N97="snížená",J97,0)</f>
        <v>0</v>
      </c>
      <c r="BG97" s="206">
        <f>IF(N97="zákl. přenesená",J97,0)</f>
        <v>0</v>
      </c>
      <c r="BH97" s="206">
        <f>IF(N97="sníž. přenesená",J97,0)</f>
        <v>0</v>
      </c>
      <c r="BI97" s="206">
        <f>IF(N97="nulová",J97,0)</f>
        <v>0</v>
      </c>
      <c r="BJ97" s="19" t="s">
        <v>76</v>
      </c>
      <c r="BK97" s="206">
        <f>ROUND(I97*H97,2)</f>
        <v>0</v>
      </c>
      <c r="BL97" s="19" t="s">
        <v>968</v>
      </c>
      <c r="BM97" s="205" t="s">
        <v>983</v>
      </c>
    </row>
    <row r="98" spans="1:65" s="2" customFormat="1" ht="6.95" customHeight="1">
      <c r="A98" s="36"/>
      <c r="B98" s="49"/>
      <c r="C98" s="50"/>
      <c r="D98" s="50"/>
      <c r="E98" s="50"/>
      <c r="F98" s="50"/>
      <c r="G98" s="50"/>
      <c r="H98" s="50"/>
      <c r="I98" s="144"/>
      <c r="J98" s="50"/>
      <c r="K98" s="50"/>
      <c r="L98" s="41"/>
      <c r="M98" s="36"/>
      <c r="O98" s="36"/>
      <c r="P98" s="36"/>
      <c r="Q98" s="36"/>
      <c r="R98" s="36"/>
      <c r="S98" s="36"/>
      <c r="T98" s="36"/>
      <c r="U98" s="36"/>
      <c r="V98" s="36"/>
      <c r="W98" s="36"/>
      <c r="X98" s="36"/>
      <c r="Y98" s="36"/>
      <c r="Z98" s="36"/>
      <c r="AA98" s="36"/>
      <c r="AB98" s="36"/>
      <c r="AC98" s="36"/>
      <c r="AD98" s="36"/>
      <c r="AE98" s="36"/>
    </row>
  </sheetData>
  <sheetProtection algorithmName="SHA-512" hashValue="sLwvBhq+h6WllQ1Al51GeTs/hxll5u8HdEiyOGPBPHeAJ+rNUxr/mgPFcdxh8lemS1F4bGhyk7CfLxHKl6AUSQ==" saltValue="jJkLQhHkJbEGbcyMUNSz3zvxMDc6JGPffBXLsYZlAvidggGG+18yaeUdR1ELMgFuQURUQa+Hl/pTRYnGg3Edbw==" spinCount="100000" sheet="1" objects="1" scenarios="1" formatColumns="0" formatRows="0" autoFilter="0"/>
  <autoFilter ref="C88:K97"/>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72" customWidth="1"/>
    <col min="2" max="2" width="1.6640625" style="272" customWidth="1"/>
    <col min="3" max="4" width="5" style="272" customWidth="1"/>
    <col min="5" max="5" width="11.6640625" style="272" customWidth="1"/>
    <col min="6" max="6" width="9.1640625" style="272" customWidth="1"/>
    <col min="7" max="7" width="5" style="272" customWidth="1"/>
    <col min="8" max="8" width="77.83203125" style="272" customWidth="1"/>
    <col min="9" max="10" width="20" style="272" customWidth="1"/>
    <col min="11" max="11" width="1.6640625" style="272" customWidth="1"/>
  </cols>
  <sheetData>
    <row r="1" spans="2:11" s="1" customFormat="1" ht="37.5" customHeight="1"/>
    <row r="2" spans="2:11" s="1" customFormat="1" ht="7.5" customHeight="1">
      <c r="B2" s="273"/>
      <c r="C2" s="274"/>
      <c r="D2" s="274"/>
      <c r="E2" s="274"/>
      <c r="F2" s="274"/>
      <c r="G2" s="274"/>
      <c r="H2" s="274"/>
      <c r="I2" s="274"/>
      <c r="J2" s="274"/>
      <c r="K2" s="275"/>
    </row>
    <row r="3" spans="2:11" s="17" customFormat="1" ht="45" customHeight="1">
      <c r="B3" s="276"/>
      <c r="C3" s="404" t="s">
        <v>984</v>
      </c>
      <c r="D3" s="404"/>
      <c r="E3" s="404"/>
      <c r="F3" s="404"/>
      <c r="G3" s="404"/>
      <c r="H3" s="404"/>
      <c r="I3" s="404"/>
      <c r="J3" s="404"/>
      <c r="K3" s="277"/>
    </row>
    <row r="4" spans="2:11" s="1" customFormat="1" ht="25.5" customHeight="1">
      <c r="B4" s="278"/>
      <c r="C4" s="406" t="s">
        <v>985</v>
      </c>
      <c r="D4" s="406"/>
      <c r="E4" s="406"/>
      <c r="F4" s="406"/>
      <c r="G4" s="406"/>
      <c r="H4" s="406"/>
      <c r="I4" s="406"/>
      <c r="J4" s="406"/>
      <c r="K4" s="279"/>
    </row>
    <row r="5" spans="2:11" s="1" customFormat="1" ht="5.25" customHeight="1">
      <c r="B5" s="278"/>
      <c r="C5" s="280"/>
      <c r="D5" s="280"/>
      <c r="E5" s="280"/>
      <c r="F5" s="280"/>
      <c r="G5" s="280"/>
      <c r="H5" s="280"/>
      <c r="I5" s="280"/>
      <c r="J5" s="280"/>
      <c r="K5" s="279"/>
    </row>
    <row r="6" spans="2:11" s="1" customFormat="1" ht="15" customHeight="1">
      <c r="B6" s="278"/>
      <c r="C6" s="405" t="s">
        <v>986</v>
      </c>
      <c r="D6" s="405"/>
      <c r="E6" s="405"/>
      <c r="F6" s="405"/>
      <c r="G6" s="405"/>
      <c r="H6" s="405"/>
      <c r="I6" s="405"/>
      <c r="J6" s="405"/>
      <c r="K6" s="279"/>
    </row>
    <row r="7" spans="2:11" s="1" customFormat="1" ht="15" customHeight="1">
      <c r="B7" s="282"/>
      <c r="C7" s="405" t="s">
        <v>987</v>
      </c>
      <c r="D7" s="405"/>
      <c r="E7" s="405"/>
      <c r="F7" s="405"/>
      <c r="G7" s="405"/>
      <c r="H7" s="405"/>
      <c r="I7" s="405"/>
      <c r="J7" s="405"/>
      <c r="K7" s="279"/>
    </row>
    <row r="8" spans="2:11" s="1" customFormat="1" ht="12.75" customHeight="1">
      <c r="B8" s="282"/>
      <c r="C8" s="281"/>
      <c r="D8" s="281"/>
      <c r="E8" s="281"/>
      <c r="F8" s="281"/>
      <c r="G8" s="281"/>
      <c r="H8" s="281"/>
      <c r="I8" s="281"/>
      <c r="J8" s="281"/>
      <c r="K8" s="279"/>
    </row>
    <row r="9" spans="2:11" s="1" customFormat="1" ht="15" customHeight="1">
      <c r="B9" s="282"/>
      <c r="C9" s="405" t="s">
        <v>988</v>
      </c>
      <c r="D9" s="405"/>
      <c r="E9" s="405"/>
      <c r="F9" s="405"/>
      <c r="G9" s="405"/>
      <c r="H9" s="405"/>
      <c r="I9" s="405"/>
      <c r="J9" s="405"/>
      <c r="K9" s="279"/>
    </row>
    <row r="10" spans="2:11" s="1" customFormat="1" ht="15" customHeight="1">
      <c r="B10" s="282"/>
      <c r="C10" s="281"/>
      <c r="D10" s="405" t="s">
        <v>989</v>
      </c>
      <c r="E10" s="405"/>
      <c r="F10" s="405"/>
      <c r="G10" s="405"/>
      <c r="H10" s="405"/>
      <c r="I10" s="405"/>
      <c r="J10" s="405"/>
      <c r="K10" s="279"/>
    </row>
    <row r="11" spans="2:11" s="1" customFormat="1" ht="15" customHeight="1">
      <c r="B11" s="282"/>
      <c r="C11" s="283"/>
      <c r="D11" s="405" t="s">
        <v>990</v>
      </c>
      <c r="E11" s="405"/>
      <c r="F11" s="405"/>
      <c r="G11" s="405"/>
      <c r="H11" s="405"/>
      <c r="I11" s="405"/>
      <c r="J11" s="405"/>
      <c r="K11" s="279"/>
    </row>
    <row r="12" spans="2:11" s="1" customFormat="1" ht="15" customHeight="1">
      <c r="B12" s="282"/>
      <c r="C12" s="283"/>
      <c r="D12" s="281"/>
      <c r="E12" s="281"/>
      <c r="F12" s="281"/>
      <c r="G12" s="281"/>
      <c r="H12" s="281"/>
      <c r="I12" s="281"/>
      <c r="J12" s="281"/>
      <c r="K12" s="279"/>
    </row>
    <row r="13" spans="2:11" s="1" customFormat="1" ht="15" customHeight="1">
      <c r="B13" s="282"/>
      <c r="C13" s="283"/>
      <c r="D13" s="284" t="s">
        <v>991</v>
      </c>
      <c r="E13" s="281"/>
      <c r="F13" s="281"/>
      <c r="G13" s="281"/>
      <c r="H13" s="281"/>
      <c r="I13" s="281"/>
      <c r="J13" s="281"/>
      <c r="K13" s="279"/>
    </row>
    <row r="14" spans="2:11" s="1" customFormat="1" ht="12.75" customHeight="1">
      <c r="B14" s="282"/>
      <c r="C14" s="283"/>
      <c r="D14" s="283"/>
      <c r="E14" s="283"/>
      <c r="F14" s="283"/>
      <c r="G14" s="283"/>
      <c r="H14" s="283"/>
      <c r="I14" s="283"/>
      <c r="J14" s="283"/>
      <c r="K14" s="279"/>
    </row>
    <row r="15" spans="2:11" s="1" customFormat="1" ht="15" customHeight="1">
      <c r="B15" s="282"/>
      <c r="C15" s="283"/>
      <c r="D15" s="405" t="s">
        <v>992</v>
      </c>
      <c r="E15" s="405"/>
      <c r="F15" s="405"/>
      <c r="G15" s="405"/>
      <c r="H15" s="405"/>
      <c r="I15" s="405"/>
      <c r="J15" s="405"/>
      <c r="K15" s="279"/>
    </row>
    <row r="16" spans="2:11" s="1" customFormat="1" ht="15" customHeight="1">
      <c r="B16" s="282"/>
      <c r="C16" s="283"/>
      <c r="D16" s="405" t="s">
        <v>993</v>
      </c>
      <c r="E16" s="405"/>
      <c r="F16" s="405"/>
      <c r="G16" s="405"/>
      <c r="H16" s="405"/>
      <c r="I16" s="405"/>
      <c r="J16" s="405"/>
      <c r="K16" s="279"/>
    </row>
    <row r="17" spans="2:11" s="1" customFormat="1" ht="15" customHeight="1">
      <c r="B17" s="282"/>
      <c r="C17" s="283"/>
      <c r="D17" s="405" t="s">
        <v>994</v>
      </c>
      <c r="E17" s="405"/>
      <c r="F17" s="405"/>
      <c r="G17" s="405"/>
      <c r="H17" s="405"/>
      <c r="I17" s="405"/>
      <c r="J17" s="405"/>
      <c r="K17" s="279"/>
    </row>
    <row r="18" spans="2:11" s="1" customFormat="1" ht="15" customHeight="1">
      <c r="B18" s="282"/>
      <c r="C18" s="283"/>
      <c r="D18" s="283"/>
      <c r="E18" s="285" t="s">
        <v>78</v>
      </c>
      <c r="F18" s="405" t="s">
        <v>995</v>
      </c>
      <c r="G18" s="405"/>
      <c r="H18" s="405"/>
      <c r="I18" s="405"/>
      <c r="J18" s="405"/>
      <c r="K18" s="279"/>
    </row>
    <row r="19" spans="2:11" s="1" customFormat="1" ht="15" customHeight="1">
      <c r="B19" s="282"/>
      <c r="C19" s="283"/>
      <c r="D19" s="283"/>
      <c r="E19" s="285" t="s">
        <v>996</v>
      </c>
      <c r="F19" s="405" t="s">
        <v>997</v>
      </c>
      <c r="G19" s="405"/>
      <c r="H19" s="405"/>
      <c r="I19" s="405"/>
      <c r="J19" s="405"/>
      <c r="K19" s="279"/>
    </row>
    <row r="20" spans="2:11" s="1" customFormat="1" ht="15" customHeight="1">
      <c r="B20" s="282"/>
      <c r="C20" s="283"/>
      <c r="D20" s="283"/>
      <c r="E20" s="285" t="s">
        <v>998</v>
      </c>
      <c r="F20" s="405" t="s">
        <v>999</v>
      </c>
      <c r="G20" s="405"/>
      <c r="H20" s="405"/>
      <c r="I20" s="405"/>
      <c r="J20" s="405"/>
      <c r="K20" s="279"/>
    </row>
    <row r="21" spans="2:11" s="1" customFormat="1" ht="15" customHeight="1">
      <c r="B21" s="282"/>
      <c r="C21" s="283"/>
      <c r="D21" s="283"/>
      <c r="E21" s="285" t="s">
        <v>93</v>
      </c>
      <c r="F21" s="405" t="s">
        <v>1000</v>
      </c>
      <c r="G21" s="405"/>
      <c r="H21" s="405"/>
      <c r="I21" s="405"/>
      <c r="J21" s="405"/>
      <c r="K21" s="279"/>
    </row>
    <row r="22" spans="2:11" s="1" customFormat="1" ht="15" customHeight="1">
      <c r="B22" s="282"/>
      <c r="C22" s="283"/>
      <c r="D22" s="283"/>
      <c r="E22" s="285" t="s">
        <v>1001</v>
      </c>
      <c r="F22" s="405" t="s">
        <v>1002</v>
      </c>
      <c r="G22" s="405"/>
      <c r="H22" s="405"/>
      <c r="I22" s="405"/>
      <c r="J22" s="405"/>
      <c r="K22" s="279"/>
    </row>
    <row r="23" spans="2:11" s="1" customFormat="1" ht="15" customHeight="1">
      <c r="B23" s="282"/>
      <c r="C23" s="283"/>
      <c r="D23" s="283"/>
      <c r="E23" s="285" t="s">
        <v>84</v>
      </c>
      <c r="F23" s="405" t="s">
        <v>1003</v>
      </c>
      <c r="G23" s="405"/>
      <c r="H23" s="405"/>
      <c r="I23" s="405"/>
      <c r="J23" s="405"/>
      <c r="K23" s="279"/>
    </row>
    <row r="24" spans="2:11" s="1" customFormat="1" ht="12.75" customHeight="1">
      <c r="B24" s="282"/>
      <c r="C24" s="283"/>
      <c r="D24" s="283"/>
      <c r="E24" s="283"/>
      <c r="F24" s="283"/>
      <c r="G24" s="283"/>
      <c r="H24" s="283"/>
      <c r="I24" s="283"/>
      <c r="J24" s="283"/>
      <c r="K24" s="279"/>
    </row>
    <row r="25" spans="2:11" s="1" customFormat="1" ht="15" customHeight="1">
      <c r="B25" s="282"/>
      <c r="C25" s="405" t="s">
        <v>1004</v>
      </c>
      <c r="D25" s="405"/>
      <c r="E25" s="405"/>
      <c r="F25" s="405"/>
      <c r="G25" s="405"/>
      <c r="H25" s="405"/>
      <c r="I25" s="405"/>
      <c r="J25" s="405"/>
      <c r="K25" s="279"/>
    </row>
    <row r="26" spans="2:11" s="1" customFormat="1" ht="15" customHeight="1">
      <c r="B26" s="282"/>
      <c r="C26" s="405" t="s">
        <v>1005</v>
      </c>
      <c r="D26" s="405"/>
      <c r="E26" s="405"/>
      <c r="F26" s="405"/>
      <c r="G26" s="405"/>
      <c r="H26" s="405"/>
      <c r="I26" s="405"/>
      <c r="J26" s="405"/>
      <c r="K26" s="279"/>
    </row>
    <row r="27" spans="2:11" s="1" customFormat="1" ht="15" customHeight="1">
      <c r="B27" s="282"/>
      <c r="C27" s="281"/>
      <c r="D27" s="405" t="s">
        <v>1006</v>
      </c>
      <c r="E27" s="405"/>
      <c r="F27" s="405"/>
      <c r="G27" s="405"/>
      <c r="H27" s="405"/>
      <c r="I27" s="405"/>
      <c r="J27" s="405"/>
      <c r="K27" s="279"/>
    </row>
    <row r="28" spans="2:11" s="1" customFormat="1" ht="15" customHeight="1">
      <c r="B28" s="282"/>
      <c r="C28" s="283"/>
      <c r="D28" s="405" t="s">
        <v>1007</v>
      </c>
      <c r="E28" s="405"/>
      <c r="F28" s="405"/>
      <c r="G28" s="405"/>
      <c r="H28" s="405"/>
      <c r="I28" s="405"/>
      <c r="J28" s="405"/>
      <c r="K28" s="279"/>
    </row>
    <row r="29" spans="2:11" s="1" customFormat="1" ht="12.75" customHeight="1">
      <c r="B29" s="282"/>
      <c r="C29" s="283"/>
      <c r="D29" s="283"/>
      <c r="E29" s="283"/>
      <c r="F29" s="283"/>
      <c r="G29" s="283"/>
      <c r="H29" s="283"/>
      <c r="I29" s="283"/>
      <c r="J29" s="283"/>
      <c r="K29" s="279"/>
    </row>
    <row r="30" spans="2:11" s="1" customFormat="1" ht="15" customHeight="1">
      <c r="B30" s="282"/>
      <c r="C30" s="283"/>
      <c r="D30" s="405" t="s">
        <v>1008</v>
      </c>
      <c r="E30" s="405"/>
      <c r="F30" s="405"/>
      <c r="G30" s="405"/>
      <c r="H30" s="405"/>
      <c r="I30" s="405"/>
      <c r="J30" s="405"/>
      <c r="K30" s="279"/>
    </row>
    <row r="31" spans="2:11" s="1" customFormat="1" ht="15" customHeight="1">
      <c r="B31" s="282"/>
      <c r="C31" s="283"/>
      <c r="D31" s="405" t="s">
        <v>1009</v>
      </c>
      <c r="E31" s="405"/>
      <c r="F31" s="405"/>
      <c r="G31" s="405"/>
      <c r="H31" s="405"/>
      <c r="I31" s="405"/>
      <c r="J31" s="405"/>
      <c r="K31" s="279"/>
    </row>
    <row r="32" spans="2:11" s="1" customFormat="1" ht="12.75" customHeight="1">
      <c r="B32" s="282"/>
      <c r="C32" s="283"/>
      <c r="D32" s="283"/>
      <c r="E32" s="283"/>
      <c r="F32" s="283"/>
      <c r="G32" s="283"/>
      <c r="H32" s="283"/>
      <c r="I32" s="283"/>
      <c r="J32" s="283"/>
      <c r="K32" s="279"/>
    </row>
    <row r="33" spans="2:11" s="1" customFormat="1" ht="15" customHeight="1">
      <c r="B33" s="282"/>
      <c r="C33" s="283"/>
      <c r="D33" s="405" t="s">
        <v>1010</v>
      </c>
      <c r="E33" s="405"/>
      <c r="F33" s="405"/>
      <c r="G33" s="405"/>
      <c r="H33" s="405"/>
      <c r="I33" s="405"/>
      <c r="J33" s="405"/>
      <c r="K33" s="279"/>
    </row>
    <row r="34" spans="2:11" s="1" customFormat="1" ht="15" customHeight="1">
      <c r="B34" s="282"/>
      <c r="C34" s="283"/>
      <c r="D34" s="405" t="s">
        <v>1011</v>
      </c>
      <c r="E34" s="405"/>
      <c r="F34" s="405"/>
      <c r="G34" s="405"/>
      <c r="H34" s="405"/>
      <c r="I34" s="405"/>
      <c r="J34" s="405"/>
      <c r="K34" s="279"/>
    </row>
    <row r="35" spans="2:11" s="1" customFormat="1" ht="15" customHeight="1">
      <c r="B35" s="282"/>
      <c r="C35" s="283"/>
      <c r="D35" s="405" t="s">
        <v>1012</v>
      </c>
      <c r="E35" s="405"/>
      <c r="F35" s="405"/>
      <c r="G35" s="405"/>
      <c r="H35" s="405"/>
      <c r="I35" s="405"/>
      <c r="J35" s="405"/>
      <c r="K35" s="279"/>
    </row>
    <row r="36" spans="2:11" s="1" customFormat="1" ht="15" customHeight="1">
      <c r="B36" s="282"/>
      <c r="C36" s="283"/>
      <c r="D36" s="281"/>
      <c r="E36" s="284" t="s">
        <v>130</v>
      </c>
      <c r="F36" s="281"/>
      <c r="G36" s="405" t="s">
        <v>1013</v>
      </c>
      <c r="H36" s="405"/>
      <c r="I36" s="405"/>
      <c r="J36" s="405"/>
      <c r="K36" s="279"/>
    </row>
    <row r="37" spans="2:11" s="1" customFormat="1" ht="30.75" customHeight="1">
      <c r="B37" s="282"/>
      <c r="C37" s="283"/>
      <c r="D37" s="281"/>
      <c r="E37" s="284" t="s">
        <v>1014</v>
      </c>
      <c r="F37" s="281"/>
      <c r="G37" s="405" t="s">
        <v>1015</v>
      </c>
      <c r="H37" s="405"/>
      <c r="I37" s="405"/>
      <c r="J37" s="405"/>
      <c r="K37" s="279"/>
    </row>
    <row r="38" spans="2:11" s="1" customFormat="1" ht="15" customHeight="1">
      <c r="B38" s="282"/>
      <c r="C38" s="283"/>
      <c r="D38" s="281"/>
      <c r="E38" s="284" t="s">
        <v>53</v>
      </c>
      <c r="F38" s="281"/>
      <c r="G38" s="405" t="s">
        <v>1016</v>
      </c>
      <c r="H38" s="405"/>
      <c r="I38" s="405"/>
      <c r="J38" s="405"/>
      <c r="K38" s="279"/>
    </row>
    <row r="39" spans="2:11" s="1" customFormat="1" ht="15" customHeight="1">
      <c r="B39" s="282"/>
      <c r="C39" s="283"/>
      <c r="D39" s="281"/>
      <c r="E39" s="284" t="s">
        <v>54</v>
      </c>
      <c r="F39" s="281"/>
      <c r="G39" s="405" t="s">
        <v>1017</v>
      </c>
      <c r="H39" s="405"/>
      <c r="I39" s="405"/>
      <c r="J39" s="405"/>
      <c r="K39" s="279"/>
    </row>
    <row r="40" spans="2:11" s="1" customFormat="1" ht="15" customHeight="1">
      <c r="B40" s="282"/>
      <c r="C40" s="283"/>
      <c r="D40" s="281"/>
      <c r="E40" s="284" t="s">
        <v>131</v>
      </c>
      <c r="F40" s="281"/>
      <c r="G40" s="405" t="s">
        <v>1018</v>
      </c>
      <c r="H40" s="405"/>
      <c r="I40" s="405"/>
      <c r="J40" s="405"/>
      <c r="K40" s="279"/>
    </row>
    <row r="41" spans="2:11" s="1" customFormat="1" ht="15" customHeight="1">
      <c r="B41" s="282"/>
      <c r="C41" s="283"/>
      <c r="D41" s="281"/>
      <c r="E41" s="284" t="s">
        <v>132</v>
      </c>
      <c r="F41" s="281"/>
      <c r="G41" s="405" t="s">
        <v>1019</v>
      </c>
      <c r="H41" s="405"/>
      <c r="I41" s="405"/>
      <c r="J41" s="405"/>
      <c r="K41" s="279"/>
    </row>
    <row r="42" spans="2:11" s="1" customFormat="1" ht="15" customHeight="1">
      <c r="B42" s="282"/>
      <c r="C42" s="283"/>
      <c r="D42" s="281"/>
      <c r="E42" s="284" t="s">
        <v>1020</v>
      </c>
      <c r="F42" s="281"/>
      <c r="G42" s="405" t="s">
        <v>1021</v>
      </c>
      <c r="H42" s="405"/>
      <c r="I42" s="405"/>
      <c r="J42" s="405"/>
      <c r="K42" s="279"/>
    </row>
    <row r="43" spans="2:11" s="1" customFormat="1" ht="15" customHeight="1">
      <c r="B43" s="282"/>
      <c r="C43" s="283"/>
      <c r="D43" s="281"/>
      <c r="E43" s="284"/>
      <c r="F43" s="281"/>
      <c r="G43" s="405" t="s">
        <v>1022</v>
      </c>
      <c r="H43" s="405"/>
      <c r="I43" s="405"/>
      <c r="J43" s="405"/>
      <c r="K43" s="279"/>
    </row>
    <row r="44" spans="2:11" s="1" customFormat="1" ht="15" customHeight="1">
      <c r="B44" s="282"/>
      <c r="C44" s="283"/>
      <c r="D44" s="281"/>
      <c r="E44" s="284" t="s">
        <v>1023</v>
      </c>
      <c r="F44" s="281"/>
      <c r="G44" s="405" t="s">
        <v>1024</v>
      </c>
      <c r="H44" s="405"/>
      <c r="I44" s="405"/>
      <c r="J44" s="405"/>
      <c r="K44" s="279"/>
    </row>
    <row r="45" spans="2:11" s="1" customFormat="1" ht="15" customHeight="1">
      <c r="B45" s="282"/>
      <c r="C45" s="283"/>
      <c r="D45" s="281"/>
      <c r="E45" s="284" t="s">
        <v>134</v>
      </c>
      <c r="F45" s="281"/>
      <c r="G45" s="405" t="s">
        <v>1025</v>
      </c>
      <c r="H45" s="405"/>
      <c r="I45" s="405"/>
      <c r="J45" s="405"/>
      <c r="K45" s="279"/>
    </row>
    <row r="46" spans="2:11" s="1" customFormat="1" ht="12.75" customHeight="1">
      <c r="B46" s="282"/>
      <c r="C46" s="283"/>
      <c r="D46" s="281"/>
      <c r="E46" s="281"/>
      <c r="F46" s="281"/>
      <c r="G46" s="281"/>
      <c r="H46" s="281"/>
      <c r="I46" s="281"/>
      <c r="J46" s="281"/>
      <c r="K46" s="279"/>
    </row>
    <row r="47" spans="2:11" s="1" customFormat="1" ht="15" customHeight="1">
      <c r="B47" s="282"/>
      <c r="C47" s="283"/>
      <c r="D47" s="405" t="s">
        <v>1026</v>
      </c>
      <c r="E47" s="405"/>
      <c r="F47" s="405"/>
      <c r="G47" s="405"/>
      <c r="H47" s="405"/>
      <c r="I47" s="405"/>
      <c r="J47" s="405"/>
      <c r="K47" s="279"/>
    </row>
    <row r="48" spans="2:11" s="1" customFormat="1" ht="15" customHeight="1">
      <c r="B48" s="282"/>
      <c r="C48" s="283"/>
      <c r="D48" s="283"/>
      <c r="E48" s="405" t="s">
        <v>1027</v>
      </c>
      <c r="F48" s="405"/>
      <c r="G48" s="405"/>
      <c r="H48" s="405"/>
      <c r="I48" s="405"/>
      <c r="J48" s="405"/>
      <c r="K48" s="279"/>
    </row>
    <row r="49" spans="2:11" s="1" customFormat="1" ht="15" customHeight="1">
      <c r="B49" s="282"/>
      <c r="C49" s="283"/>
      <c r="D49" s="283"/>
      <c r="E49" s="405" t="s">
        <v>1028</v>
      </c>
      <c r="F49" s="405"/>
      <c r="G49" s="405"/>
      <c r="H49" s="405"/>
      <c r="I49" s="405"/>
      <c r="J49" s="405"/>
      <c r="K49" s="279"/>
    </row>
    <row r="50" spans="2:11" s="1" customFormat="1" ht="15" customHeight="1">
      <c r="B50" s="282"/>
      <c r="C50" s="283"/>
      <c r="D50" s="283"/>
      <c r="E50" s="405" t="s">
        <v>1029</v>
      </c>
      <c r="F50" s="405"/>
      <c r="G50" s="405"/>
      <c r="H50" s="405"/>
      <c r="I50" s="405"/>
      <c r="J50" s="405"/>
      <c r="K50" s="279"/>
    </row>
    <row r="51" spans="2:11" s="1" customFormat="1" ht="15" customHeight="1">
      <c r="B51" s="282"/>
      <c r="C51" s="283"/>
      <c r="D51" s="405" t="s">
        <v>1030</v>
      </c>
      <c r="E51" s="405"/>
      <c r="F51" s="405"/>
      <c r="G51" s="405"/>
      <c r="H51" s="405"/>
      <c r="I51" s="405"/>
      <c r="J51" s="405"/>
      <c r="K51" s="279"/>
    </row>
    <row r="52" spans="2:11" s="1" customFormat="1" ht="25.5" customHeight="1">
      <c r="B52" s="278"/>
      <c r="C52" s="406" t="s">
        <v>1031</v>
      </c>
      <c r="D52" s="406"/>
      <c r="E52" s="406"/>
      <c r="F52" s="406"/>
      <c r="G52" s="406"/>
      <c r="H52" s="406"/>
      <c r="I52" s="406"/>
      <c r="J52" s="406"/>
      <c r="K52" s="279"/>
    </row>
    <row r="53" spans="2:11" s="1" customFormat="1" ht="5.25" customHeight="1">
      <c r="B53" s="278"/>
      <c r="C53" s="280"/>
      <c r="D53" s="280"/>
      <c r="E53" s="280"/>
      <c r="F53" s="280"/>
      <c r="G53" s="280"/>
      <c r="H53" s="280"/>
      <c r="I53" s="280"/>
      <c r="J53" s="280"/>
      <c r="K53" s="279"/>
    </row>
    <row r="54" spans="2:11" s="1" customFormat="1" ht="15" customHeight="1">
      <c r="B54" s="278"/>
      <c r="C54" s="405" t="s">
        <v>1032</v>
      </c>
      <c r="D54" s="405"/>
      <c r="E54" s="405"/>
      <c r="F54" s="405"/>
      <c r="G54" s="405"/>
      <c r="H54" s="405"/>
      <c r="I54" s="405"/>
      <c r="J54" s="405"/>
      <c r="K54" s="279"/>
    </row>
    <row r="55" spans="2:11" s="1" customFormat="1" ht="15" customHeight="1">
      <c r="B55" s="278"/>
      <c r="C55" s="405" t="s">
        <v>1033</v>
      </c>
      <c r="D55" s="405"/>
      <c r="E55" s="405"/>
      <c r="F55" s="405"/>
      <c r="G55" s="405"/>
      <c r="H55" s="405"/>
      <c r="I55" s="405"/>
      <c r="J55" s="405"/>
      <c r="K55" s="279"/>
    </row>
    <row r="56" spans="2:11" s="1" customFormat="1" ht="12.75" customHeight="1">
      <c r="B56" s="278"/>
      <c r="C56" s="281"/>
      <c r="D56" s="281"/>
      <c r="E56" s="281"/>
      <c r="F56" s="281"/>
      <c r="G56" s="281"/>
      <c r="H56" s="281"/>
      <c r="I56" s="281"/>
      <c r="J56" s="281"/>
      <c r="K56" s="279"/>
    </row>
    <row r="57" spans="2:11" s="1" customFormat="1" ht="15" customHeight="1">
      <c r="B57" s="278"/>
      <c r="C57" s="405" t="s">
        <v>1034</v>
      </c>
      <c r="D57" s="405"/>
      <c r="E57" s="405"/>
      <c r="F57" s="405"/>
      <c r="G57" s="405"/>
      <c r="H57" s="405"/>
      <c r="I57" s="405"/>
      <c r="J57" s="405"/>
      <c r="K57" s="279"/>
    </row>
    <row r="58" spans="2:11" s="1" customFormat="1" ht="15" customHeight="1">
      <c r="B58" s="278"/>
      <c r="C58" s="283"/>
      <c r="D58" s="405" t="s">
        <v>1035</v>
      </c>
      <c r="E58" s="405"/>
      <c r="F58" s="405"/>
      <c r="G58" s="405"/>
      <c r="H58" s="405"/>
      <c r="I58" s="405"/>
      <c r="J58" s="405"/>
      <c r="K58" s="279"/>
    </row>
    <row r="59" spans="2:11" s="1" customFormat="1" ht="15" customHeight="1">
      <c r="B59" s="278"/>
      <c r="C59" s="283"/>
      <c r="D59" s="405" t="s">
        <v>1036</v>
      </c>
      <c r="E59" s="405"/>
      <c r="F59" s="405"/>
      <c r="G59" s="405"/>
      <c r="H59" s="405"/>
      <c r="I59" s="405"/>
      <c r="J59" s="405"/>
      <c r="K59" s="279"/>
    </row>
    <row r="60" spans="2:11" s="1" customFormat="1" ht="15" customHeight="1">
      <c r="B60" s="278"/>
      <c r="C60" s="283"/>
      <c r="D60" s="405" t="s">
        <v>1037</v>
      </c>
      <c r="E60" s="405"/>
      <c r="F60" s="405"/>
      <c r="G60" s="405"/>
      <c r="H60" s="405"/>
      <c r="I60" s="405"/>
      <c r="J60" s="405"/>
      <c r="K60" s="279"/>
    </row>
    <row r="61" spans="2:11" s="1" customFormat="1" ht="15" customHeight="1">
      <c r="B61" s="278"/>
      <c r="C61" s="283"/>
      <c r="D61" s="405" t="s">
        <v>1038</v>
      </c>
      <c r="E61" s="405"/>
      <c r="F61" s="405"/>
      <c r="G61" s="405"/>
      <c r="H61" s="405"/>
      <c r="I61" s="405"/>
      <c r="J61" s="405"/>
      <c r="K61" s="279"/>
    </row>
    <row r="62" spans="2:11" s="1" customFormat="1" ht="15" customHeight="1">
      <c r="B62" s="278"/>
      <c r="C62" s="283"/>
      <c r="D62" s="407" t="s">
        <v>1039</v>
      </c>
      <c r="E62" s="407"/>
      <c r="F62" s="407"/>
      <c r="G62" s="407"/>
      <c r="H62" s="407"/>
      <c r="I62" s="407"/>
      <c r="J62" s="407"/>
      <c r="K62" s="279"/>
    </row>
    <row r="63" spans="2:11" s="1" customFormat="1" ht="15" customHeight="1">
      <c r="B63" s="278"/>
      <c r="C63" s="283"/>
      <c r="D63" s="405" t="s">
        <v>1040</v>
      </c>
      <c r="E63" s="405"/>
      <c r="F63" s="405"/>
      <c r="G63" s="405"/>
      <c r="H63" s="405"/>
      <c r="I63" s="405"/>
      <c r="J63" s="405"/>
      <c r="K63" s="279"/>
    </row>
    <row r="64" spans="2:11" s="1" customFormat="1" ht="12.75" customHeight="1">
      <c r="B64" s="278"/>
      <c r="C64" s="283"/>
      <c r="D64" s="283"/>
      <c r="E64" s="286"/>
      <c r="F64" s="283"/>
      <c r="G64" s="283"/>
      <c r="H64" s="283"/>
      <c r="I64" s="283"/>
      <c r="J64" s="283"/>
      <c r="K64" s="279"/>
    </row>
    <row r="65" spans="2:11" s="1" customFormat="1" ht="15" customHeight="1">
      <c r="B65" s="278"/>
      <c r="C65" s="283"/>
      <c r="D65" s="405" t="s">
        <v>1041</v>
      </c>
      <c r="E65" s="405"/>
      <c r="F65" s="405"/>
      <c r="G65" s="405"/>
      <c r="H65" s="405"/>
      <c r="I65" s="405"/>
      <c r="J65" s="405"/>
      <c r="K65" s="279"/>
    </row>
    <row r="66" spans="2:11" s="1" customFormat="1" ht="15" customHeight="1">
      <c r="B66" s="278"/>
      <c r="C66" s="283"/>
      <c r="D66" s="407" t="s">
        <v>1042</v>
      </c>
      <c r="E66" s="407"/>
      <c r="F66" s="407"/>
      <c r="G66" s="407"/>
      <c r="H66" s="407"/>
      <c r="I66" s="407"/>
      <c r="J66" s="407"/>
      <c r="K66" s="279"/>
    </row>
    <row r="67" spans="2:11" s="1" customFormat="1" ht="15" customHeight="1">
      <c r="B67" s="278"/>
      <c r="C67" s="283"/>
      <c r="D67" s="405" t="s">
        <v>1043</v>
      </c>
      <c r="E67" s="405"/>
      <c r="F67" s="405"/>
      <c r="G67" s="405"/>
      <c r="H67" s="405"/>
      <c r="I67" s="405"/>
      <c r="J67" s="405"/>
      <c r="K67" s="279"/>
    </row>
    <row r="68" spans="2:11" s="1" customFormat="1" ht="15" customHeight="1">
      <c r="B68" s="278"/>
      <c r="C68" s="283"/>
      <c r="D68" s="405" t="s">
        <v>1044</v>
      </c>
      <c r="E68" s="405"/>
      <c r="F68" s="405"/>
      <c r="G68" s="405"/>
      <c r="H68" s="405"/>
      <c r="I68" s="405"/>
      <c r="J68" s="405"/>
      <c r="K68" s="279"/>
    </row>
    <row r="69" spans="2:11" s="1" customFormat="1" ht="15" customHeight="1">
      <c r="B69" s="278"/>
      <c r="C69" s="283"/>
      <c r="D69" s="405" t="s">
        <v>1045</v>
      </c>
      <c r="E69" s="405"/>
      <c r="F69" s="405"/>
      <c r="G69" s="405"/>
      <c r="H69" s="405"/>
      <c r="I69" s="405"/>
      <c r="J69" s="405"/>
      <c r="K69" s="279"/>
    </row>
    <row r="70" spans="2:11" s="1" customFormat="1" ht="15" customHeight="1">
      <c r="B70" s="278"/>
      <c r="C70" s="283"/>
      <c r="D70" s="405" t="s">
        <v>1046</v>
      </c>
      <c r="E70" s="405"/>
      <c r="F70" s="405"/>
      <c r="G70" s="405"/>
      <c r="H70" s="405"/>
      <c r="I70" s="405"/>
      <c r="J70" s="405"/>
      <c r="K70" s="279"/>
    </row>
    <row r="71" spans="2:11" s="1" customFormat="1" ht="12.75" customHeight="1">
      <c r="B71" s="287"/>
      <c r="C71" s="288"/>
      <c r="D71" s="288"/>
      <c r="E71" s="288"/>
      <c r="F71" s="288"/>
      <c r="G71" s="288"/>
      <c r="H71" s="288"/>
      <c r="I71" s="288"/>
      <c r="J71" s="288"/>
      <c r="K71" s="289"/>
    </row>
    <row r="72" spans="2:11" s="1" customFormat="1" ht="18.75" customHeight="1">
      <c r="B72" s="290"/>
      <c r="C72" s="290"/>
      <c r="D72" s="290"/>
      <c r="E72" s="290"/>
      <c r="F72" s="290"/>
      <c r="G72" s="290"/>
      <c r="H72" s="290"/>
      <c r="I72" s="290"/>
      <c r="J72" s="290"/>
      <c r="K72" s="291"/>
    </row>
    <row r="73" spans="2:11" s="1" customFormat="1" ht="18.75" customHeight="1">
      <c r="B73" s="291"/>
      <c r="C73" s="291"/>
      <c r="D73" s="291"/>
      <c r="E73" s="291"/>
      <c r="F73" s="291"/>
      <c r="G73" s="291"/>
      <c r="H73" s="291"/>
      <c r="I73" s="291"/>
      <c r="J73" s="291"/>
      <c r="K73" s="291"/>
    </row>
    <row r="74" spans="2:11" s="1" customFormat="1" ht="7.5" customHeight="1">
      <c r="B74" s="292"/>
      <c r="C74" s="293"/>
      <c r="D74" s="293"/>
      <c r="E74" s="293"/>
      <c r="F74" s="293"/>
      <c r="G74" s="293"/>
      <c r="H74" s="293"/>
      <c r="I74" s="293"/>
      <c r="J74" s="293"/>
      <c r="K74" s="294"/>
    </row>
    <row r="75" spans="2:11" s="1" customFormat="1" ht="45" customHeight="1">
      <c r="B75" s="295"/>
      <c r="C75" s="408" t="s">
        <v>1047</v>
      </c>
      <c r="D75" s="408"/>
      <c r="E75" s="408"/>
      <c r="F75" s="408"/>
      <c r="G75" s="408"/>
      <c r="H75" s="408"/>
      <c r="I75" s="408"/>
      <c r="J75" s="408"/>
      <c r="K75" s="296"/>
    </row>
    <row r="76" spans="2:11" s="1" customFormat="1" ht="17.25" customHeight="1">
      <c r="B76" s="295"/>
      <c r="C76" s="297" t="s">
        <v>1048</v>
      </c>
      <c r="D76" s="297"/>
      <c r="E76" s="297"/>
      <c r="F76" s="297" t="s">
        <v>1049</v>
      </c>
      <c r="G76" s="298"/>
      <c r="H76" s="297" t="s">
        <v>54</v>
      </c>
      <c r="I76" s="297" t="s">
        <v>57</v>
      </c>
      <c r="J76" s="297" t="s">
        <v>1050</v>
      </c>
      <c r="K76" s="296"/>
    </row>
    <row r="77" spans="2:11" s="1" customFormat="1" ht="17.25" customHeight="1">
      <c r="B77" s="295"/>
      <c r="C77" s="299" t="s">
        <v>1051</v>
      </c>
      <c r="D77" s="299"/>
      <c r="E77" s="299"/>
      <c r="F77" s="300" t="s">
        <v>1052</v>
      </c>
      <c r="G77" s="301"/>
      <c r="H77" s="299"/>
      <c r="I77" s="299"/>
      <c r="J77" s="299" t="s">
        <v>1053</v>
      </c>
      <c r="K77" s="296"/>
    </row>
    <row r="78" spans="2:11" s="1" customFormat="1" ht="5.25" customHeight="1">
      <c r="B78" s="295"/>
      <c r="C78" s="302"/>
      <c r="D78" s="302"/>
      <c r="E78" s="302"/>
      <c r="F78" s="302"/>
      <c r="G78" s="303"/>
      <c r="H78" s="302"/>
      <c r="I78" s="302"/>
      <c r="J78" s="302"/>
      <c r="K78" s="296"/>
    </row>
    <row r="79" spans="2:11" s="1" customFormat="1" ht="15" customHeight="1">
      <c r="B79" s="295"/>
      <c r="C79" s="284" t="s">
        <v>53</v>
      </c>
      <c r="D79" s="302"/>
      <c r="E79" s="302"/>
      <c r="F79" s="304" t="s">
        <v>1054</v>
      </c>
      <c r="G79" s="303"/>
      <c r="H79" s="284" t="s">
        <v>1055</v>
      </c>
      <c r="I79" s="284" t="s">
        <v>1056</v>
      </c>
      <c r="J79" s="284">
        <v>20</v>
      </c>
      <c r="K79" s="296"/>
    </row>
    <row r="80" spans="2:11" s="1" customFormat="1" ht="15" customHeight="1">
      <c r="B80" s="295"/>
      <c r="C80" s="284" t="s">
        <v>1057</v>
      </c>
      <c r="D80" s="284"/>
      <c r="E80" s="284"/>
      <c r="F80" s="304" t="s">
        <v>1054</v>
      </c>
      <c r="G80" s="303"/>
      <c r="H80" s="284" t="s">
        <v>1058</v>
      </c>
      <c r="I80" s="284" t="s">
        <v>1056</v>
      </c>
      <c r="J80" s="284">
        <v>120</v>
      </c>
      <c r="K80" s="296"/>
    </row>
    <row r="81" spans="2:11" s="1" customFormat="1" ht="15" customHeight="1">
      <c r="B81" s="305"/>
      <c r="C81" s="284" t="s">
        <v>1059</v>
      </c>
      <c r="D81" s="284"/>
      <c r="E81" s="284"/>
      <c r="F81" s="304" t="s">
        <v>1060</v>
      </c>
      <c r="G81" s="303"/>
      <c r="H81" s="284" t="s">
        <v>1061</v>
      </c>
      <c r="I81" s="284" t="s">
        <v>1056</v>
      </c>
      <c r="J81" s="284">
        <v>50</v>
      </c>
      <c r="K81" s="296"/>
    </row>
    <row r="82" spans="2:11" s="1" customFormat="1" ht="15" customHeight="1">
      <c r="B82" s="305"/>
      <c r="C82" s="284" t="s">
        <v>1062</v>
      </c>
      <c r="D82" s="284"/>
      <c r="E82" s="284"/>
      <c r="F82" s="304" t="s">
        <v>1054</v>
      </c>
      <c r="G82" s="303"/>
      <c r="H82" s="284" t="s">
        <v>1063</v>
      </c>
      <c r="I82" s="284" t="s">
        <v>1064</v>
      </c>
      <c r="J82" s="284"/>
      <c r="K82" s="296"/>
    </row>
    <row r="83" spans="2:11" s="1" customFormat="1" ht="15" customHeight="1">
      <c r="B83" s="305"/>
      <c r="C83" s="306" t="s">
        <v>1065</v>
      </c>
      <c r="D83" s="306"/>
      <c r="E83" s="306"/>
      <c r="F83" s="307" t="s">
        <v>1060</v>
      </c>
      <c r="G83" s="306"/>
      <c r="H83" s="306" t="s">
        <v>1066</v>
      </c>
      <c r="I83" s="306" t="s">
        <v>1056</v>
      </c>
      <c r="J83" s="306">
        <v>15</v>
      </c>
      <c r="K83" s="296"/>
    </row>
    <row r="84" spans="2:11" s="1" customFormat="1" ht="15" customHeight="1">
      <c r="B84" s="305"/>
      <c r="C84" s="306" t="s">
        <v>1067</v>
      </c>
      <c r="D84" s="306"/>
      <c r="E84" s="306"/>
      <c r="F84" s="307" t="s">
        <v>1060</v>
      </c>
      <c r="G84" s="306"/>
      <c r="H84" s="306" t="s">
        <v>1068</v>
      </c>
      <c r="I84" s="306" t="s">
        <v>1056</v>
      </c>
      <c r="J84" s="306">
        <v>15</v>
      </c>
      <c r="K84" s="296"/>
    </row>
    <row r="85" spans="2:11" s="1" customFormat="1" ht="15" customHeight="1">
      <c r="B85" s="305"/>
      <c r="C85" s="306" t="s">
        <v>1069</v>
      </c>
      <c r="D85" s="306"/>
      <c r="E85" s="306"/>
      <c r="F85" s="307" t="s">
        <v>1060</v>
      </c>
      <c r="G85" s="306"/>
      <c r="H85" s="306" t="s">
        <v>1070</v>
      </c>
      <c r="I85" s="306" t="s">
        <v>1056</v>
      </c>
      <c r="J85" s="306">
        <v>20</v>
      </c>
      <c r="K85" s="296"/>
    </row>
    <row r="86" spans="2:11" s="1" customFormat="1" ht="15" customHeight="1">
      <c r="B86" s="305"/>
      <c r="C86" s="306" t="s">
        <v>1071</v>
      </c>
      <c r="D86" s="306"/>
      <c r="E86" s="306"/>
      <c r="F86" s="307" t="s">
        <v>1060</v>
      </c>
      <c r="G86" s="306"/>
      <c r="H86" s="306" t="s">
        <v>1072</v>
      </c>
      <c r="I86" s="306" t="s">
        <v>1056</v>
      </c>
      <c r="J86" s="306">
        <v>20</v>
      </c>
      <c r="K86" s="296"/>
    </row>
    <row r="87" spans="2:11" s="1" customFormat="1" ht="15" customHeight="1">
      <c r="B87" s="305"/>
      <c r="C87" s="284" t="s">
        <v>1073</v>
      </c>
      <c r="D87" s="284"/>
      <c r="E87" s="284"/>
      <c r="F87" s="304" t="s">
        <v>1060</v>
      </c>
      <c r="G87" s="303"/>
      <c r="H87" s="284" t="s">
        <v>1074</v>
      </c>
      <c r="I87" s="284" t="s">
        <v>1056</v>
      </c>
      <c r="J87" s="284">
        <v>50</v>
      </c>
      <c r="K87" s="296"/>
    </row>
    <row r="88" spans="2:11" s="1" customFormat="1" ht="15" customHeight="1">
      <c r="B88" s="305"/>
      <c r="C88" s="284" t="s">
        <v>1075</v>
      </c>
      <c r="D88" s="284"/>
      <c r="E88" s="284"/>
      <c r="F88" s="304" t="s">
        <v>1060</v>
      </c>
      <c r="G88" s="303"/>
      <c r="H88" s="284" t="s">
        <v>1076</v>
      </c>
      <c r="I88" s="284" t="s">
        <v>1056</v>
      </c>
      <c r="J88" s="284">
        <v>20</v>
      </c>
      <c r="K88" s="296"/>
    </row>
    <row r="89" spans="2:11" s="1" customFormat="1" ht="15" customHeight="1">
      <c r="B89" s="305"/>
      <c r="C89" s="284" t="s">
        <v>1077</v>
      </c>
      <c r="D89" s="284"/>
      <c r="E89" s="284"/>
      <c r="F89" s="304" t="s">
        <v>1060</v>
      </c>
      <c r="G89" s="303"/>
      <c r="H89" s="284" t="s">
        <v>1078</v>
      </c>
      <c r="I89" s="284" t="s">
        <v>1056</v>
      </c>
      <c r="J89" s="284">
        <v>20</v>
      </c>
      <c r="K89" s="296"/>
    </row>
    <row r="90" spans="2:11" s="1" customFormat="1" ht="15" customHeight="1">
      <c r="B90" s="305"/>
      <c r="C90" s="284" t="s">
        <v>1079</v>
      </c>
      <c r="D90" s="284"/>
      <c r="E90" s="284"/>
      <c r="F90" s="304" t="s">
        <v>1060</v>
      </c>
      <c r="G90" s="303"/>
      <c r="H90" s="284" t="s">
        <v>1080</v>
      </c>
      <c r="I90" s="284" t="s">
        <v>1056</v>
      </c>
      <c r="J90" s="284">
        <v>50</v>
      </c>
      <c r="K90" s="296"/>
    </row>
    <row r="91" spans="2:11" s="1" customFormat="1" ht="15" customHeight="1">
      <c r="B91" s="305"/>
      <c r="C91" s="284" t="s">
        <v>1081</v>
      </c>
      <c r="D91" s="284"/>
      <c r="E91" s="284"/>
      <c r="F91" s="304" t="s">
        <v>1060</v>
      </c>
      <c r="G91" s="303"/>
      <c r="H91" s="284" t="s">
        <v>1081</v>
      </c>
      <c r="I91" s="284" t="s">
        <v>1056</v>
      </c>
      <c r="J91" s="284">
        <v>50</v>
      </c>
      <c r="K91" s="296"/>
    </row>
    <row r="92" spans="2:11" s="1" customFormat="1" ht="15" customHeight="1">
      <c r="B92" s="305"/>
      <c r="C92" s="284" t="s">
        <v>1082</v>
      </c>
      <c r="D92" s="284"/>
      <c r="E92" s="284"/>
      <c r="F92" s="304" t="s">
        <v>1060</v>
      </c>
      <c r="G92" s="303"/>
      <c r="H92" s="284" t="s">
        <v>1083</v>
      </c>
      <c r="I92" s="284" t="s">
        <v>1056</v>
      </c>
      <c r="J92" s="284">
        <v>255</v>
      </c>
      <c r="K92" s="296"/>
    </row>
    <row r="93" spans="2:11" s="1" customFormat="1" ht="15" customHeight="1">
      <c r="B93" s="305"/>
      <c r="C93" s="284" t="s">
        <v>1084</v>
      </c>
      <c r="D93" s="284"/>
      <c r="E93" s="284"/>
      <c r="F93" s="304" t="s">
        <v>1054</v>
      </c>
      <c r="G93" s="303"/>
      <c r="H93" s="284" t="s">
        <v>1085</v>
      </c>
      <c r="I93" s="284" t="s">
        <v>1086</v>
      </c>
      <c r="J93" s="284"/>
      <c r="K93" s="296"/>
    </row>
    <row r="94" spans="2:11" s="1" customFormat="1" ht="15" customHeight="1">
      <c r="B94" s="305"/>
      <c r="C94" s="284" t="s">
        <v>1087</v>
      </c>
      <c r="D94" s="284"/>
      <c r="E94" s="284"/>
      <c r="F94" s="304" t="s">
        <v>1054</v>
      </c>
      <c r="G94" s="303"/>
      <c r="H94" s="284" t="s">
        <v>1088</v>
      </c>
      <c r="I94" s="284" t="s">
        <v>1089</v>
      </c>
      <c r="J94" s="284"/>
      <c r="K94" s="296"/>
    </row>
    <row r="95" spans="2:11" s="1" customFormat="1" ht="15" customHeight="1">
      <c r="B95" s="305"/>
      <c r="C95" s="284" t="s">
        <v>1090</v>
      </c>
      <c r="D95" s="284"/>
      <c r="E95" s="284"/>
      <c r="F95" s="304" t="s">
        <v>1054</v>
      </c>
      <c r="G95" s="303"/>
      <c r="H95" s="284" t="s">
        <v>1090</v>
      </c>
      <c r="I95" s="284" t="s">
        <v>1089</v>
      </c>
      <c r="J95" s="284"/>
      <c r="K95" s="296"/>
    </row>
    <row r="96" spans="2:11" s="1" customFormat="1" ht="15" customHeight="1">
      <c r="B96" s="305"/>
      <c r="C96" s="284" t="s">
        <v>38</v>
      </c>
      <c r="D96" s="284"/>
      <c r="E96" s="284"/>
      <c r="F96" s="304" t="s">
        <v>1054</v>
      </c>
      <c r="G96" s="303"/>
      <c r="H96" s="284" t="s">
        <v>1091</v>
      </c>
      <c r="I96" s="284" t="s">
        <v>1089</v>
      </c>
      <c r="J96" s="284"/>
      <c r="K96" s="296"/>
    </row>
    <row r="97" spans="2:11" s="1" customFormat="1" ht="15" customHeight="1">
      <c r="B97" s="305"/>
      <c r="C97" s="284" t="s">
        <v>48</v>
      </c>
      <c r="D97" s="284"/>
      <c r="E97" s="284"/>
      <c r="F97" s="304" t="s">
        <v>1054</v>
      </c>
      <c r="G97" s="303"/>
      <c r="H97" s="284" t="s">
        <v>1092</v>
      </c>
      <c r="I97" s="284" t="s">
        <v>1089</v>
      </c>
      <c r="J97" s="284"/>
      <c r="K97" s="296"/>
    </row>
    <row r="98" spans="2:11" s="1" customFormat="1" ht="15" customHeight="1">
      <c r="B98" s="308"/>
      <c r="C98" s="309"/>
      <c r="D98" s="309"/>
      <c r="E98" s="309"/>
      <c r="F98" s="309"/>
      <c r="G98" s="309"/>
      <c r="H98" s="309"/>
      <c r="I98" s="309"/>
      <c r="J98" s="309"/>
      <c r="K98" s="310"/>
    </row>
    <row r="99" spans="2:11" s="1" customFormat="1" ht="18.75" customHeight="1">
      <c r="B99" s="311"/>
      <c r="C99" s="312"/>
      <c r="D99" s="312"/>
      <c r="E99" s="312"/>
      <c r="F99" s="312"/>
      <c r="G99" s="312"/>
      <c r="H99" s="312"/>
      <c r="I99" s="312"/>
      <c r="J99" s="312"/>
      <c r="K99" s="311"/>
    </row>
    <row r="100" spans="2:11" s="1" customFormat="1" ht="18.75" customHeight="1">
      <c r="B100" s="291"/>
      <c r="C100" s="291"/>
      <c r="D100" s="291"/>
      <c r="E100" s="291"/>
      <c r="F100" s="291"/>
      <c r="G100" s="291"/>
      <c r="H100" s="291"/>
      <c r="I100" s="291"/>
      <c r="J100" s="291"/>
      <c r="K100" s="291"/>
    </row>
    <row r="101" spans="2:11" s="1" customFormat="1" ht="7.5" customHeight="1">
      <c r="B101" s="292"/>
      <c r="C101" s="293"/>
      <c r="D101" s="293"/>
      <c r="E101" s="293"/>
      <c r="F101" s="293"/>
      <c r="G101" s="293"/>
      <c r="H101" s="293"/>
      <c r="I101" s="293"/>
      <c r="J101" s="293"/>
      <c r="K101" s="294"/>
    </row>
    <row r="102" spans="2:11" s="1" customFormat="1" ht="45" customHeight="1">
      <c r="B102" s="295"/>
      <c r="C102" s="408" t="s">
        <v>1093</v>
      </c>
      <c r="D102" s="408"/>
      <c r="E102" s="408"/>
      <c r="F102" s="408"/>
      <c r="G102" s="408"/>
      <c r="H102" s="408"/>
      <c r="I102" s="408"/>
      <c r="J102" s="408"/>
      <c r="K102" s="296"/>
    </row>
    <row r="103" spans="2:11" s="1" customFormat="1" ht="17.25" customHeight="1">
      <c r="B103" s="295"/>
      <c r="C103" s="297" t="s">
        <v>1048</v>
      </c>
      <c r="D103" s="297"/>
      <c r="E103" s="297"/>
      <c r="F103" s="297" t="s">
        <v>1049</v>
      </c>
      <c r="G103" s="298"/>
      <c r="H103" s="297" t="s">
        <v>54</v>
      </c>
      <c r="I103" s="297" t="s">
        <v>57</v>
      </c>
      <c r="J103" s="297" t="s">
        <v>1050</v>
      </c>
      <c r="K103" s="296"/>
    </row>
    <row r="104" spans="2:11" s="1" customFormat="1" ht="17.25" customHeight="1">
      <c r="B104" s="295"/>
      <c r="C104" s="299" t="s">
        <v>1051</v>
      </c>
      <c r="D104" s="299"/>
      <c r="E104" s="299"/>
      <c r="F104" s="300" t="s">
        <v>1052</v>
      </c>
      <c r="G104" s="301"/>
      <c r="H104" s="299"/>
      <c r="I104" s="299"/>
      <c r="J104" s="299" t="s">
        <v>1053</v>
      </c>
      <c r="K104" s="296"/>
    </row>
    <row r="105" spans="2:11" s="1" customFormat="1" ht="5.25" customHeight="1">
      <c r="B105" s="295"/>
      <c r="C105" s="297"/>
      <c r="D105" s="297"/>
      <c r="E105" s="297"/>
      <c r="F105" s="297"/>
      <c r="G105" s="313"/>
      <c r="H105" s="297"/>
      <c r="I105" s="297"/>
      <c r="J105" s="297"/>
      <c r="K105" s="296"/>
    </row>
    <row r="106" spans="2:11" s="1" customFormat="1" ht="15" customHeight="1">
      <c r="B106" s="295"/>
      <c r="C106" s="284" t="s">
        <v>53</v>
      </c>
      <c r="D106" s="302"/>
      <c r="E106" s="302"/>
      <c r="F106" s="304" t="s">
        <v>1054</v>
      </c>
      <c r="G106" s="313"/>
      <c r="H106" s="284" t="s">
        <v>1094</v>
      </c>
      <c r="I106" s="284" t="s">
        <v>1056</v>
      </c>
      <c r="J106" s="284">
        <v>20</v>
      </c>
      <c r="K106" s="296"/>
    </row>
    <row r="107" spans="2:11" s="1" customFormat="1" ht="15" customHeight="1">
      <c r="B107" s="295"/>
      <c r="C107" s="284" t="s">
        <v>1057</v>
      </c>
      <c r="D107" s="284"/>
      <c r="E107" s="284"/>
      <c r="F107" s="304" t="s">
        <v>1054</v>
      </c>
      <c r="G107" s="284"/>
      <c r="H107" s="284" t="s">
        <v>1094</v>
      </c>
      <c r="I107" s="284" t="s">
        <v>1056</v>
      </c>
      <c r="J107" s="284">
        <v>120</v>
      </c>
      <c r="K107" s="296"/>
    </row>
    <row r="108" spans="2:11" s="1" customFormat="1" ht="15" customHeight="1">
      <c r="B108" s="305"/>
      <c r="C108" s="284" t="s">
        <v>1059</v>
      </c>
      <c r="D108" s="284"/>
      <c r="E108" s="284"/>
      <c r="F108" s="304" t="s">
        <v>1060</v>
      </c>
      <c r="G108" s="284"/>
      <c r="H108" s="284" t="s">
        <v>1094</v>
      </c>
      <c r="I108" s="284" t="s">
        <v>1056</v>
      </c>
      <c r="J108" s="284">
        <v>50</v>
      </c>
      <c r="K108" s="296"/>
    </row>
    <row r="109" spans="2:11" s="1" customFormat="1" ht="15" customHeight="1">
      <c r="B109" s="305"/>
      <c r="C109" s="284" t="s">
        <v>1062</v>
      </c>
      <c r="D109" s="284"/>
      <c r="E109" s="284"/>
      <c r="F109" s="304" t="s">
        <v>1054</v>
      </c>
      <c r="G109" s="284"/>
      <c r="H109" s="284" t="s">
        <v>1094</v>
      </c>
      <c r="I109" s="284" t="s">
        <v>1064</v>
      </c>
      <c r="J109" s="284"/>
      <c r="K109" s="296"/>
    </row>
    <row r="110" spans="2:11" s="1" customFormat="1" ht="15" customHeight="1">
      <c r="B110" s="305"/>
      <c r="C110" s="284" t="s">
        <v>1073</v>
      </c>
      <c r="D110" s="284"/>
      <c r="E110" s="284"/>
      <c r="F110" s="304" t="s">
        <v>1060</v>
      </c>
      <c r="G110" s="284"/>
      <c r="H110" s="284" t="s">
        <v>1094</v>
      </c>
      <c r="I110" s="284" t="s">
        <v>1056</v>
      </c>
      <c r="J110" s="284">
        <v>50</v>
      </c>
      <c r="K110" s="296"/>
    </row>
    <row r="111" spans="2:11" s="1" customFormat="1" ht="15" customHeight="1">
      <c r="B111" s="305"/>
      <c r="C111" s="284" t="s">
        <v>1081</v>
      </c>
      <c r="D111" s="284"/>
      <c r="E111" s="284"/>
      <c r="F111" s="304" t="s">
        <v>1060</v>
      </c>
      <c r="G111" s="284"/>
      <c r="H111" s="284" t="s">
        <v>1094</v>
      </c>
      <c r="I111" s="284" t="s">
        <v>1056</v>
      </c>
      <c r="J111" s="284">
        <v>50</v>
      </c>
      <c r="K111" s="296"/>
    </row>
    <row r="112" spans="2:11" s="1" customFormat="1" ht="15" customHeight="1">
      <c r="B112" s="305"/>
      <c r="C112" s="284" t="s">
        <v>1079</v>
      </c>
      <c r="D112" s="284"/>
      <c r="E112" s="284"/>
      <c r="F112" s="304" t="s">
        <v>1060</v>
      </c>
      <c r="G112" s="284"/>
      <c r="H112" s="284" t="s">
        <v>1094</v>
      </c>
      <c r="I112" s="284" t="s">
        <v>1056</v>
      </c>
      <c r="J112" s="284">
        <v>50</v>
      </c>
      <c r="K112" s="296"/>
    </row>
    <row r="113" spans="2:11" s="1" customFormat="1" ht="15" customHeight="1">
      <c r="B113" s="305"/>
      <c r="C113" s="284" t="s">
        <v>53</v>
      </c>
      <c r="D113" s="284"/>
      <c r="E113" s="284"/>
      <c r="F113" s="304" t="s">
        <v>1054</v>
      </c>
      <c r="G113" s="284"/>
      <c r="H113" s="284" t="s">
        <v>1095</v>
      </c>
      <c r="I113" s="284" t="s">
        <v>1056</v>
      </c>
      <c r="J113" s="284">
        <v>20</v>
      </c>
      <c r="K113" s="296"/>
    </row>
    <row r="114" spans="2:11" s="1" customFormat="1" ht="15" customHeight="1">
      <c r="B114" s="305"/>
      <c r="C114" s="284" t="s">
        <v>1096</v>
      </c>
      <c r="D114" s="284"/>
      <c r="E114" s="284"/>
      <c r="F114" s="304" t="s">
        <v>1054</v>
      </c>
      <c r="G114" s="284"/>
      <c r="H114" s="284" t="s">
        <v>1097</v>
      </c>
      <c r="I114" s="284" t="s">
        <v>1056</v>
      </c>
      <c r="J114" s="284">
        <v>120</v>
      </c>
      <c r="K114" s="296"/>
    </row>
    <row r="115" spans="2:11" s="1" customFormat="1" ht="15" customHeight="1">
      <c r="B115" s="305"/>
      <c r="C115" s="284" t="s">
        <v>38</v>
      </c>
      <c r="D115" s="284"/>
      <c r="E115" s="284"/>
      <c r="F115" s="304" t="s">
        <v>1054</v>
      </c>
      <c r="G115" s="284"/>
      <c r="H115" s="284" t="s">
        <v>1098</v>
      </c>
      <c r="I115" s="284" t="s">
        <v>1089</v>
      </c>
      <c r="J115" s="284"/>
      <c r="K115" s="296"/>
    </row>
    <row r="116" spans="2:11" s="1" customFormat="1" ht="15" customHeight="1">
      <c r="B116" s="305"/>
      <c r="C116" s="284" t="s">
        <v>48</v>
      </c>
      <c r="D116" s="284"/>
      <c r="E116" s="284"/>
      <c r="F116" s="304" t="s">
        <v>1054</v>
      </c>
      <c r="G116" s="284"/>
      <c r="H116" s="284" t="s">
        <v>1099</v>
      </c>
      <c r="I116" s="284" t="s">
        <v>1089</v>
      </c>
      <c r="J116" s="284"/>
      <c r="K116" s="296"/>
    </row>
    <row r="117" spans="2:11" s="1" customFormat="1" ht="15" customHeight="1">
      <c r="B117" s="305"/>
      <c r="C117" s="284" t="s">
        <v>57</v>
      </c>
      <c r="D117" s="284"/>
      <c r="E117" s="284"/>
      <c r="F117" s="304" t="s">
        <v>1054</v>
      </c>
      <c r="G117" s="284"/>
      <c r="H117" s="284" t="s">
        <v>1100</v>
      </c>
      <c r="I117" s="284" t="s">
        <v>1101</v>
      </c>
      <c r="J117" s="284"/>
      <c r="K117" s="296"/>
    </row>
    <row r="118" spans="2:11" s="1" customFormat="1" ht="15" customHeight="1">
      <c r="B118" s="308"/>
      <c r="C118" s="314"/>
      <c r="D118" s="314"/>
      <c r="E118" s="314"/>
      <c r="F118" s="314"/>
      <c r="G118" s="314"/>
      <c r="H118" s="314"/>
      <c r="I118" s="314"/>
      <c r="J118" s="314"/>
      <c r="K118" s="310"/>
    </row>
    <row r="119" spans="2:11" s="1" customFormat="1" ht="18.75" customHeight="1">
      <c r="B119" s="315"/>
      <c r="C119" s="281"/>
      <c r="D119" s="281"/>
      <c r="E119" s="281"/>
      <c r="F119" s="316"/>
      <c r="G119" s="281"/>
      <c r="H119" s="281"/>
      <c r="I119" s="281"/>
      <c r="J119" s="281"/>
      <c r="K119" s="315"/>
    </row>
    <row r="120" spans="2:11" s="1" customFormat="1" ht="18.75" customHeight="1">
      <c r="B120" s="291"/>
      <c r="C120" s="291"/>
      <c r="D120" s="291"/>
      <c r="E120" s="291"/>
      <c r="F120" s="291"/>
      <c r="G120" s="291"/>
      <c r="H120" s="291"/>
      <c r="I120" s="291"/>
      <c r="J120" s="291"/>
      <c r="K120" s="291"/>
    </row>
    <row r="121" spans="2:11" s="1" customFormat="1" ht="7.5" customHeight="1">
      <c r="B121" s="317"/>
      <c r="C121" s="318"/>
      <c r="D121" s="318"/>
      <c r="E121" s="318"/>
      <c r="F121" s="318"/>
      <c r="G121" s="318"/>
      <c r="H121" s="318"/>
      <c r="I121" s="318"/>
      <c r="J121" s="318"/>
      <c r="K121" s="319"/>
    </row>
    <row r="122" spans="2:11" s="1" customFormat="1" ht="45" customHeight="1">
      <c r="B122" s="320"/>
      <c r="C122" s="404" t="s">
        <v>1102</v>
      </c>
      <c r="D122" s="404"/>
      <c r="E122" s="404"/>
      <c r="F122" s="404"/>
      <c r="G122" s="404"/>
      <c r="H122" s="404"/>
      <c r="I122" s="404"/>
      <c r="J122" s="404"/>
      <c r="K122" s="321"/>
    </row>
    <row r="123" spans="2:11" s="1" customFormat="1" ht="17.25" customHeight="1">
      <c r="B123" s="322"/>
      <c r="C123" s="297" t="s">
        <v>1048</v>
      </c>
      <c r="D123" s="297"/>
      <c r="E123" s="297"/>
      <c r="F123" s="297" t="s">
        <v>1049</v>
      </c>
      <c r="G123" s="298"/>
      <c r="H123" s="297" t="s">
        <v>54</v>
      </c>
      <c r="I123" s="297" t="s">
        <v>57</v>
      </c>
      <c r="J123" s="297" t="s">
        <v>1050</v>
      </c>
      <c r="K123" s="323"/>
    </row>
    <row r="124" spans="2:11" s="1" customFormat="1" ht="17.25" customHeight="1">
      <c r="B124" s="322"/>
      <c r="C124" s="299" t="s">
        <v>1051</v>
      </c>
      <c r="D124" s="299"/>
      <c r="E124" s="299"/>
      <c r="F124" s="300" t="s">
        <v>1052</v>
      </c>
      <c r="G124" s="301"/>
      <c r="H124" s="299"/>
      <c r="I124" s="299"/>
      <c r="J124" s="299" t="s">
        <v>1053</v>
      </c>
      <c r="K124" s="323"/>
    </row>
    <row r="125" spans="2:11" s="1" customFormat="1" ht="5.25" customHeight="1">
      <c r="B125" s="324"/>
      <c r="C125" s="302"/>
      <c r="D125" s="302"/>
      <c r="E125" s="302"/>
      <c r="F125" s="302"/>
      <c r="G125" s="284"/>
      <c r="H125" s="302"/>
      <c r="I125" s="302"/>
      <c r="J125" s="302"/>
      <c r="K125" s="325"/>
    </row>
    <row r="126" spans="2:11" s="1" customFormat="1" ht="15" customHeight="1">
      <c r="B126" s="324"/>
      <c r="C126" s="284" t="s">
        <v>1057</v>
      </c>
      <c r="D126" s="302"/>
      <c r="E126" s="302"/>
      <c r="F126" s="304" t="s">
        <v>1054</v>
      </c>
      <c r="G126" s="284"/>
      <c r="H126" s="284" t="s">
        <v>1094</v>
      </c>
      <c r="I126" s="284" t="s">
        <v>1056</v>
      </c>
      <c r="J126" s="284">
        <v>120</v>
      </c>
      <c r="K126" s="326"/>
    </row>
    <row r="127" spans="2:11" s="1" customFormat="1" ht="15" customHeight="1">
      <c r="B127" s="324"/>
      <c r="C127" s="284" t="s">
        <v>1103</v>
      </c>
      <c r="D127" s="284"/>
      <c r="E127" s="284"/>
      <c r="F127" s="304" t="s">
        <v>1054</v>
      </c>
      <c r="G127" s="284"/>
      <c r="H127" s="284" t="s">
        <v>1104</v>
      </c>
      <c r="I127" s="284" t="s">
        <v>1056</v>
      </c>
      <c r="J127" s="284" t="s">
        <v>1105</v>
      </c>
      <c r="K127" s="326"/>
    </row>
    <row r="128" spans="2:11" s="1" customFormat="1" ht="15" customHeight="1">
      <c r="B128" s="324"/>
      <c r="C128" s="284" t="s">
        <v>84</v>
      </c>
      <c r="D128" s="284"/>
      <c r="E128" s="284"/>
      <c r="F128" s="304" t="s">
        <v>1054</v>
      </c>
      <c r="G128" s="284"/>
      <c r="H128" s="284" t="s">
        <v>1106</v>
      </c>
      <c r="I128" s="284" t="s">
        <v>1056</v>
      </c>
      <c r="J128" s="284" t="s">
        <v>1105</v>
      </c>
      <c r="K128" s="326"/>
    </row>
    <row r="129" spans="2:11" s="1" customFormat="1" ht="15" customHeight="1">
      <c r="B129" s="324"/>
      <c r="C129" s="284" t="s">
        <v>1065</v>
      </c>
      <c r="D129" s="284"/>
      <c r="E129" s="284"/>
      <c r="F129" s="304" t="s">
        <v>1060</v>
      </c>
      <c r="G129" s="284"/>
      <c r="H129" s="284" t="s">
        <v>1066</v>
      </c>
      <c r="I129" s="284" t="s">
        <v>1056</v>
      </c>
      <c r="J129" s="284">
        <v>15</v>
      </c>
      <c r="K129" s="326"/>
    </row>
    <row r="130" spans="2:11" s="1" customFormat="1" ht="15" customHeight="1">
      <c r="B130" s="324"/>
      <c r="C130" s="306" t="s">
        <v>1067</v>
      </c>
      <c r="D130" s="306"/>
      <c r="E130" s="306"/>
      <c r="F130" s="307" t="s">
        <v>1060</v>
      </c>
      <c r="G130" s="306"/>
      <c r="H130" s="306" t="s">
        <v>1068</v>
      </c>
      <c r="I130" s="306" t="s">
        <v>1056</v>
      </c>
      <c r="J130" s="306">
        <v>15</v>
      </c>
      <c r="K130" s="326"/>
    </row>
    <row r="131" spans="2:11" s="1" customFormat="1" ht="15" customHeight="1">
      <c r="B131" s="324"/>
      <c r="C131" s="306" t="s">
        <v>1069</v>
      </c>
      <c r="D131" s="306"/>
      <c r="E131" s="306"/>
      <c r="F131" s="307" t="s">
        <v>1060</v>
      </c>
      <c r="G131" s="306"/>
      <c r="H131" s="306" t="s">
        <v>1070</v>
      </c>
      <c r="I131" s="306" t="s">
        <v>1056</v>
      </c>
      <c r="J131" s="306">
        <v>20</v>
      </c>
      <c r="K131" s="326"/>
    </row>
    <row r="132" spans="2:11" s="1" customFormat="1" ht="15" customHeight="1">
      <c r="B132" s="324"/>
      <c r="C132" s="306" t="s">
        <v>1071</v>
      </c>
      <c r="D132" s="306"/>
      <c r="E132" s="306"/>
      <c r="F132" s="307" t="s">
        <v>1060</v>
      </c>
      <c r="G132" s="306"/>
      <c r="H132" s="306" t="s">
        <v>1072</v>
      </c>
      <c r="I132" s="306" t="s">
        <v>1056</v>
      </c>
      <c r="J132" s="306">
        <v>20</v>
      </c>
      <c r="K132" s="326"/>
    </row>
    <row r="133" spans="2:11" s="1" customFormat="1" ht="15" customHeight="1">
      <c r="B133" s="324"/>
      <c r="C133" s="284" t="s">
        <v>1059</v>
      </c>
      <c r="D133" s="284"/>
      <c r="E133" s="284"/>
      <c r="F133" s="304" t="s">
        <v>1060</v>
      </c>
      <c r="G133" s="284"/>
      <c r="H133" s="284" t="s">
        <v>1094</v>
      </c>
      <c r="I133" s="284" t="s">
        <v>1056</v>
      </c>
      <c r="J133" s="284">
        <v>50</v>
      </c>
      <c r="K133" s="326"/>
    </row>
    <row r="134" spans="2:11" s="1" customFormat="1" ht="15" customHeight="1">
      <c r="B134" s="324"/>
      <c r="C134" s="284" t="s">
        <v>1073</v>
      </c>
      <c r="D134" s="284"/>
      <c r="E134" s="284"/>
      <c r="F134" s="304" t="s">
        <v>1060</v>
      </c>
      <c r="G134" s="284"/>
      <c r="H134" s="284" t="s">
        <v>1094</v>
      </c>
      <c r="I134" s="284" t="s">
        <v>1056</v>
      </c>
      <c r="J134" s="284">
        <v>50</v>
      </c>
      <c r="K134" s="326"/>
    </row>
    <row r="135" spans="2:11" s="1" customFormat="1" ht="15" customHeight="1">
      <c r="B135" s="324"/>
      <c r="C135" s="284" t="s">
        <v>1079</v>
      </c>
      <c r="D135" s="284"/>
      <c r="E135" s="284"/>
      <c r="F135" s="304" t="s">
        <v>1060</v>
      </c>
      <c r="G135" s="284"/>
      <c r="H135" s="284" t="s">
        <v>1094</v>
      </c>
      <c r="I135" s="284" t="s">
        <v>1056</v>
      </c>
      <c r="J135" s="284">
        <v>50</v>
      </c>
      <c r="K135" s="326"/>
    </row>
    <row r="136" spans="2:11" s="1" customFormat="1" ht="15" customHeight="1">
      <c r="B136" s="324"/>
      <c r="C136" s="284" t="s">
        <v>1081</v>
      </c>
      <c r="D136" s="284"/>
      <c r="E136" s="284"/>
      <c r="F136" s="304" t="s">
        <v>1060</v>
      </c>
      <c r="G136" s="284"/>
      <c r="H136" s="284" t="s">
        <v>1094</v>
      </c>
      <c r="I136" s="284" t="s">
        <v>1056</v>
      </c>
      <c r="J136" s="284">
        <v>50</v>
      </c>
      <c r="K136" s="326"/>
    </row>
    <row r="137" spans="2:11" s="1" customFormat="1" ht="15" customHeight="1">
      <c r="B137" s="324"/>
      <c r="C137" s="284" t="s">
        <v>1082</v>
      </c>
      <c r="D137" s="284"/>
      <c r="E137" s="284"/>
      <c r="F137" s="304" t="s">
        <v>1060</v>
      </c>
      <c r="G137" s="284"/>
      <c r="H137" s="284" t="s">
        <v>1107</v>
      </c>
      <c r="I137" s="284" t="s">
        <v>1056</v>
      </c>
      <c r="J137" s="284">
        <v>255</v>
      </c>
      <c r="K137" s="326"/>
    </row>
    <row r="138" spans="2:11" s="1" customFormat="1" ht="15" customHeight="1">
      <c r="B138" s="324"/>
      <c r="C138" s="284" t="s">
        <v>1084</v>
      </c>
      <c r="D138" s="284"/>
      <c r="E138" s="284"/>
      <c r="F138" s="304" t="s">
        <v>1054</v>
      </c>
      <c r="G138" s="284"/>
      <c r="H138" s="284" t="s">
        <v>1108</v>
      </c>
      <c r="I138" s="284" t="s">
        <v>1086</v>
      </c>
      <c r="J138" s="284"/>
      <c r="K138" s="326"/>
    </row>
    <row r="139" spans="2:11" s="1" customFormat="1" ht="15" customHeight="1">
      <c r="B139" s="324"/>
      <c r="C139" s="284" t="s">
        <v>1087</v>
      </c>
      <c r="D139" s="284"/>
      <c r="E139" s="284"/>
      <c r="F139" s="304" t="s">
        <v>1054</v>
      </c>
      <c r="G139" s="284"/>
      <c r="H139" s="284" t="s">
        <v>1109</v>
      </c>
      <c r="I139" s="284" t="s">
        <v>1089</v>
      </c>
      <c r="J139" s="284"/>
      <c r="K139" s="326"/>
    </row>
    <row r="140" spans="2:11" s="1" customFormat="1" ht="15" customHeight="1">
      <c r="B140" s="324"/>
      <c r="C140" s="284" t="s">
        <v>1090</v>
      </c>
      <c r="D140" s="284"/>
      <c r="E140" s="284"/>
      <c r="F140" s="304" t="s">
        <v>1054</v>
      </c>
      <c r="G140" s="284"/>
      <c r="H140" s="284" t="s">
        <v>1090</v>
      </c>
      <c r="I140" s="284" t="s">
        <v>1089</v>
      </c>
      <c r="J140" s="284"/>
      <c r="K140" s="326"/>
    </row>
    <row r="141" spans="2:11" s="1" customFormat="1" ht="15" customHeight="1">
      <c r="B141" s="324"/>
      <c r="C141" s="284" t="s">
        <v>38</v>
      </c>
      <c r="D141" s="284"/>
      <c r="E141" s="284"/>
      <c r="F141" s="304" t="s">
        <v>1054</v>
      </c>
      <c r="G141" s="284"/>
      <c r="H141" s="284" t="s">
        <v>1110</v>
      </c>
      <c r="I141" s="284" t="s">
        <v>1089</v>
      </c>
      <c r="J141" s="284"/>
      <c r="K141" s="326"/>
    </row>
    <row r="142" spans="2:11" s="1" customFormat="1" ht="15" customHeight="1">
      <c r="B142" s="324"/>
      <c r="C142" s="284" t="s">
        <v>1111</v>
      </c>
      <c r="D142" s="284"/>
      <c r="E142" s="284"/>
      <c r="F142" s="304" t="s">
        <v>1054</v>
      </c>
      <c r="G142" s="284"/>
      <c r="H142" s="284" t="s">
        <v>1112</v>
      </c>
      <c r="I142" s="284" t="s">
        <v>1089</v>
      </c>
      <c r="J142" s="284"/>
      <c r="K142" s="326"/>
    </row>
    <row r="143" spans="2:11" s="1" customFormat="1" ht="15" customHeight="1">
      <c r="B143" s="327"/>
      <c r="C143" s="328"/>
      <c r="D143" s="328"/>
      <c r="E143" s="328"/>
      <c r="F143" s="328"/>
      <c r="G143" s="328"/>
      <c r="H143" s="328"/>
      <c r="I143" s="328"/>
      <c r="J143" s="328"/>
      <c r="K143" s="329"/>
    </row>
    <row r="144" spans="2:11" s="1" customFormat="1" ht="18.75" customHeight="1">
      <c r="B144" s="281"/>
      <c r="C144" s="281"/>
      <c r="D144" s="281"/>
      <c r="E144" s="281"/>
      <c r="F144" s="316"/>
      <c r="G144" s="281"/>
      <c r="H144" s="281"/>
      <c r="I144" s="281"/>
      <c r="J144" s="281"/>
      <c r="K144" s="281"/>
    </row>
    <row r="145" spans="2:11" s="1" customFormat="1" ht="18.75" customHeight="1">
      <c r="B145" s="291"/>
      <c r="C145" s="291"/>
      <c r="D145" s="291"/>
      <c r="E145" s="291"/>
      <c r="F145" s="291"/>
      <c r="G145" s="291"/>
      <c r="H145" s="291"/>
      <c r="I145" s="291"/>
      <c r="J145" s="291"/>
      <c r="K145" s="291"/>
    </row>
    <row r="146" spans="2:11" s="1" customFormat="1" ht="7.5" customHeight="1">
      <c r="B146" s="292"/>
      <c r="C146" s="293"/>
      <c r="D146" s="293"/>
      <c r="E146" s="293"/>
      <c r="F146" s="293"/>
      <c r="G146" s="293"/>
      <c r="H146" s="293"/>
      <c r="I146" s="293"/>
      <c r="J146" s="293"/>
      <c r="K146" s="294"/>
    </row>
    <row r="147" spans="2:11" s="1" customFormat="1" ht="45" customHeight="1">
      <c r="B147" s="295"/>
      <c r="C147" s="408" t="s">
        <v>1113</v>
      </c>
      <c r="D147" s="408"/>
      <c r="E147" s="408"/>
      <c r="F147" s="408"/>
      <c r="G147" s="408"/>
      <c r="H147" s="408"/>
      <c r="I147" s="408"/>
      <c r="J147" s="408"/>
      <c r="K147" s="296"/>
    </row>
    <row r="148" spans="2:11" s="1" customFormat="1" ht="17.25" customHeight="1">
      <c r="B148" s="295"/>
      <c r="C148" s="297" t="s">
        <v>1048</v>
      </c>
      <c r="D148" s="297"/>
      <c r="E148" s="297"/>
      <c r="F148" s="297" t="s">
        <v>1049</v>
      </c>
      <c r="G148" s="298"/>
      <c r="H148" s="297" t="s">
        <v>54</v>
      </c>
      <c r="I148" s="297" t="s">
        <v>57</v>
      </c>
      <c r="J148" s="297" t="s">
        <v>1050</v>
      </c>
      <c r="K148" s="296"/>
    </row>
    <row r="149" spans="2:11" s="1" customFormat="1" ht="17.25" customHeight="1">
      <c r="B149" s="295"/>
      <c r="C149" s="299" t="s">
        <v>1051</v>
      </c>
      <c r="D149" s="299"/>
      <c r="E149" s="299"/>
      <c r="F149" s="300" t="s">
        <v>1052</v>
      </c>
      <c r="G149" s="301"/>
      <c r="H149" s="299"/>
      <c r="I149" s="299"/>
      <c r="J149" s="299" t="s">
        <v>1053</v>
      </c>
      <c r="K149" s="296"/>
    </row>
    <row r="150" spans="2:11" s="1" customFormat="1" ht="5.25" customHeight="1">
      <c r="B150" s="305"/>
      <c r="C150" s="302"/>
      <c r="D150" s="302"/>
      <c r="E150" s="302"/>
      <c r="F150" s="302"/>
      <c r="G150" s="303"/>
      <c r="H150" s="302"/>
      <c r="I150" s="302"/>
      <c r="J150" s="302"/>
      <c r="K150" s="326"/>
    </row>
    <row r="151" spans="2:11" s="1" customFormat="1" ht="15" customHeight="1">
      <c r="B151" s="305"/>
      <c r="C151" s="330" t="s">
        <v>1057</v>
      </c>
      <c r="D151" s="284"/>
      <c r="E151" s="284"/>
      <c r="F151" s="331" t="s">
        <v>1054</v>
      </c>
      <c r="G151" s="284"/>
      <c r="H151" s="330" t="s">
        <v>1094</v>
      </c>
      <c r="I151" s="330" t="s">
        <v>1056</v>
      </c>
      <c r="J151" s="330">
        <v>120</v>
      </c>
      <c r="K151" s="326"/>
    </row>
    <row r="152" spans="2:11" s="1" customFormat="1" ht="15" customHeight="1">
      <c r="B152" s="305"/>
      <c r="C152" s="330" t="s">
        <v>1103</v>
      </c>
      <c r="D152" s="284"/>
      <c r="E152" s="284"/>
      <c r="F152" s="331" t="s">
        <v>1054</v>
      </c>
      <c r="G152" s="284"/>
      <c r="H152" s="330" t="s">
        <v>1114</v>
      </c>
      <c r="I152" s="330" t="s">
        <v>1056</v>
      </c>
      <c r="J152" s="330" t="s">
        <v>1105</v>
      </c>
      <c r="K152" s="326"/>
    </row>
    <row r="153" spans="2:11" s="1" customFormat="1" ht="15" customHeight="1">
      <c r="B153" s="305"/>
      <c r="C153" s="330" t="s">
        <v>84</v>
      </c>
      <c r="D153" s="284"/>
      <c r="E153" s="284"/>
      <c r="F153" s="331" t="s">
        <v>1054</v>
      </c>
      <c r="G153" s="284"/>
      <c r="H153" s="330" t="s">
        <v>1115</v>
      </c>
      <c r="I153" s="330" t="s">
        <v>1056</v>
      </c>
      <c r="J153" s="330" t="s">
        <v>1105</v>
      </c>
      <c r="K153" s="326"/>
    </row>
    <row r="154" spans="2:11" s="1" customFormat="1" ht="15" customHeight="1">
      <c r="B154" s="305"/>
      <c r="C154" s="330" t="s">
        <v>1059</v>
      </c>
      <c r="D154" s="284"/>
      <c r="E154" s="284"/>
      <c r="F154" s="331" t="s">
        <v>1060</v>
      </c>
      <c r="G154" s="284"/>
      <c r="H154" s="330" t="s">
        <v>1094</v>
      </c>
      <c r="I154" s="330" t="s">
        <v>1056</v>
      </c>
      <c r="J154" s="330">
        <v>50</v>
      </c>
      <c r="K154" s="326"/>
    </row>
    <row r="155" spans="2:11" s="1" customFormat="1" ht="15" customHeight="1">
      <c r="B155" s="305"/>
      <c r="C155" s="330" t="s">
        <v>1062</v>
      </c>
      <c r="D155" s="284"/>
      <c r="E155" s="284"/>
      <c r="F155" s="331" t="s">
        <v>1054</v>
      </c>
      <c r="G155" s="284"/>
      <c r="H155" s="330" t="s">
        <v>1094</v>
      </c>
      <c r="I155" s="330" t="s">
        <v>1064</v>
      </c>
      <c r="J155" s="330"/>
      <c r="K155" s="326"/>
    </row>
    <row r="156" spans="2:11" s="1" customFormat="1" ht="15" customHeight="1">
      <c r="B156" s="305"/>
      <c r="C156" s="330" t="s">
        <v>1073</v>
      </c>
      <c r="D156" s="284"/>
      <c r="E156" s="284"/>
      <c r="F156" s="331" t="s">
        <v>1060</v>
      </c>
      <c r="G156" s="284"/>
      <c r="H156" s="330" t="s">
        <v>1094</v>
      </c>
      <c r="I156" s="330" t="s">
        <v>1056</v>
      </c>
      <c r="J156" s="330">
        <v>50</v>
      </c>
      <c r="K156" s="326"/>
    </row>
    <row r="157" spans="2:11" s="1" customFormat="1" ht="15" customHeight="1">
      <c r="B157" s="305"/>
      <c r="C157" s="330" t="s">
        <v>1081</v>
      </c>
      <c r="D157" s="284"/>
      <c r="E157" s="284"/>
      <c r="F157" s="331" t="s">
        <v>1060</v>
      </c>
      <c r="G157" s="284"/>
      <c r="H157" s="330" t="s">
        <v>1094</v>
      </c>
      <c r="I157" s="330" t="s">
        <v>1056</v>
      </c>
      <c r="J157" s="330">
        <v>50</v>
      </c>
      <c r="K157" s="326"/>
    </row>
    <row r="158" spans="2:11" s="1" customFormat="1" ht="15" customHeight="1">
      <c r="B158" s="305"/>
      <c r="C158" s="330" t="s">
        <v>1079</v>
      </c>
      <c r="D158" s="284"/>
      <c r="E158" s="284"/>
      <c r="F158" s="331" t="s">
        <v>1060</v>
      </c>
      <c r="G158" s="284"/>
      <c r="H158" s="330" t="s">
        <v>1094</v>
      </c>
      <c r="I158" s="330" t="s">
        <v>1056</v>
      </c>
      <c r="J158" s="330">
        <v>50</v>
      </c>
      <c r="K158" s="326"/>
    </row>
    <row r="159" spans="2:11" s="1" customFormat="1" ht="15" customHeight="1">
      <c r="B159" s="305"/>
      <c r="C159" s="330" t="s">
        <v>104</v>
      </c>
      <c r="D159" s="284"/>
      <c r="E159" s="284"/>
      <c r="F159" s="331" t="s">
        <v>1054</v>
      </c>
      <c r="G159" s="284"/>
      <c r="H159" s="330" t="s">
        <v>1116</v>
      </c>
      <c r="I159" s="330" t="s">
        <v>1056</v>
      </c>
      <c r="J159" s="330" t="s">
        <v>1117</v>
      </c>
      <c r="K159" s="326"/>
    </row>
    <row r="160" spans="2:11" s="1" customFormat="1" ht="15" customHeight="1">
      <c r="B160" s="305"/>
      <c r="C160" s="330" t="s">
        <v>1118</v>
      </c>
      <c r="D160" s="284"/>
      <c r="E160" s="284"/>
      <c r="F160" s="331" t="s">
        <v>1054</v>
      </c>
      <c r="G160" s="284"/>
      <c r="H160" s="330" t="s">
        <v>1119</v>
      </c>
      <c r="I160" s="330" t="s">
        <v>1089</v>
      </c>
      <c r="J160" s="330"/>
      <c r="K160" s="326"/>
    </row>
    <row r="161" spans="2:11" s="1" customFormat="1" ht="15" customHeight="1">
      <c r="B161" s="332"/>
      <c r="C161" s="314"/>
      <c r="D161" s="314"/>
      <c r="E161" s="314"/>
      <c r="F161" s="314"/>
      <c r="G161" s="314"/>
      <c r="H161" s="314"/>
      <c r="I161" s="314"/>
      <c r="J161" s="314"/>
      <c r="K161" s="333"/>
    </row>
    <row r="162" spans="2:11" s="1" customFormat="1" ht="18.75" customHeight="1">
      <c r="B162" s="281"/>
      <c r="C162" s="284"/>
      <c r="D162" s="284"/>
      <c r="E162" s="284"/>
      <c r="F162" s="304"/>
      <c r="G162" s="284"/>
      <c r="H162" s="284"/>
      <c r="I162" s="284"/>
      <c r="J162" s="284"/>
      <c r="K162" s="281"/>
    </row>
    <row r="163" spans="2:11" s="1" customFormat="1" ht="18.75" customHeight="1">
      <c r="B163" s="291"/>
      <c r="C163" s="291"/>
      <c r="D163" s="291"/>
      <c r="E163" s="291"/>
      <c r="F163" s="291"/>
      <c r="G163" s="291"/>
      <c r="H163" s="291"/>
      <c r="I163" s="291"/>
      <c r="J163" s="291"/>
      <c r="K163" s="291"/>
    </row>
    <row r="164" spans="2:11" s="1" customFormat="1" ht="7.5" customHeight="1">
      <c r="B164" s="273"/>
      <c r="C164" s="274"/>
      <c r="D164" s="274"/>
      <c r="E164" s="274"/>
      <c r="F164" s="274"/>
      <c r="G164" s="274"/>
      <c r="H164" s="274"/>
      <c r="I164" s="274"/>
      <c r="J164" s="274"/>
      <c r="K164" s="275"/>
    </row>
    <row r="165" spans="2:11" s="1" customFormat="1" ht="45" customHeight="1">
      <c r="B165" s="276"/>
      <c r="C165" s="404" t="s">
        <v>1120</v>
      </c>
      <c r="D165" s="404"/>
      <c r="E165" s="404"/>
      <c r="F165" s="404"/>
      <c r="G165" s="404"/>
      <c r="H165" s="404"/>
      <c r="I165" s="404"/>
      <c r="J165" s="404"/>
      <c r="K165" s="277"/>
    </row>
    <row r="166" spans="2:11" s="1" customFormat="1" ht="17.25" customHeight="1">
      <c r="B166" s="276"/>
      <c r="C166" s="297" t="s">
        <v>1048</v>
      </c>
      <c r="D166" s="297"/>
      <c r="E166" s="297"/>
      <c r="F166" s="297" t="s">
        <v>1049</v>
      </c>
      <c r="G166" s="334"/>
      <c r="H166" s="335" t="s">
        <v>54</v>
      </c>
      <c r="I166" s="335" t="s">
        <v>57</v>
      </c>
      <c r="J166" s="297" t="s">
        <v>1050</v>
      </c>
      <c r="K166" s="277"/>
    </row>
    <row r="167" spans="2:11" s="1" customFormat="1" ht="17.25" customHeight="1">
      <c r="B167" s="278"/>
      <c r="C167" s="299" t="s">
        <v>1051</v>
      </c>
      <c r="D167" s="299"/>
      <c r="E167" s="299"/>
      <c r="F167" s="300" t="s">
        <v>1052</v>
      </c>
      <c r="G167" s="336"/>
      <c r="H167" s="337"/>
      <c r="I167" s="337"/>
      <c r="J167" s="299" t="s">
        <v>1053</v>
      </c>
      <c r="K167" s="279"/>
    </row>
    <row r="168" spans="2:11" s="1" customFormat="1" ht="5.25" customHeight="1">
      <c r="B168" s="305"/>
      <c r="C168" s="302"/>
      <c r="D168" s="302"/>
      <c r="E168" s="302"/>
      <c r="F168" s="302"/>
      <c r="G168" s="303"/>
      <c r="H168" s="302"/>
      <c r="I168" s="302"/>
      <c r="J168" s="302"/>
      <c r="K168" s="326"/>
    </row>
    <row r="169" spans="2:11" s="1" customFormat="1" ht="15" customHeight="1">
      <c r="B169" s="305"/>
      <c r="C169" s="284" t="s">
        <v>1057</v>
      </c>
      <c r="D169" s="284"/>
      <c r="E169" s="284"/>
      <c r="F169" s="304" t="s">
        <v>1054</v>
      </c>
      <c r="G169" s="284"/>
      <c r="H169" s="284" t="s">
        <v>1094</v>
      </c>
      <c r="I169" s="284" t="s">
        <v>1056</v>
      </c>
      <c r="J169" s="284">
        <v>120</v>
      </c>
      <c r="K169" s="326"/>
    </row>
    <row r="170" spans="2:11" s="1" customFormat="1" ht="15" customHeight="1">
      <c r="B170" s="305"/>
      <c r="C170" s="284" t="s">
        <v>1103</v>
      </c>
      <c r="D170" s="284"/>
      <c r="E170" s="284"/>
      <c r="F170" s="304" t="s">
        <v>1054</v>
      </c>
      <c r="G170" s="284"/>
      <c r="H170" s="284" t="s">
        <v>1104</v>
      </c>
      <c r="I170" s="284" t="s">
        <v>1056</v>
      </c>
      <c r="J170" s="284" t="s">
        <v>1105</v>
      </c>
      <c r="K170" s="326"/>
    </row>
    <row r="171" spans="2:11" s="1" customFormat="1" ht="15" customHeight="1">
      <c r="B171" s="305"/>
      <c r="C171" s="284" t="s">
        <v>84</v>
      </c>
      <c r="D171" s="284"/>
      <c r="E171" s="284"/>
      <c r="F171" s="304" t="s">
        <v>1054</v>
      </c>
      <c r="G171" s="284"/>
      <c r="H171" s="284" t="s">
        <v>1121</v>
      </c>
      <c r="I171" s="284" t="s">
        <v>1056</v>
      </c>
      <c r="J171" s="284" t="s">
        <v>1105</v>
      </c>
      <c r="K171" s="326"/>
    </row>
    <row r="172" spans="2:11" s="1" customFormat="1" ht="15" customHeight="1">
      <c r="B172" s="305"/>
      <c r="C172" s="284" t="s">
        <v>1059</v>
      </c>
      <c r="D172" s="284"/>
      <c r="E172" s="284"/>
      <c r="F172" s="304" t="s">
        <v>1060</v>
      </c>
      <c r="G172" s="284"/>
      <c r="H172" s="284" t="s">
        <v>1121</v>
      </c>
      <c r="I172" s="284" t="s">
        <v>1056</v>
      </c>
      <c r="J172" s="284">
        <v>50</v>
      </c>
      <c r="K172" s="326"/>
    </row>
    <row r="173" spans="2:11" s="1" customFormat="1" ht="15" customHeight="1">
      <c r="B173" s="305"/>
      <c r="C173" s="284" t="s">
        <v>1062</v>
      </c>
      <c r="D173" s="284"/>
      <c r="E173" s="284"/>
      <c r="F173" s="304" t="s">
        <v>1054</v>
      </c>
      <c r="G173" s="284"/>
      <c r="H173" s="284" t="s">
        <v>1121</v>
      </c>
      <c r="I173" s="284" t="s">
        <v>1064</v>
      </c>
      <c r="J173" s="284"/>
      <c r="K173" s="326"/>
    </row>
    <row r="174" spans="2:11" s="1" customFormat="1" ht="15" customHeight="1">
      <c r="B174" s="305"/>
      <c r="C174" s="284" t="s">
        <v>1073</v>
      </c>
      <c r="D174" s="284"/>
      <c r="E174" s="284"/>
      <c r="F174" s="304" t="s">
        <v>1060</v>
      </c>
      <c r="G174" s="284"/>
      <c r="H174" s="284" t="s">
        <v>1121</v>
      </c>
      <c r="I174" s="284" t="s">
        <v>1056</v>
      </c>
      <c r="J174" s="284">
        <v>50</v>
      </c>
      <c r="K174" s="326"/>
    </row>
    <row r="175" spans="2:11" s="1" customFormat="1" ht="15" customHeight="1">
      <c r="B175" s="305"/>
      <c r="C175" s="284" t="s">
        <v>1081</v>
      </c>
      <c r="D175" s="284"/>
      <c r="E175" s="284"/>
      <c r="F175" s="304" t="s">
        <v>1060</v>
      </c>
      <c r="G175" s="284"/>
      <c r="H175" s="284" t="s">
        <v>1121</v>
      </c>
      <c r="I175" s="284" t="s">
        <v>1056</v>
      </c>
      <c r="J175" s="284">
        <v>50</v>
      </c>
      <c r="K175" s="326"/>
    </row>
    <row r="176" spans="2:11" s="1" customFormat="1" ht="15" customHeight="1">
      <c r="B176" s="305"/>
      <c r="C176" s="284" t="s">
        <v>1079</v>
      </c>
      <c r="D176" s="284"/>
      <c r="E176" s="284"/>
      <c r="F176" s="304" t="s">
        <v>1060</v>
      </c>
      <c r="G176" s="284"/>
      <c r="H176" s="284" t="s">
        <v>1121</v>
      </c>
      <c r="I176" s="284" t="s">
        <v>1056</v>
      </c>
      <c r="J176" s="284">
        <v>50</v>
      </c>
      <c r="K176" s="326"/>
    </row>
    <row r="177" spans="2:11" s="1" customFormat="1" ht="15" customHeight="1">
      <c r="B177" s="305"/>
      <c r="C177" s="284" t="s">
        <v>130</v>
      </c>
      <c r="D177" s="284"/>
      <c r="E177" s="284"/>
      <c r="F177" s="304" t="s">
        <v>1054</v>
      </c>
      <c r="G177" s="284"/>
      <c r="H177" s="284" t="s">
        <v>1122</v>
      </c>
      <c r="I177" s="284" t="s">
        <v>1123</v>
      </c>
      <c r="J177" s="284"/>
      <c r="K177" s="326"/>
    </row>
    <row r="178" spans="2:11" s="1" customFormat="1" ht="15" customHeight="1">
      <c r="B178" s="305"/>
      <c r="C178" s="284" t="s">
        <v>57</v>
      </c>
      <c r="D178" s="284"/>
      <c r="E178" s="284"/>
      <c r="F178" s="304" t="s">
        <v>1054</v>
      </c>
      <c r="G178" s="284"/>
      <c r="H178" s="284" t="s">
        <v>1124</v>
      </c>
      <c r="I178" s="284" t="s">
        <v>1125</v>
      </c>
      <c r="J178" s="284">
        <v>1</v>
      </c>
      <c r="K178" s="326"/>
    </row>
    <row r="179" spans="2:11" s="1" customFormat="1" ht="15" customHeight="1">
      <c r="B179" s="305"/>
      <c r="C179" s="284" t="s">
        <v>53</v>
      </c>
      <c r="D179" s="284"/>
      <c r="E179" s="284"/>
      <c r="F179" s="304" t="s">
        <v>1054</v>
      </c>
      <c r="G179" s="284"/>
      <c r="H179" s="284" t="s">
        <v>1126</v>
      </c>
      <c r="I179" s="284" t="s">
        <v>1056</v>
      </c>
      <c r="J179" s="284">
        <v>20</v>
      </c>
      <c r="K179" s="326"/>
    </row>
    <row r="180" spans="2:11" s="1" customFormat="1" ht="15" customHeight="1">
      <c r="B180" s="305"/>
      <c r="C180" s="284" t="s">
        <v>54</v>
      </c>
      <c r="D180" s="284"/>
      <c r="E180" s="284"/>
      <c r="F180" s="304" t="s">
        <v>1054</v>
      </c>
      <c r="G180" s="284"/>
      <c r="H180" s="284" t="s">
        <v>1127</v>
      </c>
      <c r="I180" s="284" t="s">
        <v>1056</v>
      </c>
      <c r="J180" s="284">
        <v>255</v>
      </c>
      <c r="K180" s="326"/>
    </row>
    <row r="181" spans="2:11" s="1" customFormat="1" ht="15" customHeight="1">
      <c r="B181" s="305"/>
      <c r="C181" s="284" t="s">
        <v>131</v>
      </c>
      <c r="D181" s="284"/>
      <c r="E181" s="284"/>
      <c r="F181" s="304" t="s">
        <v>1054</v>
      </c>
      <c r="G181" s="284"/>
      <c r="H181" s="284" t="s">
        <v>1018</v>
      </c>
      <c r="I181" s="284" t="s">
        <v>1056</v>
      </c>
      <c r="J181" s="284">
        <v>10</v>
      </c>
      <c r="K181" s="326"/>
    </row>
    <row r="182" spans="2:11" s="1" customFormat="1" ht="15" customHeight="1">
      <c r="B182" s="305"/>
      <c r="C182" s="284" t="s">
        <v>132</v>
      </c>
      <c r="D182" s="284"/>
      <c r="E182" s="284"/>
      <c r="F182" s="304" t="s">
        <v>1054</v>
      </c>
      <c r="G182" s="284"/>
      <c r="H182" s="284" t="s">
        <v>1128</v>
      </c>
      <c r="I182" s="284" t="s">
        <v>1089</v>
      </c>
      <c r="J182" s="284"/>
      <c r="K182" s="326"/>
    </row>
    <row r="183" spans="2:11" s="1" customFormat="1" ht="15" customHeight="1">
      <c r="B183" s="305"/>
      <c r="C183" s="284" t="s">
        <v>1129</v>
      </c>
      <c r="D183" s="284"/>
      <c r="E183" s="284"/>
      <c r="F183" s="304" t="s">
        <v>1054</v>
      </c>
      <c r="G183" s="284"/>
      <c r="H183" s="284" t="s">
        <v>1130</v>
      </c>
      <c r="I183" s="284" t="s">
        <v>1089</v>
      </c>
      <c r="J183" s="284"/>
      <c r="K183" s="326"/>
    </row>
    <row r="184" spans="2:11" s="1" customFormat="1" ht="15" customHeight="1">
      <c r="B184" s="305"/>
      <c r="C184" s="284" t="s">
        <v>1118</v>
      </c>
      <c r="D184" s="284"/>
      <c r="E184" s="284"/>
      <c r="F184" s="304" t="s">
        <v>1054</v>
      </c>
      <c r="G184" s="284"/>
      <c r="H184" s="284" t="s">
        <v>1131</v>
      </c>
      <c r="I184" s="284" t="s">
        <v>1089</v>
      </c>
      <c r="J184" s="284"/>
      <c r="K184" s="326"/>
    </row>
    <row r="185" spans="2:11" s="1" customFormat="1" ht="15" customHeight="1">
      <c r="B185" s="305"/>
      <c r="C185" s="284" t="s">
        <v>134</v>
      </c>
      <c r="D185" s="284"/>
      <c r="E185" s="284"/>
      <c r="F185" s="304" t="s">
        <v>1060</v>
      </c>
      <c r="G185" s="284"/>
      <c r="H185" s="284" t="s">
        <v>1132</v>
      </c>
      <c r="I185" s="284" t="s">
        <v>1056</v>
      </c>
      <c r="J185" s="284">
        <v>50</v>
      </c>
      <c r="K185" s="326"/>
    </row>
    <row r="186" spans="2:11" s="1" customFormat="1" ht="15" customHeight="1">
      <c r="B186" s="305"/>
      <c r="C186" s="284" t="s">
        <v>1133</v>
      </c>
      <c r="D186" s="284"/>
      <c r="E186" s="284"/>
      <c r="F186" s="304" t="s">
        <v>1060</v>
      </c>
      <c r="G186" s="284"/>
      <c r="H186" s="284" t="s">
        <v>1134</v>
      </c>
      <c r="I186" s="284" t="s">
        <v>1135</v>
      </c>
      <c r="J186" s="284"/>
      <c r="K186" s="326"/>
    </row>
    <row r="187" spans="2:11" s="1" customFormat="1" ht="15" customHeight="1">
      <c r="B187" s="305"/>
      <c r="C187" s="284" t="s">
        <v>1136</v>
      </c>
      <c r="D187" s="284"/>
      <c r="E187" s="284"/>
      <c r="F187" s="304" t="s">
        <v>1060</v>
      </c>
      <c r="G187" s="284"/>
      <c r="H187" s="284" t="s">
        <v>1137</v>
      </c>
      <c r="I187" s="284" t="s">
        <v>1135</v>
      </c>
      <c r="J187" s="284"/>
      <c r="K187" s="326"/>
    </row>
    <row r="188" spans="2:11" s="1" customFormat="1" ht="15" customHeight="1">
      <c r="B188" s="305"/>
      <c r="C188" s="284" t="s">
        <v>1138</v>
      </c>
      <c r="D188" s="284"/>
      <c r="E188" s="284"/>
      <c r="F188" s="304" t="s">
        <v>1060</v>
      </c>
      <c r="G188" s="284"/>
      <c r="H188" s="284" t="s">
        <v>1139</v>
      </c>
      <c r="I188" s="284" t="s">
        <v>1135</v>
      </c>
      <c r="J188" s="284"/>
      <c r="K188" s="326"/>
    </row>
    <row r="189" spans="2:11" s="1" customFormat="1" ht="15" customHeight="1">
      <c r="B189" s="305"/>
      <c r="C189" s="338" t="s">
        <v>1140</v>
      </c>
      <c r="D189" s="284"/>
      <c r="E189" s="284"/>
      <c r="F189" s="304" t="s">
        <v>1060</v>
      </c>
      <c r="G189" s="284"/>
      <c r="H189" s="284" t="s">
        <v>1141</v>
      </c>
      <c r="I189" s="284" t="s">
        <v>1142</v>
      </c>
      <c r="J189" s="339" t="s">
        <v>1143</v>
      </c>
      <c r="K189" s="326"/>
    </row>
    <row r="190" spans="2:11" s="1" customFormat="1" ht="15" customHeight="1">
      <c r="B190" s="305"/>
      <c r="C190" s="290" t="s">
        <v>42</v>
      </c>
      <c r="D190" s="284"/>
      <c r="E190" s="284"/>
      <c r="F190" s="304" t="s">
        <v>1054</v>
      </c>
      <c r="G190" s="284"/>
      <c r="H190" s="281" t="s">
        <v>1144</v>
      </c>
      <c r="I190" s="284" t="s">
        <v>1145</v>
      </c>
      <c r="J190" s="284"/>
      <c r="K190" s="326"/>
    </row>
    <row r="191" spans="2:11" s="1" customFormat="1" ht="15" customHeight="1">
      <c r="B191" s="305"/>
      <c r="C191" s="290" t="s">
        <v>1146</v>
      </c>
      <c r="D191" s="284"/>
      <c r="E191" s="284"/>
      <c r="F191" s="304" t="s">
        <v>1054</v>
      </c>
      <c r="G191" s="284"/>
      <c r="H191" s="284" t="s">
        <v>1147</v>
      </c>
      <c r="I191" s="284" t="s">
        <v>1089</v>
      </c>
      <c r="J191" s="284"/>
      <c r="K191" s="326"/>
    </row>
    <row r="192" spans="2:11" s="1" customFormat="1" ht="15" customHeight="1">
      <c r="B192" s="305"/>
      <c r="C192" s="290" t="s">
        <v>1148</v>
      </c>
      <c r="D192" s="284"/>
      <c r="E192" s="284"/>
      <c r="F192" s="304" t="s">
        <v>1054</v>
      </c>
      <c r="G192" s="284"/>
      <c r="H192" s="284" t="s">
        <v>1149</v>
      </c>
      <c r="I192" s="284" t="s">
        <v>1089</v>
      </c>
      <c r="J192" s="284"/>
      <c r="K192" s="326"/>
    </row>
    <row r="193" spans="2:11" s="1" customFormat="1" ht="15" customHeight="1">
      <c r="B193" s="305"/>
      <c r="C193" s="290" t="s">
        <v>1150</v>
      </c>
      <c r="D193" s="284"/>
      <c r="E193" s="284"/>
      <c r="F193" s="304" t="s">
        <v>1060</v>
      </c>
      <c r="G193" s="284"/>
      <c r="H193" s="284" t="s">
        <v>1151</v>
      </c>
      <c r="I193" s="284" t="s">
        <v>1089</v>
      </c>
      <c r="J193" s="284"/>
      <c r="K193" s="326"/>
    </row>
    <row r="194" spans="2:11" s="1" customFormat="1" ht="15" customHeight="1">
      <c r="B194" s="332"/>
      <c r="C194" s="340"/>
      <c r="D194" s="314"/>
      <c r="E194" s="314"/>
      <c r="F194" s="314"/>
      <c r="G194" s="314"/>
      <c r="H194" s="314"/>
      <c r="I194" s="314"/>
      <c r="J194" s="314"/>
      <c r="K194" s="333"/>
    </row>
    <row r="195" spans="2:11" s="1" customFormat="1" ht="18.75" customHeight="1">
      <c r="B195" s="281"/>
      <c r="C195" s="284"/>
      <c r="D195" s="284"/>
      <c r="E195" s="284"/>
      <c r="F195" s="304"/>
      <c r="G195" s="284"/>
      <c r="H195" s="284"/>
      <c r="I195" s="284"/>
      <c r="J195" s="284"/>
      <c r="K195" s="281"/>
    </row>
    <row r="196" spans="2:11" s="1" customFormat="1" ht="18.75" customHeight="1">
      <c r="B196" s="281"/>
      <c r="C196" s="284"/>
      <c r="D196" s="284"/>
      <c r="E196" s="284"/>
      <c r="F196" s="304"/>
      <c r="G196" s="284"/>
      <c r="H196" s="284"/>
      <c r="I196" s="284"/>
      <c r="J196" s="284"/>
      <c r="K196" s="281"/>
    </row>
    <row r="197" spans="2:11" s="1" customFormat="1" ht="18.75" customHeight="1">
      <c r="B197" s="291"/>
      <c r="C197" s="291"/>
      <c r="D197" s="291"/>
      <c r="E197" s="291"/>
      <c r="F197" s="291"/>
      <c r="G197" s="291"/>
      <c r="H197" s="291"/>
      <c r="I197" s="291"/>
      <c r="J197" s="291"/>
      <c r="K197" s="291"/>
    </row>
    <row r="198" spans="2:11" s="1" customFormat="1" ht="13.5">
      <c r="B198" s="273"/>
      <c r="C198" s="274"/>
      <c r="D198" s="274"/>
      <c r="E198" s="274"/>
      <c r="F198" s="274"/>
      <c r="G198" s="274"/>
      <c r="H198" s="274"/>
      <c r="I198" s="274"/>
      <c r="J198" s="274"/>
      <c r="K198" s="275"/>
    </row>
    <row r="199" spans="2:11" s="1" customFormat="1" ht="21">
      <c r="B199" s="276"/>
      <c r="C199" s="404" t="s">
        <v>1152</v>
      </c>
      <c r="D199" s="404"/>
      <c r="E199" s="404"/>
      <c r="F199" s="404"/>
      <c r="G199" s="404"/>
      <c r="H199" s="404"/>
      <c r="I199" s="404"/>
      <c r="J199" s="404"/>
      <c r="K199" s="277"/>
    </row>
    <row r="200" spans="2:11" s="1" customFormat="1" ht="25.5" customHeight="1">
      <c r="B200" s="276"/>
      <c r="C200" s="341" t="s">
        <v>1153</v>
      </c>
      <c r="D200" s="341"/>
      <c r="E200" s="341"/>
      <c r="F200" s="341" t="s">
        <v>1154</v>
      </c>
      <c r="G200" s="342"/>
      <c r="H200" s="409" t="s">
        <v>1155</v>
      </c>
      <c r="I200" s="409"/>
      <c r="J200" s="409"/>
      <c r="K200" s="277"/>
    </row>
    <row r="201" spans="2:11" s="1" customFormat="1" ht="5.25" customHeight="1">
      <c r="B201" s="305"/>
      <c r="C201" s="302"/>
      <c r="D201" s="302"/>
      <c r="E201" s="302"/>
      <c r="F201" s="302"/>
      <c r="G201" s="284"/>
      <c r="H201" s="302"/>
      <c r="I201" s="302"/>
      <c r="J201" s="302"/>
      <c r="K201" s="326"/>
    </row>
    <row r="202" spans="2:11" s="1" customFormat="1" ht="15" customHeight="1">
      <c r="B202" s="305"/>
      <c r="C202" s="284" t="s">
        <v>1145</v>
      </c>
      <c r="D202" s="284"/>
      <c r="E202" s="284"/>
      <c r="F202" s="304" t="s">
        <v>43</v>
      </c>
      <c r="G202" s="284"/>
      <c r="H202" s="410" t="s">
        <v>1156</v>
      </c>
      <c r="I202" s="410"/>
      <c r="J202" s="410"/>
      <c r="K202" s="326"/>
    </row>
    <row r="203" spans="2:11" s="1" customFormat="1" ht="15" customHeight="1">
      <c r="B203" s="305"/>
      <c r="C203" s="311"/>
      <c r="D203" s="284"/>
      <c r="E203" s="284"/>
      <c r="F203" s="304" t="s">
        <v>44</v>
      </c>
      <c r="G203" s="284"/>
      <c r="H203" s="410" t="s">
        <v>1157</v>
      </c>
      <c r="I203" s="410"/>
      <c r="J203" s="410"/>
      <c r="K203" s="326"/>
    </row>
    <row r="204" spans="2:11" s="1" customFormat="1" ht="15" customHeight="1">
      <c r="B204" s="305"/>
      <c r="C204" s="311"/>
      <c r="D204" s="284"/>
      <c r="E204" s="284"/>
      <c r="F204" s="304" t="s">
        <v>47</v>
      </c>
      <c r="G204" s="284"/>
      <c r="H204" s="410" t="s">
        <v>1158</v>
      </c>
      <c r="I204" s="410"/>
      <c r="J204" s="410"/>
      <c r="K204" s="326"/>
    </row>
    <row r="205" spans="2:11" s="1" customFormat="1" ht="15" customHeight="1">
      <c r="B205" s="305"/>
      <c r="C205" s="284"/>
      <c r="D205" s="284"/>
      <c r="E205" s="284"/>
      <c r="F205" s="304" t="s">
        <v>45</v>
      </c>
      <c r="G205" s="284"/>
      <c r="H205" s="410" t="s">
        <v>1159</v>
      </c>
      <c r="I205" s="410"/>
      <c r="J205" s="410"/>
      <c r="K205" s="326"/>
    </row>
    <row r="206" spans="2:11" s="1" customFormat="1" ht="15" customHeight="1">
      <c r="B206" s="305"/>
      <c r="C206" s="284"/>
      <c r="D206" s="284"/>
      <c r="E206" s="284"/>
      <c r="F206" s="304" t="s">
        <v>46</v>
      </c>
      <c r="G206" s="284"/>
      <c r="H206" s="410" t="s">
        <v>1160</v>
      </c>
      <c r="I206" s="410"/>
      <c r="J206" s="410"/>
      <c r="K206" s="326"/>
    </row>
    <row r="207" spans="2:11" s="1" customFormat="1" ht="15" customHeight="1">
      <c r="B207" s="305"/>
      <c r="C207" s="284"/>
      <c r="D207" s="284"/>
      <c r="E207" s="284"/>
      <c r="F207" s="304"/>
      <c r="G207" s="284"/>
      <c r="H207" s="284"/>
      <c r="I207" s="284"/>
      <c r="J207" s="284"/>
      <c r="K207" s="326"/>
    </row>
    <row r="208" spans="2:11" s="1" customFormat="1" ht="15" customHeight="1">
      <c r="B208" s="305"/>
      <c r="C208" s="284" t="s">
        <v>1101</v>
      </c>
      <c r="D208" s="284"/>
      <c r="E208" s="284"/>
      <c r="F208" s="304" t="s">
        <v>78</v>
      </c>
      <c r="G208" s="284"/>
      <c r="H208" s="410" t="s">
        <v>1161</v>
      </c>
      <c r="I208" s="410"/>
      <c r="J208" s="410"/>
      <c r="K208" s="326"/>
    </row>
    <row r="209" spans="2:11" s="1" customFormat="1" ht="15" customHeight="1">
      <c r="B209" s="305"/>
      <c r="C209" s="311"/>
      <c r="D209" s="284"/>
      <c r="E209" s="284"/>
      <c r="F209" s="304" t="s">
        <v>998</v>
      </c>
      <c r="G209" s="284"/>
      <c r="H209" s="410" t="s">
        <v>999</v>
      </c>
      <c r="I209" s="410"/>
      <c r="J209" s="410"/>
      <c r="K209" s="326"/>
    </row>
    <row r="210" spans="2:11" s="1" customFormat="1" ht="15" customHeight="1">
      <c r="B210" s="305"/>
      <c r="C210" s="284"/>
      <c r="D210" s="284"/>
      <c r="E210" s="284"/>
      <c r="F210" s="304" t="s">
        <v>996</v>
      </c>
      <c r="G210" s="284"/>
      <c r="H210" s="410" t="s">
        <v>1162</v>
      </c>
      <c r="I210" s="410"/>
      <c r="J210" s="410"/>
      <c r="K210" s="326"/>
    </row>
    <row r="211" spans="2:11" s="1" customFormat="1" ht="15" customHeight="1">
      <c r="B211" s="343"/>
      <c r="C211" s="311"/>
      <c r="D211" s="311"/>
      <c r="E211" s="311"/>
      <c r="F211" s="304" t="s">
        <v>93</v>
      </c>
      <c r="G211" s="290"/>
      <c r="H211" s="411" t="s">
        <v>1000</v>
      </c>
      <c r="I211" s="411"/>
      <c r="J211" s="411"/>
      <c r="K211" s="344"/>
    </row>
    <row r="212" spans="2:11" s="1" customFormat="1" ht="15" customHeight="1">
      <c r="B212" s="343"/>
      <c r="C212" s="311"/>
      <c r="D212" s="311"/>
      <c r="E212" s="311"/>
      <c r="F212" s="304" t="s">
        <v>1001</v>
      </c>
      <c r="G212" s="290"/>
      <c r="H212" s="411" t="s">
        <v>1163</v>
      </c>
      <c r="I212" s="411"/>
      <c r="J212" s="411"/>
      <c r="K212" s="344"/>
    </row>
    <row r="213" spans="2:11" s="1" customFormat="1" ht="15" customHeight="1">
      <c r="B213" s="343"/>
      <c r="C213" s="311"/>
      <c r="D213" s="311"/>
      <c r="E213" s="311"/>
      <c r="F213" s="345"/>
      <c r="G213" s="290"/>
      <c r="H213" s="346"/>
      <c r="I213" s="346"/>
      <c r="J213" s="346"/>
      <c r="K213" s="344"/>
    </row>
    <row r="214" spans="2:11" s="1" customFormat="1" ht="15" customHeight="1">
      <c r="B214" s="343"/>
      <c r="C214" s="284" t="s">
        <v>1125</v>
      </c>
      <c r="D214" s="311"/>
      <c r="E214" s="311"/>
      <c r="F214" s="304">
        <v>1</v>
      </c>
      <c r="G214" s="290"/>
      <c r="H214" s="411" t="s">
        <v>1164</v>
      </c>
      <c r="I214" s="411"/>
      <c r="J214" s="411"/>
      <c r="K214" s="344"/>
    </row>
    <row r="215" spans="2:11" s="1" customFormat="1" ht="15" customHeight="1">
      <c r="B215" s="343"/>
      <c r="C215" s="311"/>
      <c r="D215" s="311"/>
      <c r="E215" s="311"/>
      <c r="F215" s="304">
        <v>2</v>
      </c>
      <c r="G215" s="290"/>
      <c r="H215" s="411" t="s">
        <v>1165</v>
      </c>
      <c r="I215" s="411"/>
      <c r="J215" s="411"/>
      <c r="K215" s="344"/>
    </row>
    <row r="216" spans="2:11" s="1" customFormat="1" ht="15" customHeight="1">
      <c r="B216" s="343"/>
      <c r="C216" s="311"/>
      <c r="D216" s="311"/>
      <c r="E216" s="311"/>
      <c r="F216" s="304">
        <v>3</v>
      </c>
      <c r="G216" s="290"/>
      <c r="H216" s="411" t="s">
        <v>1166</v>
      </c>
      <c r="I216" s="411"/>
      <c r="J216" s="411"/>
      <c r="K216" s="344"/>
    </row>
    <row r="217" spans="2:11" s="1" customFormat="1" ht="15" customHeight="1">
      <c r="B217" s="343"/>
      <c r="C217" s="311"/>
      <c r="D217" s="311"/>
      <c r="E217" s="311"/>
      <c r="F217" s="304">
        <v>4</v>
      </c>
      <c r="G217" s="290"/>
      <c r="H217" s="411" t="s">
        <v>1167</v>
      </c>
      <c r="I217" s="411"/>
      <c r="J217" s="411"/>
      <c r="K217" s="344"/>
    </row>
    <row r="218" spans="2:11" s="1" customFormat="1" ht="12.75" customHeight="1">
      <c r="B218" s="347"/>
      <c r="C218" s="348"/>
      <c r="D218" s="348"/>
      <c r="E218" s="348"/>
      <c r="F218" s="348"/>
      <c r="G218" s="348"/>
      <c r="H218" s="348"/>
      <c r="I218" s="348"/>
      <c r="J218" s="348"/>
      <c r="K218" s="349"/>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D1.1 - Soupis prací  - Ar...</vt:lpstr>
      <vt:lpstr>D1.4 - Soupis prací  - Te...</vt:lpstr>
      <vt:lpstr>D1.5 - Soupis prací  - POV</vt:lpstr>
      <vt:lpstr>2.1 - Soupis prací - Vedl...</vt:lpstr>
      <vt:lpstr>Pokyny pro vyplnění</vt:lpstr>
      <vt:lpstr>'2.1 - Soupis prací - Vedl...'!Názvy_tisku</vt:lpstr>
      <vt:lpstr>'D1.1 - Soupis prací  - Ar...'!Názvy_tisku</vt:lpstr>
      <vt:lpstr>'D1.4 - Soupis prací  - Te...'!Názvy_tisku</vt:lpstr>
      <vt:lpstr>'D1.5 - Soupis prací  - POV'!Názvy_tisku</vt:lpstr>
      <vt:lpstr>'Rekapitulace stavby'!Názvy_tisku</vt:lpstr>
      <vt:lpstr>'2.1 - Soupis prací - Vedl...'!Oblast_tisku</vt:lpstr>
      <vt:lpstr>'D1.1 - Soupis prací  - Ar...'!Oblast_tisku</vt:lpstr>
      <vt:lpstr>'D1.4 - Soupis prací  - Te...'!Oblast_tisku</vt:lpstr>
      <vt:lpstr>'D1.5 - Soupis prací  - POV'!Oblast_tisku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Darja Kolkova</dc:creator>
  <cp:lastModifiedBy>Obroucka</cp:lastModifiedBy>
  <dcterms:created xsi:type="dcterms:W3CDTF">2019-10-07T11:56:25Z</dcterms:created>
  <dcterms:modified xsi:type="dcterms:W3CDTF">2019-10-08T07:00:38Z</dcterms:modified>
</cp:coreProperties>
</file>