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\OneDrive\Plocha\Nová složka\JARA\SPIS_0825\hun020925\odemceno\"/>
    </mc:Choice>
  </mc:AlternateContent>
  <bookViews>
    <workbookView xWindow="0" yWindow="0" windowWidth="0" windowHeight="0"/>
  </bookViews>
  <sheets>
    <sheet name="Rekapitulace stavby" sheetId="1" r:id="rId1"/>
    <sheet name="D.1.1 - ASŘ" sheetId="2" r:id="rId2"/>
    <sheet name="D.1.4.1 - Zdravotechnika" sheetId="3" r:id="rId3"/>
    <sheet name="D.1.4.2 - Vzduchotechnika" sheetId="4" r:id="rId4"/>
    <sheet name="D.1.4.5 - Elektroinstalac..." sheetId="5" r:id="rId5"/>
    <sheet name="D.1.4.10 - Interiér" sheetId="6" r:id="rId6"/>
    <sheet name="D.1.4.11 - Technologické ..." sheetId="7" r:id="rId7"/>
    <sheet name="VON - Vedlejší a ostatní ..." sheetId="8" r:id="rId8"/>
    <sheet name="Pokyny pro vyplnění" sheetId="9" r:id="rId9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'D.1.1 - ASŘ'!$C$99:$K$757</definedName>
    <definedName name="_xlnm.Print_Area" localSheetId="1">'D.1.1 - ASŘ'!$C$4:$J$39,'D.1.1 - ASŘ'!$C$45:$J$81,'D.1.1 - ASŘ'!$C$87:$K$757</definedName>
    <definedName name="_xlnm.Print_Titles" localSheetId="1">'D.1.1 - ASŘ'!$99:$99</definedName>
    <definedName name="_xlnm._FilterDatabase" localSheetId="2" hidden="1">'D.1.4.1 - Zdravotechnika'!$C$94:$K$212</definedName>
    <definedName name="_xlnm.Print_Area" localSheetId="2">'D.1.4.1 - Zdravotechnika'!$C$4:$J$41,'D.1.4.1 - Zdravotechnika'!$C$47:$J$74,'D.1.4.1 - Zdravotechnika'!$C$80:$K$212</definedName>
    <definedName name="_xlnm.Print_Titles" localSheetId="2">'D.1.4.1 - Zdravotechnika'!$94:$94</definedName>
    <definedName name="_xlnm._FilterDatabase" localSheetId="3" hidden="1">'D.1.4.2 - Vzduchotechnika'!$C$88:$K$184</definedName>
    <definedName name="_xlnm.Print_Area" localSheetId="3">'D.1.4.2 - Vzduchotechnika'!$C$4:$J$41,'D.1.4.2 - Vzduchotechnika'!$C$47:$J$68,'D.1.4.2 - Vzduchotechnika'!$C$74:$K$184</definedName>
    <definedName name="_xlnm.Print_Titles" localSheetId="3">'D.1.4.2 - Vzduchotechnika'!$88:$88</definedName>
    <definedName name="_xlnm._FilterDatabase" localSheetId="4" hidden="1">'D.1.4.5 - Elektroinstalac...'!$C$90:$K$206</definedName>
    <definedName name="_xlnm.Print_Area" localSheetId="4">'D.1.4.5 - Elektroinstalac...'!$C$4:$J$41,'D.1.4.5 - Elektroinstalac...'!$C$47:$J$70,'D.1.4.5 - Elektroinstalac...'!$C$76:$K$206</definedName>
    <definedName name="_xlnm.Print_Titles" localSheetId="4">'D.1.4.5 - Elektroinstalac...'!$90:$90</definedName>
    <definedName name="_xlnm._FilterDatabase" localSheetId="5" hidden="1">'D.1.4.10 - Interiér'!$C$86:$K$116</definedName>
    <definedName name="_xlnm.Print_Area" localSheetId="5">'D.1.4.10 - Interiér'!$C$4:$J$41,'D.1.4.10 - Interiér'!$C$47:$J$66,'D.1.4.10 - Interiér'!$C$72:$K$116</definedName>
    <definedName name="_xlnm.Print_Titles" localSheetId="5">'D.1.4.10 - Interiér'!$86:$86</definedName>
    <definedName name="_xlnm._FilterDatabase" localSheetId="6" hidden="1">'D.1.4.11 - Technologické ...'!$C$87:$K$120</definedName>
    <definedName name="_xlnm.Print_Area" localSheetId="6">'D.1.4.11 - Technologické ...'!$C$4:$J$41,'D.1.4.11 - Technologické ...'!$C$47:$J$67,'D.1.4.11 - Technologické ...'!$C$73:$K$120</definedName>
    <definedName name="_xlnm.Print_Titles" localSheetId="6">'D.1.4.11 - Technologické ...'!$87:$87</definedName>
    <definedName name="_xlnm._FilterDatabase" localSheetId="7" hidden="1">'VON - Vedlejší a ostatní ...'!$C$82:$K$99</definedName>
    <definedName name="_xlnm.Print_Area" localSheetId="7">'VON - Vedlejší a ostatní ...'!$C$4:$J$39,'VON - Vedlejší a ostatní ...'!$C$45:$J$64,'VON - Vedlejší a ostatní ...'!$C$70:$K$99</definedName>
    <definedName name="_xlnm.Print_Titles" localSheetId="7">'VON - Vedlejší a ostatní ...'!$82:$82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J37"/>
  <c r="J36"/>
  <c i="1" r="AY62"/>
  <c i="8" r="J35"/>
  <c i="1" r="AX62"/>
  <c i="8" r="BI96"/>
  <c r="BH96"/>
  <c r="BG96"/>
  <c r="BF96"/>
  <c r="T96"/>
  <c r="T95"/>
  <c r="R96"/>
  <c r="R95"/>
  <c r="P96"/>
  <c r="P95"/>
  <c r="BI91"/>
  <c r="BH91"/>
  <c r="BG91"/>
  <c r="BF91"/>
  <c r="T91"/>
  <c r="T90"/>
  <c r="R91"/>
  <c r="R90"/>
  <c r="P91"/>
  <c r="P90"/>
  <c r="BI86"/>
  <c r="BH86"/>
  <c r="BG86"/>
  <c r="BF86"/>
  <c r="T86"/>
  <c r="T85"/>
  <c r="T84"/>
  <c r="T83"/>
  <c r="R86"/>
  <c r="R85"/>
  <c r="R84"/>
  <c r="R83"/>
  <c r="P86"/>
  <c r="P85"/>
  <c r="P84"/>
  <c r="P83"/>
  <c i="1" r="AU62"/>
  <c i="8" r="J80"/>
  <c r="J79"/>
  <c r="F79"/>
  <c r="F77"/>
  <c r="E75"/>
  <c r="J55"/>
  <c r="J54"/>
  <c r="F54"/>
  <c r="F52"/>
  <c r="E50"/>
  <c r="J18"/>
  <c r="E18"/>
  <c r="F80"/>
  <c r="J17"/>
  <c r="J12"/>
  <c r="J77"/>
  <c r="E7"/>
  <c r="E73"/>
  <c i="7" r="J39"/>
  <c r="J38"/>
  <c i="1" r="AY61"/>
  <c i="7" r="J37"/>
  <c i="1" r="AX61"/>
  <c i="7"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F82"/>
  <c r="E80"/>
  <c r="F56"/>
  <c r="E54"/>
  <c r="J26"/>
  <c r="E26"/>
  <c r="J59"/>
  <c r="J25"/>
  <c r="J23"/>
  <c r="E23"/>
  <c r="J58"/>
  <c r="J22"/>
  <c r="J20"/>
  <c r="E20"/>
  <c r="F85"/>
  <c r="J19"/>
  <c r="J17"/>
  <c r="E17"/>
  <c r="F58"/>
  <c r="J16"/>
  <c r="J14"/>
  <c r="J82"/>
  <c r="E7"/>
  <c r="E50"/>
  <c i="6" r="J39"/>
  <c r="J38"/>
  <c i="1" r="AY60"/>
  <c i="6" r="J37"/>
  <c i="1" r="AX60"/>
  <c i="6"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F81"/>
  <c r="E79"/>
  <c r="F56"/>
  <c r="E54"/>
  <c r="J26"/>
  <c r="E26"/>
  <c r="J59"/>
  <c r="J25"/>
  <c r="J23"/>
  <c r="E23"/>
  <c r="J83"/>
  <c r="J22"/>
  <c r="J20"/>
  <c r="E20"/>
  <c r="F84"/>
  <c r="J19"/>
  <c r="J17"/>
  <c r="E17"/>
  <c r="F83"/>
  <c r="J16"/>
  <c r="J14"/>
  <c r="J81"/>
  <c r="E7"/>
  <c r="E75"/>
  <c i="5" r="J39"/>
  <c r="J38"/>
  <c i="1" r="AY59"/>
  <c i="5" r="J37"/>
  <c i="1" r="AX59"/>
  <c i="5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8"/>
  <c r="J87"/>
  <c r="F87"/>
  <c r="F85"/>
  <c r="E83"/>
  <c r="J59"/>
  <c r="J58"/>
  <c r="F58"/>
  <c r="F56"/>
  <c r="E54"/>
  <c r="J20"/>
  <c r="E20"/>
  <c r="F59"/>
  <c r="J19"/>
  <c r="J14"/>
  <c r="J56"/>
  <c r="E7"/>
  <c r="E50"/>
  <c i="4" r="J39"/>
  <c r="J38"/>
  <c i="1" r="AY58"/>
  <c i="4" r="J37"/>
  <c i="1" r="AX58"/>
  <c i="4"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6"/>
  <c r="J85"/>
  <c r="F85"/>
  <c r="F83"/>
  <c r="E81"/>
  <c r="J59"/>
  <c r="J58"/>
  <c r="F58"/>
  <c r="F56"/>
  <c r="E54"/>
  <c r="J20"/>
  <c r="E20"/>
  <c r="F86"/>
  <c r="J19"/>
  <c r="J14"/>
  <c r="J83"/>
  <c r="E7"/>
  <c r="E50"/>
  <c i="3" r="J39"/>
  <c r="J38"/>
  <c i="1" r="AY57"/>
  <c i="3" r="J37"/>
  <c i="1" r="AX57"/>
  <c i="3"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T112"/>
  <c r="R113"/>
  <c r="R112"/>
  <c r="P113"/>
  <c r="P112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T99"/>
  <c r="R100"/>
  <c r="R99"/>
  <c r="P100"/>
  <c r="P99"/>
  <c r="BI97"/>
  <c r="BH97"/>
  <c r="BG97"/>
  <c r="BF97"/>
  <c r="T97"/>
  <c r="T96"/>
  <c r="R97"/>
  <c r="R96"/>
  <c r="P97"/>
  <c r="P96"/>
  <c r="J92"/>
  <c r="J91"/>
  <c r="F91"/>
  <c r="F89"/>
  <c r="E87"/>
  <c r="J59"/>
  <c r="J58"/>
  <c r="F58"/>
  <c r="F56"/>
  <c r="E54"/>
  <c r="J20"/>
  <c r="E20"/>
  <c r="F59"/>
  <c r="J19"/>
  <c r="J14"/>
  <c r="J56"/>
  <c r="E7"/>
  <c r="E83"/>
  <c i="2" r="T152"/>
  <c r="R152"/>
  <c r="P152"/>
  <c r="BK152"/>
  <c r="J152"/>
  <c r="J65"/>
  <c r="J37"/>
  <c r="J36"/>
  <c i="1" r="AY55"/>
  <c i="2" r="J35"/>
  <c i="1" r="AX55"/>
  <c i="2" r="BI754"/>
  <c r="BH754"/>
  <c r="BG754"/>
  <c r="BF754"/>
  <c r="T754"/>
  <c r="R754"/>
  <c r="P754"/>
  <c r="BI750"/>
  <c r="BH750"/>
  <c r="BG750"/>
  <c r="BF750"/>
  <c r="T750"/>
  <c r="R750"/>
  <c r="P750"/>
  <c r="BI746"/>
  <c r="BH746"/>
  <c r="BG746"/>
  <c r="BF746"/>
  <c r="T746"/>
  <c r="R746"/>
  <c r="P746"/>
  <c r="BI741"/>
  <c r="BH741"/>
  <c r="BG741"/>
  <c r="BF741"/>
  <c r="T741"/>
  <c r="R741"/>
  <c r="P741"/>
  <c r="BI738"/>
  <c r="BH738"/>
  <c r="BG738"/>
  <c r="BF738"/>
  <c r="T738"/>
  <c r="R738"/>
  <c r="P738"/>
  <c r="BI726"/>
  <c r="BH726"/>
  <c r="BG726"/>
  <c r="BF726"/>
  <c r="T726"/>
  <c r="T717"/>
  <c r="R726"/>
  <c r="R717"/>
  <c r="P726"/>
  <c r="P717"/>
  <c r="BI718"/>
  <c r="BH718"/>
  <c r="BG718"/>
  <c r="BF718"/>
  <c r="T718"/>
  <c r="R718"/>
  <c r="P718"/>
  <c r="BI698"/>
  <c r="BH698"/>
  <c r="BG698"/>
  <c r="BF698"/>
  <c r="T698"/>
  <c r="R698"/>
  <c r="P698"/>
  <c r="BI685"/>
  <c r="BH685"/>
  <c r="BG685"/>
  <c r="BF685"/>
  <c r="T685"/>
  <c r="R685"/>
  <c r="P685"/>
  <c r="BI672"/>
  <c r="BH672"/>
  <c r="BG672"/>
  <c r="BF672"/>
  <c r="T672"/>
  <c r="R672"/>
  <c r="P672"/>
  <c r="BI659"/>
  <c r="BH659"/>
  <c r="BG659"/>
  <c r="BF659"/>
  <c r="T659"/>
  <c r="R659"/>
  <c r="P659"/>
  <c r="BI655"/>
  <c r="BH655"/>
  <c r="BG655"/>
  <c r="BF655"/>
  <c r="T655"/>
  <c r="R655"/>
  <c r="P655"/>
  <c r="BI645"/>
  <c r="BH645"/>
  <c r="BG645"/>
  <c r="BF645"/>
  <c r="T645"/>
  <c r="R645"/>
  <c r="P645"/>
  <c r="BI635"/>
  <c r="BH635"/>
  <c r="BG635"/>
  <c r="BF635"/>
  <c r="T635"/>
  <c r="R635"/>
  <c r="P635"/>
  <c r="BI625"/>
  <c r="BH625"/>
  <c r="BG625"/>
  <c r="BF625"/>
  <c r="T625"/>
  <c r="R625"/>
  <c r="P625"/>
  <c r="BI622"/>
  <c r="BH622"/>
  <c r="BG622"/>
  <c r="BF622"/>
  <c r="T622"/>
  <c r="R622"/>
  <c r="P622"/>
  <c r="BI612"/>
  <c r="BH612"/>
  <c r="BG612"/>
  <c r="BF612"/>
  <c r="T612"/>
  <c r="R612"/>
  <c r="P612"/>
  <c r="BI601"/>
  <c r="BH601"/>
  <c r="BG601"/>
  <c r="BF601"/>
  <c r="T601"/>
  <c r="R601"/>
  <c r="P601"/>
  <c r="BI591"/>
  <c r="BH591"/>
  <c r="BG591"/>
  <c r="BF591"/>
  <c r="T591"/>
  <c r="R591"/>
  <c r="P591"/>
  <c r="BI581"/>
  <c r="BH581"/>
  <c r="BG581"/>
  <c r="BF581"/>
  <c r="T581"/>
  <c r="R581"/>
  <c r="P581"/>
  <c r="BI571"/>
  <c r="BH571"/>
  <c r="BG571"/>
  <c r="BF571"/>
  <c r="T571"/>
  <c r="R571"/>
  <c r="P571"/>
  <c r="BI561"/>
  <c r="BH561"/>
  <c r="BG561"/>
  <c r="BF561"/>
  <c r="T561"/>
  <c r="R561"/>
  <c r="P561"/>
  <c r="BI557"/>
  <c r="BH557"/>
  <c r="BG557"/>
  <c r="BF557"/>
  <c r="T557"/>
  <c r="R557"/>
  <c r="P557"/>
  <c r="BI533"/>
  <c r="BH533"/>
  <c r="BG533"/>
  <c r="BF533"/>
  <c r="T533"/>
  <c r="R533"/>
  <c r="P533"/>
  <c r="BI520"/>
  <c r="BH520"/>
  <c r="BG520"/>
  <c r="BF520"/>
  <c r="T520"/>
  <c r="R520"/>
  <c r="P520"/>
  <c r="BI504"/>
  <c r="BH504"/>
  <c r="BG504"/>
  <c r="BF504"/>
  <c r="T504"/>
  <c r="R504"/>
  <c r="P504"/>
  <c r="BI488"/>
  <c r="BH488"/>
  <c r="BG488"/>
  <c r="BF488"/>
  <c r="T488"/>
  <c r="R488"/>
  <c r="P488"/>
  <c r="BI480"/>
  <c r="BH480"/>
  <c r="BG480"/>
  <c r="BF480"/>
  <c r="T480"/>
  <c r="R480"/>
  <c r="P480"/>
  <c r="BI464"/>
  <c r="BH464"/>
  <c r="BG464"/>
  <c r="BF464"/>
  <c r="T464"/>
  <c r="R464"/>
  <c r="P464"/>
  <c r="BI448"/>
  <c r="BH448"/>
  <c r="BG448"/>
  <c r="BF448"/>
  <c r="T448"/>
  <c r="R448"/>
  <c r="P448"/>
  <c r="BI431"/>
  <c r="BH431"/>
  <c r="BG431"/>
  <c r="BF431"/>
  <c r="T431"/>
  <c r="R431"/>
  <c r="P431"/>
  <c r="BI415"/>
  <c r="BH415"/>
  <c r="BG415"/>
  <c r="BF415"/>
  <c r="T415"/>
  <c r="R415"/>
  <c r="P415"/>
  <c r="BI399"/>
  <c r="BH399"/>
  <c r="BG399"/>
  <c r="BF399"/>
  <c r="T399"/>
  <c r="R399"/>
  <c r="P399"/>
  <c r="BI384"/>
  <c r="BH384"/>
  <c r="BG384"/>
  <c r="BF384"/>
  <c r="T384"/>
  <c r="T374"/>
  <c r="R384"/>
  <c r="R374"/>
  <c r="P384"/>
  <c r="P374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7"/>
  <c r="BH357"/>
  <c r="BG357"/>
  <c r="BF357"/>
  <c r="T357"/>
  <c r="R357"/>
  <c r="P357"/>
  <c r="BI349"/>
  <c r="BH349"/>
  <c r="BG349"/>
  <c r="BF349"/>
  <c r="T349"/>
  <c r="R349"/>
  <c r="P349"/>
  <c r="BI341"/>
  <c r="BH341"/>
  <c r="BG341"/>
  <c r="BF341"/>
  <c r="T341"/>
  <c r="R341"/>
  <c r="P341"/>
  <c r="BI332"/>
  <c r="BH332"/>
  <c r="BG332"/>
  <c r="BF332"/>
  <c r="T332"/>
  <c r="R332"/>
  <c r="P332"/>
  <c r="BI327"/>
  <c r="BH327"/>
  <c r="BG327"/>
  <c r="BF327"/>
  <c r="T327"/>
  <c r="R327"/>
  <c r="P327"/>
  <c r="BI317"/>
  <c r="BH317"/>
  <c r="BG317"/>
  <c r="BF317"/>
  <c r="T317"/>
  <c r="R317"/>
  <c r="P317"/>
  <c r="BI307"/>
  <c r="BH307"/>
  <c r="BG307"/>
  <c r="BF307"/>
  <c r="T307"/>
  <c r="R307"/>
  <c r="P307"/>
  <c r="BI297"/>
  <c r="BH297"/>
  <c r="BG297"/>
  <c r="BF297"/>
  <c r="T297"/>
  <c r="R297"/>
  <c r="P297"/>
  <c r="BI292"/>
  <c r="BH292"/>
  <c r="BG292"/>
  <c r="BF292"/>
  <c r="T292"/>
  <c r="T291"/>
  <c r="R292"/>
  <c r="R291"/>
  <c r="P292"/>
  <c r="P291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2"/>
  <c r="BH272"/>
  <c r="BG272"/>
  <c r="BF272"/>
  <c r="T272"/>
  <c r="R272"/>
  <c r="P272"/>
  <c r="BI267"/>
  <c r="BH267"/>
  <c r="BG267"/>
  <c r="BF267"/>
  <c r="T267"/>
  <c r="R267"/>
  <c r="P267"/>
  <c r="BI264"/>
  <c r="BH264"/>
  <c r="BG264"/>
  <c r="BF264"/>
  <c r="T264"/>
  <c r="R264"/>
  <c r="P264"/>
  <c r="BI253"/>
  <c r="BH253"/>
  <c r="BG253"/>
  <c r="BF253"/>
  <c r="T253"/>
  <c r="R253"/>
  <c r="P253"/>
  <c r="BI235"/>
  <c r="BH235"/>
  <c r="BG235"/>
  <c r="BF235"/>
  <c r="T235"/>
  <c r="R235"/>
  <c r="P235"/>
  <c r="BI224"/>
  <c r="BH224"/>
  <c r="BG224"/>
  <c r="BF224"/>
  <c r="T224"/>
  <c r="R224"/>
  <c r="P224"/>
  <c r="BI213"/>
  <c r="BH213"/>
  <c r="BG213"/>
  <c r="BF213"/>
  <c r="T213"/>
  <c r="R213"/>
  <c r="P213"/>
  <c r="BI207"/>
  <c r="BH207"/>
  <c r="BG207"/>
  <c r="BF207"/>
  <c r="T207"/>
  <c r="R207"/>
  <c r="P207"/>
  <c r="BI200"/>
  <c r="BH200"/>
  <c r="BG200"/>
  <c r="BF200"/>
  <c r="T200"/>
  <c r="R200"/>
  <c r="P200"/>
  <c r="BI193"/>
  <c r="BH193"/>
  <c r="BG193"/>
  <c r="BF193"/>
  <c r="T193"/>
  <c r="R193"/>
  <c r="P193"/>
  <c r="BI184"/>
  <c r="BH184"/>
  <c r="BG184"/>
  <c r="BF184"/>
  <c r="T184"/>
  <c r="T183"/>
  <c r="R184"/>
  <c r="R183"/>
  <c r="P184"/>
  <c r="P183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53"/>
  <c r="BH153"/>
  <c r="BG153"/>
  <c r="BF153"/>
  <c r="T153"/>
  <c r="R153"/>
  <c r="P153"/>
  <c r="BI140"/>
  <c r="BH140"/>
  <c r="BG140"/>
  <c r="BF140"/>
  <c r="T140"/>
  <c r="R140"/>
  <c r="P140"/>
  <c r="BI132"/>
  <c r="BH132"/>
  <c r="BG132"/>
  <c r="BF132"/>
  <c r="T132"/>
  <c r="R132"/>
  <c r="P132"/>
  <c r="BI124"/>
  <c r="BH124"/>
  <c r="BG124"/>
  <c r="BF124"/>
  <c r="T124"/>
  <c r="R124"/>
  <c r="P124"/>
  <c r="BI112"/>
  <c r="BH112"/>
  <c r="BG112"/>
  <c r="BF112"/>
  <c r="T112"/>
  <c r="R112"/>
  <c r="P112"/>
  <c r="P103"/>
  <c r="P102"/>
  <c r="BI104"/>
  <c r="BH104"/>
  <c r="BG104"/>
  <c r="BF104"/>
  <c r="T104"/>
  <c r="R104"/>
  <c r="P104"/>
  <c r="J97"/>
  <c r="J96"/>
  <c r="F96"/>
  <c r="F94"/>
  <c r="E92"/>
  <c r="J55"/>
  <c r="J54"/>
  <c r="F54"/>
  <c r="F52"/>
  <c r="E50"/>
  <c r="J18"/>
  <c r="E18"/>
  <c r="F55"/>
  <c r="J17"/>
  <c r="J12"/>
  <c r="J94"/>
  <c r="E7"/>
  <c r="E48"/>
  <c i="1" r="L50"/>
  <c r="AM50"/>
  <c r="AM49"/>
  <c r="L49"/>
  <c r="AM47"/>
  <c r="L47"/>
  <c r="L45"/>
  <c r="L44"/>
  <c i="2" r="J367"/>
  <c r="BK213"/>
  <c i="5" r="BK117"/>
  <c i="2" r="BK431"/>
  <c i="4" r="J139"/>
  <c i="5" r="J99"/>
  <c i="2" r="BK645"/>
  <c i="3" r="BK140"/>
  <c i="4" r="J148"/>
  <c i="6" r="J96"/>
  <c i="2" r="J464"/>
  <c i="4" r="BK100"/>
  <c i="5" r="BK182"/>
  <c i="2" r="BK659"/>
  <c i="3" r="BK136"/>
  <c i="4" r="BK129"/>
  <c i="5" r="J111"/>
  <c i="2" r="J357"/>
  <c r="BK104"/>
  <c i="4" r="BK152"/>
  <c i="5" r="BK162"/>
  <c i="2" r="BK341"/>
  <c r="BK504"/>
  <c i="4" r="BK177"/>
  <c i="2" r="J635"/>
  <c i="5" r="J160"/>
  <c i="7" r="BK117"/>
  <c i="2" r="J741"/>
  <c i="3" r="BK153"/>
  <c i="5" r="BK199"/>
  <c i="2" r="BK571"/>
  <c r="BK278"/>
  <c i="4" r="J129"/>
  <c i="5" r="BK115"/>
  <c i="6" r="J111"/>
  <c i="2" r="BK726"/>
  <c r="BK415"/>
  <c i="4" r="J171"/>
  <c i="5" r="J119"/>
  <c i="7" r="J103"/>
  <c i="2" r="J124"/>
  <c i="3" r="J129"/>
  <c i="4" r="BK103"/>
  <c i="5" r="J174"/>
  <c i="2" r="J384"/>
  <c r="J754"/>
  <c i="6" r="BK93"/>
  <c i="2" r="J253"/>
  <c i="3" r="BK190"/>
  <c i="5" r="BK111"/>
  <c i="2" r="J625"/>
  <c i="3" r="BK166"/>
  <c i="5" r="J130"/>
  <c i="8" r="J86"/>
  <c i="2" r="J375"/>
  <c i="3" r="BK100"/>
  <c i="5" r="J146"/>
  <c i="2" r="J359"/>
  <c i="3" r="BK194"/>
  <c i="4" r="BK183"/>
  <c i="5" r="BK128"/>
  <c i="2" r="J685"/>
  <c i="3" r="J142"/>
  <c i="5" r="BK106"/>
  <c i="2" r="J371"/>
  <c r="J520"/>
  <c i="4" r="BK156"/>
  <c i="3" r="J120"/>
  <c i="5" r="J152"/>
  <c i="8" r="J96"/>
  <c i="2" r="BK253"/>
  <c i="4" r="J177"/>
  <c i="5" r="J128"/>
  <c i="4" r="BK171"/>
  <c i="5" r="BK180"/>
  <c i="2" r="J612"/>
  <c i="4" r="J103"/>
  <c i="7" r="BK103"/>
  <c i="3" r="BK204"/>
  <c i="4" r="BK117"/>
  <c i="5" r="J137"/>
  <c i="2" r="BK750"/>
  <c i="4" r="J150"/>
  <c i="8" r="BK91"/>
  <c i="3" r="J166"/>
  <c i="4" r="BK112"/>
  <c i="7" r="J117"/>
  <c i="2" r="J431"/>
  <c i="4" r="J163"/>
  <c i="5" r="BK201"/>
  <c i="2" r="BK363"/>
  <c r="BK170"/>
  <c i="4" r="BK179"/>
  <c i="2" r="J179"/>
  <c i="4" r="J152"/>
  <c i="5" r="BK172"/>
  <c i="2" r="J170"/>
  <c i="4" r="J112"/>
  <c i="5" r="J123"/>
  <c i="2" r="BK272"/>
  <c i="3" r="BK211"/>
  <c i="4" r="J106"/>
  <c i="6" r="J99"/>
  <c i="2" r="BK741"/>
  <c i="4" r="J156"/>
  <c i="5" r="BK123"/>
  <c i="2" r="J415"/>
  <c i="3" r="BK142"/>
  <c i="5" r="J182"/>
  <c i="7" r="BK108"/>
  <c i="2" r="J659"/>
  <c i="5" r="J135"/>
  <c i="6" r="BK96"/>
  <c i="2" r="J655"/>
  <c i="3" r="BK158"/>
  <c i="5" r="BK139"/>
  <c i="2" r="BK349"/>
  <c i="4" r="J143"/>
  <c i="5" r="BK132"/>
  <c i="2" r="J200"/>
  <c i="3" r="J162"/>
  <c i="5" r="BK205"/>
  <c i="2" r="J317"/>
  <c i="3" r="BK116"/>
  <c i="5" r="J197"/>
  <c r="BK102"/>
  <c i="2" r="BK448"/>
  <c i="3" r="J179"/>
  <c i="5" r="J150"/>
  <c i="2" r="J591"/>
  <c i="3" r="BK120"/>
  <c i="4" r="J132"/>
  <c i="5" r="J201"/>
  <c i="2" r="J349"/>
  <c i="3" r="BK202"/>
  <c i="5" r="BK166"/>
  <c i="2" r="BK207"/>
  <c r="J132"/>
  <c i="4" r="BK123"/>
  <c i="5" r="BK160"/>
  <c i="2" r="J601"/>
  <c r="J327"/>
  <c i="5" r="J115"/>
  <c i="2" r="BK124"/>
  <c r="J112"/>
  <c i="4" r="J179"/>
  <c i="5" r="BK164"/>
  <c i="2" r="BK359"/>
  <c i="5" r="BK178"/>
  <c i="2" r="J267"/>
  <c i="3" r="BK126"/>
  <c i="4" r="BK114"/>
  <c i="2" r="BK718"/>
  <c i="3" r="J107"/>
  <c i="5" r="BK93"/>
  <c i="6" r="J108"/>
  <c i="2" r="J746"/>
  <c i="4" r="BK167"/>
  <c i="2" r="BK754"/>
  <c i="3" r="BK134"/>
  <c i="2" r="J581"/>
  <c i="4" r="BK137"/>
  <c i="5" r="BK108"/>
  <c i="1" r="AS56"/>
  <c i="7" r="BK94"/>
  <c i="2" r="BK746"/>
  <c i="3" r="BK162"/>
  <c i="5" r="J195"/>
  <c i="2" r="BK140"/>
  <c r="J332"/>
  <c i="3" r="BK187"/>
  <c i="4" r="J135"/>
  <c i="6" r="J105"/>
  <c i="2" r="BK112"/>
  <c i="3" r="J113"/>
  <c i="5" r="J139"/>
  <c i="2" r="J750"/>
  <c i="4" r="BK165"/>
  <c i="2" r="J718"/>
  <c i="3" r="J211"/>
  <c i="6" r="BK90"/>
  <c i="2" r="J224"/>
  <c i="3" r="J175"/>
  <c i="5" r="BK104"/>
  <c i="2" r="J571"/>
  <c i="4" r="BK120"/>
  <c i="5" r="BK168"/>
  <c i="2" r="J504"/>
  <c r="BK375"/>
  <c i="4" r="BK139"/>
  <c i="5" r="J96"/>
  <c i="2" r="J184"/>
  <c i="3" r="J116"/>
  <c i="5" r="J117"/>
  <c r="BK174"/>
  <c i="2" r="BK622"/>
  <c i="3" r="J153"/>
  <c i="4" r="J173"/>
  <c i="3" r="J194"/>
  <c i="5" r="BK197"/>
  <c i="6" r="J93"/>
  <c i="2" r="J283"/>
  <c i="4" r="J117"/>
  <c r="BK91"/>
  <c i="6" r="BK105"/>
  <c i="2" r="J363"/>
  <c i="3" r="BK138"/>
  <c i="4" r="BK148"/>
  <c i="5" r="J148"/>
  <c i="2" r="BK591"/>
  <c i="3" r="J97"/>
  <c i="4" r="J183"/>
  <c i="5" r="J93"/>
  <c i="2" r="BK132"/>
  <c i="4" r="J169"/>
  <c i="5" r="BK158"/>
  <c i="2" r="J235"/>
  <c i="3" r="BK123"/>
  <c i="5" r="J164"/>
  <c i="6" r="BK99"/>
  <c i="2" r="BK738"/>
  <c i="4" r="BK110"/>
  <c i="5" r="J132"/>
  <c i="2" r="J104"/>
  <c i="3" r="BK113"/>
  <c i="5" r="J162"/>
  <c i="7" r="BK113"/>
  <c i="2" r="BK399"/>
  <c i="4" r="J137"/>
  <c i="6" r="BK108"/>
  <c i="2" r="BK488"/>
  <c i="3" r="J100"/>
  <c i="5" r="BK154"/>
  <c i="2" r="J297"/>
  <c i="3" r="BK175"/>
  <c i="2" r="BK601"/>
  <c i="3" r="J126"/>
  <c i="4" r="J158"/>
  <c i="2" r="J292"/>
  <c i="3" r="BK129"/>
  <c i="5" r="BK137"/>
  <c i="6" r="BK111"/>
  <c i="2" r="J278"/>
  <c i="4" r="BK173"/>
  <c i="5" r="J178"/>
  <c i="7" r="BK99"/>
  <c i="2" r="J561"/>
  <c i="3" r="BK209"/>
  <c i="5" r="BK195"/>
  <c i="2" r="BK635"/>
  <c r="BK179"/>
  <c i="4" r="BK169"/>
  <c i="5" r="J168"/>
  <c r="BK119"/>
  <c i="2" r="J307"/>
  <c i="4" r="BK161"/>
  <c i="5" r="BK152"/>
  <c i="7" r="J94"/>
  <c i="2" r="J175"/>
  <c i="4" r="BK97"/>
  <c i="5" r="BK191"/>
  <c i="2" r="BK193"/>
  <c i="4" r="BK146"/>
  <c i="5" r="BK121"/>
  <c i="2" r="J288"/>
  <c i="3" r="J147"/>
  <c i="5" r="J203"/>
  <c i="2" r="BK520"/>
  <c r="J153"/>
  <c i="4" r="BK150"/>
  <c i="5" r="J166"/>
  <c i="3" r="J136"/>
  <c i="7" r="J113"/>
  <c i="4" r="BK108"/>
  <c i="5" r="BK96"/>
  <c i="2" r="BK612"/>
  <c i="3" r="BK131"/>
  <c i="5" r="J158"/>
  <c i="2" r="J480"/>
  <c i="3" r="J185"/>
  <c i="5" r="J113"/>
  <c r="J154"/>
  <c i="2" r="J698"/>
  <c r="J213"/>
  <c i="3" r="BK185"/>
  <c i="4" r="J114"/>
  <c i="5" r="J187"/>
  <c i="2" r="BK533"/>
  <c r="J738"/>
  <c i="3" r="J190"/>
  <c i="4" r="BK126"/>
  <c i="5" r="J191"/>
  <c i="2" r="BK371"/>
  <c i="4" r="J108"/>
  <c i="5" r="J156"/>
  <c i="2" r="J207"/>
  <c i="3" r="J209"/>
  <c i="5" r="BK148"/>
  <c i="2" r="BK317"/>
  <c i="3" r="BK147"/>
  <c i="4" r="BK106"/>
  <c i="2" r="BK561"/>
  <c r="J557"/>
  <c i="4" r="BK163"/>
  <c i="5" r="BK130"/>
  <c i="2" r="BK224"/>
  <c i="3" r="BK97"/>
  <c i="5" r="J102"/>
  <c i="2" r="BK283"/>
  <c i="3" r="J103"/>
  <c i="5" r="BK193"/>
  <c i="2" r="BK292"/>
  <c i="3" r="J171"/>
  <c i="4" r="BK141"/>
  <c i="3" r="J204"/>
  <c i="4" r="J181"/>
  <c i="2" r="BK357"/>
  <c i="3" r="J131"/>
  <c i="4" r="BK135"/>
  <c i="5" r="BK176"/>
  <c i="2" r="J193"/>
  <c i="4" r="J175"/>
  <c i="5" r="J184"/>
  <c r="J143"/>
  <c i="2" r="J140"/>
  <c i="4" r="BK154"/>
  <c i="5" r="BK141"/>
  <c i="2" r="J645"/>
  <c i="3" r="BK179"/>
  <c i="4" r="J97"/>
  <c i="5" r="BK156"/>
  <c i="2" r="BK655"/>
  <c r="J399"/>
  <c i="5" r="J193"/>
  <c i="7" r="J99"/>
  <c i="2" r="BK464"/>
  <c i="4" r="J154"/>
  <c i="5" r="BK150"/>
  <c i="2" r="BK557"/>
  <c i="3" r="J200"/>
  <c i="4" r="J123"/>
  <c i="5" r="J172"/>
  <c i="2" r="BK685"/>
  <c i="4" r="BK158"/>
  <c i="6" r="J90"/>
  <c i="2" r="BK153"/>
  <c i="3" r="BK103"/>
  <c i="5" r="J106"/>
  <c i="2" r="BK184"/>
  <c r="J448"/>
  <c i="4" r="J141"/>
  <c i="2" r="J672"/>
  <c r="BK166"/>
  <c i="4" r="BK181"/>
  <c i="2" r="J264"/>
  <c i="4" r="BK132"/>
  <c i="5" r="J121"/>
  <c i="2" r="BK327"/>
  <c i="3" r="J138"/>
  <c i="5" r="J199"/>
  <c i="2" r="BK200"/>
  <c r="BK625"/>
  <c i="3" r="BK107"/>
  <c i="2" r="J726"/>
  <c i="5" r="J104"/>
  <c i="8" r="BK86"/>
  <c i="2" r="BK297"/>
  <c i="4" r="J146"/>
  <c i="5" r="BK146"/>
  <c i="3" r="BK200"/>
  <c i="5" r="BK203"/>
  <c i="2" r="BK672"/>
  <c i="3" r="BK171"/>
  <c i="5" r="BK184"/>
  <c i="2" r="J272"/>
  <c r="BK235"/>
  <c i="5" r="J125"/>
  <c i="8" r="J91"/>
  <c i="2" r="BK480"/>
  <c i="3" r="J158"/>
  <c i="4" r="J120"/>
  <c i="5" r="J205"/>
  <c i="2" r="J533"/>
  <c r="BK384"/>
  <c i="3" r="J134"/>
  <c i="6" r="J114"/>
  <c i="3" r="J198"/>
  <c i="4" r="BK143"/>
  <c i="5" r="J108"/>
  <c i="3" r="J187"/>
  <c i="4" r="J100"/>
  <c i="7" r="BK90"/>
  <c i="2" r="BK332"/>
  <c i="4" r="J91"/>
  <c i="5" r="BK113"/>
  <c i="2" r="J622"/>
  <c i="3" r="J202"/>
  <c i="4" r="J167"/>
  <c i="5" r="J141"/>
  <c i="2" r="BK698"/>
  <c i="3" r="J123"/>
  <c i="5" r="BK135"/>
  <c i="7" r="J90"/>
  <c i="2" r="BK288"/>
  <c i="4" r="J110"/>
  <c i="5" r="BK125"/>
  <c i="2" r="BK264"/>
  <c i="4" r="J94"/>
  <c i="2" r="BK267"/>
  <c r="BK307"/>
  <c i="4" r="BK175"/>
  <c i="7" r="J108"/>
  <c i="2" r="J166"/>
  <c i="4" r="J126"/>
  <c i="6" r="BK102"/>
  <c i="2" r="J341"/>
  <c i="4" r="J161"/>
  <c i="5" r="BK99"/>
  <c i="2" r="BK175"/>
  <c i="4" r="BK94"/>
  <c i="5" r="J176"/>
  <c i="8" r="BK96"/>
  <c i="2" r="BK581"/>
  <c i="4" r="J165"/>
  <c i="5" r="BK187"/>
  <c i="2" r="J488"/>
  <c i="3" r="BK198"/>
  <c i="5" r="J180"/>
  <c i="6" r="J102"/>
  <c i="2" r="BK367"/>
  <c i="3" r="J140"/>
  <c i="5" r="BK143"/>
  <c i="6" r="BK114"/>
  <c i="2" l="1" r="P123"/>
  <c r="P122"/>
  <c r="R165"/>
  <c r="BK296"/>
  <c r="J296"/>
  <c r="J73"/>
  <c r="R560"/>
  <c r="P737"/>
  <c i="3" r="BK115"/>
  <c r="J115"/>
  <c r="J68"/>
  <c r="P170"/>
  <c r="P208"/>
  <c i="4" r="R116"/>
  <c i="2" r="R103"/>
  <c r="R102"/>
  <c r="P296"/>
  <c r="BK560"/>
  <c r="J560"/>
  <c r="J77"/>
  <c i="3" r="P102"/>
  <c r="P146"/>
  <c r="P184"/>
  <c i="4" r="R90"/>
  <c r="P145"/>
  <c i="5" r="P110"/>
  <c r="P171"/>
  <c i="2" r="T123"/>
  <c r="T122"/>
  <c r="T165"/>
  <c r="T296"/>
  <c r="T362"/>
  <c r="R658"/>
  <c i="3" r="R170"/>
  <c r="R208"/>
  <c i="4" r="BK160"/>
  <c r="J160"/>
  <c r="J67"/>
  <c i="5" r="R110"/>
  <c r="BK171"/>
  <c r="J171"/>
  <c r="J68"/>
  <c i="2" r="T103"/>
  <c r="T102"/>
  <c r="T398"/>
  <c i="3" r="BK146"/>
  <c r="J146"/>
  <c r="J69"/>
  <c r="T189"/>
  <c i="4" r="T116"/>
  <c i="5" r="BK92"/>
  <c r="P134"/>
  <c r="BK190"/>
  <c r="J190"/>
  <c r="J69"/>
  <c i="6" r="BK89"/>
  <c r="J89"/>
  <c r="J65"/>
  <c i="2" r="R192"/>
  <c r="R263"/>
  <c r="P560"/>
  <c r="BK737"/>
  <c r="J737"/>
  <c r="J80"/>
  <c i="3" r="T102"/>
  <c r="T170"/>
  <c r="BK208"/>
  <c r="J208"/>
  <c r="J73"/>
  <c i="4" r="P160"/>
  <c i="5" r="R134"/>
  <c r="P190"/>
  <c i="7" r="R107"/>
  <c i="2" r="P192"/>
  <c r="P263"/>
  <c i="3" r="BK102"/>
  <c r="J102"/>
  <c r="J66"/>
  <c r="BK170"/>
  <c r="J170"/>
  <c r="J70"/>
  <c r="T184"/>
  <c i="4" r="BK90"/>
  <c r="J90"/>
  <c r="J64"/>
  <c r="R160"/>
  <c i="5" r="BK134"/>
  <c r="J134"/>
  <c r="J66"/>
  <c r="T171"/>
  <c i="7" r="BK93"/>
  <c r="J93"/>
  <c r="J65"/>
  <c i="2" r="R398"/>
  <c i="3" r="T115"/>
  <c r="BK184"/>
  <c r="J184"/>
  <c r="J71"/>
  <c r="T208"/>
  <c i="4" r="T160"/>
  <c i="5" r="P92"/>
  <c r="T134"/>
  <c r="R190"/>
  <c i="6" r="T89"/>
  <c r="T88"/>
  <c r="T87"/>
  <c i="7" r="P93"/>
  <c i="2" r="R123"/>
  <c r="R122"/>
  <c r="P165"/>
  <c r="P164"/>
  <c r="R296"/>
  <c r="P362"/>
  <c r="BK658"/>
  <c r="J658"/>
  <c r="J78"/>
  <c r="R737"/>
  <c i="3" r="R115"/>
  <c r="P189"/>
  <c i="4" r="BK145"/>
  <c r="J145"/>
  <c r="J66"/>
  <c i="5" r="BK145"/>
  <c r="J145"/>
  <c r="J67"/>
  <c r="T190"/>
  <c i="6" r="P89"/>
  <c r="P88"/>
  <c r="P87"/>
  <c i="1" r="AU60"/>
  <c i="7" r="T107"/>
  <c i="2" r="T192"/>
  <c r="T263"/>
  <c r="T560"/>
  <c r="T737"/>
  <c i="3" r="P115"/>
  <c r="BK189"/>
  <c r="J189"/>
  <c r="J72"/>
  <c i="4" r="T90"/>
  <c r="R145"/>
  <c i="5" r="T110"/>
  <c r="R171"/>
  <c i="7" r="P107"/>
  <c i="2" r="BK103"/>
  <c r="J103"/>
  <c r="J62"/>
  <c r="P398"/>
  <c i="4" r="P90"/>
  <c r="T145"/>
  <c i="5" r="R92"/>
  <c r="T145"/>
  <c i="7" r="T93"/>
  <c r="T89"/>
  <c r="T88"/>
  <c i="2" r="BK192"/>
  <c r="J192"/>
  <c r="J69"/>
  <c r="BK263"/>
  <c r="J263"/>
  <c r="J70"/>
  <c r="BK362"/>
  <c r="J362"/>
  <c r="J74"/>
  <c r="R362"/>
  <c r="P658"/>
  <c i="3" r="R102"/>
  <c r="R146"/>
  <c r="R189"/>
  <c i="4" r="P116"/>
  <c i="5" r="T92"/>
  <c r="T91"/>
  <c r="P145"/>
  <c i="7" r="BK107"/>
  <c r="J107"/>
  <c r="J66"/>
  <c i="2" r="BK123"/>
  <c r="J123"/>
  <c r="J64"/>
  <c r="BK165"/>
  <c r="BK398"/>
  <c r="J398"/>
  <c r="J76"/>
  <c r="T658"/>
  <c i="3" r="T146"/>
  <c r="R184"/>
  <c i="4" r="BK116"/>
  <c r="J116"/>
  <c r="J65"/>
  <c i="5" r="BK110"/>
  <c r="J110"/>
  <c r="J65"/>
  <c r="R145"/>
  <c i="6" r="R89"/>
  <c r="R88"/>
  <c r="R87"/>
  <c i="7" r="R93"/>
  <c r="R89"/>
  <c r="R88"/>
  <c i="2" r="BK183"/>
  <c r="J183"/>
  <c r="J68"/>
  <c i="3" r="BK112"/>
  <c r="J112"/>
  <c r="J67"/>
  <c r="BK96"/>
  <c r="J96"/>
  <c r="J64"/>
  <c i="7" r="BK89"/>
  <c r="J89"/>
  <c r="J64"/>
  <c i="2" r="BK374"/>
  <c r="J374"/>
  <c r="J75"/>
  <c r="BK717"/>
  <c r="J717"/>
  <c r="J79"/>
  <c r="BK291"/>
  <c r="J291"/>
  <c r="J71"/>
  <c i="3" r="BK99"/>
  <c r="J99"/>
  <c r="J65"/>
  <c i="8" r="BK85"/>
  <c r="BK90"/>
  <c r="J90"/>
  <c r="J62"/>
  <c r="BK95"/>
  <c r="J95"/>
  <c r="J63"/>
  <c r="J52"/>
  <c i="7" r="BK88"/>
  <c r="J88"/>
  <c i="8" r="BE96"/>
  <c r="BE91"/>
  <c r="E48"/>
  <c r="F55"/>
  <c r="BE86"/>
  <c i="7" r="E76"/>
  <c r="J56"/>
  <c r="J84"/>
  <c i="6" r="BK88"/>
  <c r="J88"/>
  <c r="J64"/>
  <c i="7" r="BE103"/>
  <c r="BE113"/>
  <c r="F59"/>
  <c r="F84"/>
  <c r="BE90"/>
  <c r="BE108"/>
  <c r="BE99"/>
  <c r="J85"/>
  <c r="BE117"/>
  <c r="BE94"/>
  <c i="5" r="J92"/>
  <c r="J64"/>
  <c i="6" r="BE90"/>
  <c r="J58"/>
  <c r="J84"/>
  <c r="BE93"/>
  <c r="BE105"/>
  <c r="BE99"/>
  <c r="E50"/>
  <c r="F59"/>
  <c r="BE102"/>
  <c r="BE108"/>
  <c r="F58"/>
  <c r="BE96"/>
  <c r="BE111"/>
  <c r="J56"/>
  <c r="BE114"/>
  <c i="5" r="BE158"/>
  <c r="BE113"/>
  <c r="BE164"/>
  <c r="BE195"/>
  <c i="4" r="BK89"/>
  <c r="J89"/>
  <c i="5" r="BE96"/>
  <c r="BE135"/>
  <c r="BE143"/>
  <c r="BE178"/>
  <c r="BE199"/>
  <c r="BE201"/>
  <c r="BE104"/>
  <c r="BE130"/>
  <c r="BE150"/>
  <c r="BE184"/>
  <c r="BE193"/>
  <c r="BE203"/>
  <c r="BE205"/>
  <c r="J85"/>
  <c r="BE119"/>
  <c r="BE125"/>
  <c r="BE197"/>
  <c r="E79"/>
  <c r="BE128"/>
  <c r="BE152"/>
  <c r="BE180"/>
  <c r="BE187"/>
  <c r="F88"/>
  <c r="BE102"/>
  <c r="BE111"/>
  <c r="BE172"/>
  <c r="BE99"/>
  <c r="BE137"/>
  <c r="BE182"/>
  <c r="BE93"/>
  <c r="BE106"/>
  <c r="BE115"/>
  <c r="BE123"/>
  <c r="BE148"/>
  <c r="BE156"/>
  <c r="BE162"/>
  <c r="BE168"/>
  <c r="BE121"/>
  <c r="BE141"/>
  <c r="BE166"/>
  <c r="BE176"/>
  <c r="BE117"/>
  <c r="BE132"/>
  <c r="BE146"/>
  <c r="BE154"/>
  <c r="BE108"/>
  <c r="BE139"/>
  <c r="BE160"/>
  <c r="BE174"/>
  <c r="BE191"/>
  <c i="4" r="BE97"/>
  <c r="BE110"/>
  <c r="BE117"/>
  <c r="BE135"/>
  <c r="BE146"/>
  <c r="J56"/>
  <c r="BE143"/>
  <c r="BE94"/>
  <c r="BE148"/>
  <c r="BE152"/>
  <c r="BE171"/>
  <c r="BE100"/>
  <c r="BE129"/>
  <c r="BE137"/>
  <c r="BE167"/>
  <c r="BE177"/>
  <c r="BE181"/>
  <c r="BE183"/>
  <c r="BE108"/>
  <c r="BE112"/>
  <c r="BE141"/>
  <c r="BE156"/>
  <c r="BE161"/>
  <c i="3" r="BK95"/>
  <c r="J95"/>
  <c r="J63"/>
  <c i="4" r="F59"/>
  <c r="BE126"/>
  <c r="BE150"/>
  <c r="BE165"/>
  <c r="BE91"/>
  <c r="BE103"/>
  <c r="BE123"/>
  <c r="E77"/>
  <c r="BE114"/>
  <c r="BE139"/>
  <c r="BE158"/>
  <c r="BE120"/>
  <c r="BE132"/>
  <c r="BE175"/>
  <c r="BE179"/>
  <c r="BE154"/>
  <c r="BE173"/>
  <c r="BE106"/>
  <c r="BE163"/>
  <c r="BE169"/>
  <c i="2" r="J165"/>
  <c r="J67"/>
  <c i="3" r="BE107"/>
  <c r="BE142"/>
  <c r="BE97"/>
  <c r="BE126"/>
  <c r="BE200"/>
  <c r="BE204"/>
  <c r="E50"/>
  <c r="J89"/>
  <c r="BE147"/>
  <c r="BE166"/>
  <c r="BE202"/>
  <c r="BE209"/>
  <c r="F92"/>
  <c r="BE116"/>
  <c r="BE185"/>
  <c r="BE171"/>
  <c r="BE187"/>
  <c r="BE211"/>
  <c i="2" r="BK295"/>
  <c r="J295"/>
  <c r="J72"/>
  <c i="3" r="BE153"/>
  <c r="BE123"/>
  <c r="BE175"/>
  <c r="BE113"/>
  <c r="BE131"/>
  <c r="BE140"/>
  <c r="BE198"/>
  <c r="BE134"/>
  <c r="BE136"/>
  <c r="BE158"/>
  <c r="BE179"/>
  <c r="BE103"/>
  <c r="BE162"/>
  <c r="BE194"/>
  <c r="BE120"/>
  <c r="BE129"/>
  <c r="BE138"/>
  <c r="BE190"/>
  <c r="BE100"/>
  <c i="2" r="F97"/>
  <c r="BE184"/>
  <c r="BE224"/>
  <c r="BE292"/>
  <c r="BE332"/>
  <c r="BE104"/>
  <c r="BE112"/>
  <c r="BE179"/>
  <c r="BE267"/>
  <c r="BE272"/>
  <c r="BE363"/>
  <c r="BE371"/>
  <c r="BE375"/>
  <c r="BE384"/>
  <c r="BE448"/>
  <c r="BE750"/>
  <c r="J52"/>
  <c r="BE132"/>
  <c r="BE200"/>
  <c r="BE581"/>
  <c r="BE601"/>
  <c r="BE622"/>
  <c r="E90"/>
  <c r="BE193"/>
  <c r="BE253"/>
  <c r="BE264"/>
  <c r="BE307"/>
  <c r="BE533"/>
  <c r="BE571"/>
  <c r="BE591"/>
  <c r="BE635"/>
  <c r="BE645"/>
  <c r="BE672"/>
  <c r="BE698"/>
  <c r="BE718"/>
  <c r="BE726"/>
  <c r="BE738"/>
  <c r="BE741"/>
  <c r="BE746"/>
  <c r="BE754"/>
  <c r="BE124"/>
  <c r="BE166"/>
  <c r="BE480"/>
  <c r="BE140"/>
  <c r="BE235"/>
  <c r="BE278"/>
  <c r="BE288"/>
  <c r="BE357"/>
  <c r="BE399"/>
  <c r="BE557"/>
  <c r="BE561"/>
  <c r="BE153"/>
  <c r="BE170"/>
  <c r="BE317"/>
  <c r="BE349"/>
  <c r="BE415"/>
  <c r="BE655"/>
  <c r="BE175"/>
  <c r="BE213"/>
  <c r="BE327"/>
  <c r="BE488"/>
  <c r="BE520"/>
  <c r="BE612"/>
  <c r="BE625"/>
  <c r="BE207"/>
  <c r="BE367"/>
  <c r="BE341"/>
  <c r="BE504"/>
  <c r="BE659"/>
  <c r="BE685"/>
  <c r="BE283"/>
  <c r="BE297"/>
  <c r="BE359"/>
  <c r="BE431"/>
  <c r="BE464"/>
  <c i="7" r="J32"/>
  <c i="3" r="F38"/>
  <c i="1" r="BC57"/>
  <c i="6" r="F37"/>
  <c i="1" r="BB60"/>
  <c i="3" r="F39"/>
  <c i="1" r="BD57"/>
  <c i="2" r="F34"/>
  <c i="1" r="BA55"/>
  <c i="8" r="F37"/>
  <c i="1" r="BD62"/>
  <c i="5" r="F36"/>
  <c i="1" r="BA59"/>
  <c i="6" r="F39"/>
  <c i="1" r="BD60"/>
  <c i="7" r="J36"/>
  <c i="1" r="AW61"/>
  <c i="8" r="F34"/>
  <c i="1" r="BA62"/>
  <c i="3" r="J36"/>
  <c i="1" r="AW57"/>
  <c i="7" r="F36"/>
  <c i="1" r="BA61"/>
  <c i="8" r="F36"/>
  <c i="1" r="BC62"/>
  <c i="6" r="J36"/>
  <c i="1" r="AW60"/>
  <c i="2" r="F35"/>
  <c i="1" r="BB55"/>
  <c i="5" r="F38"/>
  <c i="1" r="BC59"/>
  <c i="4" r="F37"/>
  <c i="1" r="BB58"/>
  <c i="3" r="F36"/>
  <c i="1" r="BA57"/>
  <c i="2" r="F37"/>
  <c i="1" r="BD55"/>
  <c i="3" r="F37"/>
  <c i="1" r="BB57"/>
  <c i="5" r="F39"/>
  <c i="1" r="BD59"/>
  <c i="5" r="J36"/>
  <c i="1" r="AW59"/>
  <c i="7" r="F38"/>
  <c i="1" r="BC61"/>
  <c r="AS54"/>
  <c i="4" r="J36"/>
  <c i="1" r="AW58"/>
  <c i="4" r="F39"/>
  <c i="1" r="BD58"/>
  <c i="5" r="F37"/>
  <c i="1" r="BB59"/>
  <c i="4" r="F38"/>
  <c i="1" r="BC58"/>
  <c i="7" r="F39"/>
  <c i="1" r="BD61"/>
  <c i="8" r="J34"/>
  <c i="1" r="AW62"/>
  <c i="2" r="F36"/>
  <c i="1" r="BC55"/>
  <c i="6" r="F38"/>
  <c i="1" r="BC60"/>
  <c i="7" r="F37"/>
  <c i="1" r="BB61"/>
  <c i="4" r="F36"/>
  <c i="1" r="BA58"/>
  <c i="4" r="J32"/>
  <c i="6" r="F36"/>
  <c i="1" r="BA60"/>
  <c i="8" r="F35"/>
  <c i="1" r="BB62"/>
  <c i="2" r="J34"/>
  <c i="1" r="AW55"/>
  <c i="3" l="1" r="T95"/>
  <c r="R95"/>
  <c i="8" r="BK84"/>
  <c r="J84"/>
  <c r="J60"/>
  <c i="4" r="T89"/>
  <c i="2" r="R295"/>
  <c r="T164"/>
  <c r="T101"/>
  <c r="T100"/>
  <c i="3" r="P95"/>
  <c i="1" r="AU57"/>
  <c i="5" r="P91"/>
  <c i="1" r="AU59"/>
  <c i="2" r="T295"/>
  <c r="BK164"/>
  <c r="P295"/>
  <c i="5" r="BK91"/>
  <c r="J91"/>
  <c r="R91"/>
  <c i="7" r="P89"/>
  <c r="P88"/>
  <c i="1" r="AU61"/>
  <c i="4" r="R89"/>
  <c i="2" r="P101"/>
  <c r="P100"/>
  <c i="1" r="AU55"/>
  <c i="4" r="P89"/>
  <c i="1" r="AU58"/>
  <c i="2" r="R164"/>
  <c r="R101"/>
  <c r="R100"/>
  <c r="BK122"/>
  <c r="J122"/>
  <c r="J63"/>
  <c r="BK102"/>
  <c r="J102"/>
  <c r="J61"/>
  <c i="8" r="J85"/>
  <c r="J61"/>
  <c i="1" r="AG61"/>
  <c i="7" r="J63"/>
  <c i="6" r="BK87"/>
  <c r="J87"/>
  <c i="1" r="AG58"/>
  <c i="4" r="J63"/>
  <c i="5" r="J32"/>
  <c i="1" r="AG59"/>
  <c i="3" r="J35"/>
  <c i="1" r="AV57"/>
  <c r="AT57"/>
  <c i="4" r="F35"/>
  <c i="1" r="AZ58"/>
  <c i="7" r="J35"/>
  <c i="1" r="AV61"/>
  <c r="AT61"/>
  <c r="AN61"/>
  <c i="3" r="J32"/>
  <c i="1" r="AG57"/>
  <c i="8" r="F33"/>
  <c i="1" r="AZ62"/>
  <c r="BC56"/>
  <c r="AY56"/>
  <c i="6" r="J35"/>
  <c i="1" r="AV60"/>
  <c r="AT60"/>
  <c i="8" r="J33"/>
  <c i="1" r="AV62"/>
  <c r="AT62"/>
  <c i="6" r="F35"/>
  <c i="1" r="AZ60"/>
  <c i="6" r="J32"/>
  <c i="1" r="AG60"/>
  <c i="5" r="F35"/>
  <c i="1" r="AZ59"/>
  <c r="BB56"/>
  <c r="AX56"/>
  <c r="BD56"/>
  <c i="2" r="J33"/>
  <c i="1" r="AV55"/>
  <c r="AT55"/>
  <c i="3" r="F35"/>
  <c i="1" r="AZ57"/>
  <c i="2" r="F33"/>
  <c i="1" r="AZ55"/>
  <c i="5" r="J35"/>
  <c i="1" r="AV59"/>
  <c r="AT59"/>
  <c i="4" r="J35"/>
  <c i="1" r="AV58"/>
  <c r="AT58"/>
  <c r="AN58"/>
  <c r="BA56"/>
  <c r="AW56"/>
  <c i="7" r="F35"/>
  <c i="1" r="AZ61"/>
  <c i="2" l="1" r="BK101"/>
  <c r="J101"/>
  <c r="J60"/>
  <c i="5" r="J63"/>
  <c i="2" r="J164"/>
  <c r="J66"/>
  <c i="8" r="BK83"/>
  <c r="J83"/>
  <c r="J59"/>
  <c i="1" r="AN60"/>
  <c i="6" r="J63"/>
  <c i="7" r="J41"/>
  <c i="6" r="J41"/>
  <c i="5" r="J41"/>
  <c i="1" r="AN57"/>
  <c i="4" r="J41"/>
  <c i="3" r="J41"/>
  <c i="1" r="AN59"/>
  <c r="BC54"/>
  <c r="AY54"/>
  <c r="BB54"/>
  <c r="AX54"/>
  <c r="AU56"/>
  <c r="BA54"/>
  <c r="AW54"/>
  <c r="AK30"/>
  <c r="AZ56"/>
  <c r="AV56"/>
  <c r="AT56"/>
  <c r="AG56"/>
  <c r="BD54"/>
  <c r="W33"/>
  <c i="2" l="1" r="BK100"/>
  <c r="J100"/>
  <c r="J59"/>
  <c i="1" r="AN56"/>
  <c r="AU54"/>
  <c i="8" r="J30"/>
  <c i="1" r="AG62"/>
  <c r="AZ54"/>
  <c r="W29"/>
  <c r="W32"/>
  <c r="W30"/>
  <c r="W31"/>
  <c i="8" l="1" r="J39"/>
  <c i="1" r="AN62"/>
  <c r="AV54"/>
  <c r="AK29"/>
  <c i="2" r="J30"/>
  <c i="1" r="AG55"/>
  <c r="AG54"/>
  <c r="AK26"/>
  <c l="1" r="AN55"/>
  <c i="2" r="J39"/>
  <c i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<sst xmlns="http://schemas.openxmlformats.org/spreadsheetml/2006/main">
  <si>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</si>
  <si>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</si>
  <si>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</si>
  <si>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</si>
  <si>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</si>
  <si>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{7fed9602-e1c8-445d-a265-42c0a05eadd7}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</si>
  <si>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</si>
  <si>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</si>
  <si>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</si>
  <si>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</si>
  <si>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</si>
  <si>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</si>
  <si>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</si>
  <si>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</si>
  <si>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VSB_CU0225_R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</si>
  <si>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</si>
  <si>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</si>
  <si>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učeben G316, G314 G322 pavilon 6, VŠB</t>
  </si>
  <si>
    <t>KSO:</t>
  </si>
  <si>
    <t/>
  </si>
  <si>
    <t>CC-CZ:</t>
  </si>
  <si>
    <t>Místo:</t>
  </si>
  <si>
    <t xml:space="preserve"> </t>
  </si>
  <si>
    <t>Datum:</t>
  </si>
  <si>
    <t>13. 9. 2025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</si>
  <si>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</si>
  <si>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</si>
  <si>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</si>
  <si>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</si>
  <si>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</si>
  <si>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</si>
  <si>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</si>
  <si>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</si>
  <si>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</si>
  <si>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</si>
  <si>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</si>
  <si>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</si>
  <si>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</si>
  <si>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</si>
  <si>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</si>
  <si>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</si>
  <si>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</si>
  <si>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</si>
  <si>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</si>
  <si>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</si>
  <si>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</si>
  <si>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</si>
  <si>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</si>
  <si>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</si>
  <si>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</si>
  <si>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</si>
  <si>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</si>
  <si>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</si>
  <si>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</si>
  <si>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</si>
  <si>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</si>
  <si>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</si>
  <si>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</si>
  <si>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</si>
  <si>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</si>
  <si>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</si>
  <si>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</si>
  <si>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</si>
  <si>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</si>
  <si>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</si>
  <si>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</si>
  <si>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</si>
  <si>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</si>
  <si>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</si>
  <si>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</si>
  <si>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</si>
  <si>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</si>
  <si>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</si>
  <si>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</si>
  <si>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</si>
  <si>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ASŘ</t>
  </si>
  <si>
    <t>STA</t>
  </si>
  <si>
    <t>1</t>
  </si>
  <si>
    <t>{b8dce4b5-9f27-4928-b7c8-3b3d03add9e4}</t>
  </si>
  <si>
    <t>2</t>
  </si>
  <si>
    <t>D.1.4</t>
  </si>
  <si>
    <t>TZB</t>
  </si>
  <si>
    <t>{3fd313d9-8358-4d02-99a4-d7e9ca3efb03}</t>
  </si>
  <si>
    <t>D.1.4.1</t>
  </si>
  <si>
    <t>Zdravotechnika</t>
  </si>
  <si>
    <t>Soupis</t>
  </si>
  <si>
    <t>{927f6805-af8d-49ac-b519-855e52acdbb7}</t>
  </si>
  <si>
    <t>D.1.4.2</t>
  </si>
  <si>
    <t>Vzduchotechnika</t>
  </si>
  <si>
    <t>{690de984-ddbb-4e5f-9661-c6ad8e996fc1}</t>
  </si>
  <si>
    <t>D.1.4.5</t>
  </si>
  <si>
    <t>Elektroinstalace a slaboproud</t>
  </si>
  <si>
    <t>{d3d2738b-324b-4dc4-be14-d58799d3c714}</t>
  </si>
  <si>
    <t>D.1.4.10</t>
  </si>
  <si>
    <t>Interiér</t>
  </si>
  <si>
    <t>{dd76a526-3a1e-4d2f-8d62-3a625afba923}</t>
  </si>
  <si>
    <t>D.1.4.11</t>
  </si>
  <si>
    <t>Technologické vybavení</t>
  </si>
  <si>
    <t>{f564cac2-5463-4e4d-96aa-aa781bbdf13b}</t>
  </si>
  <si>
    <t>VON</t>
  </si>
  <si>
    <t>Vedlejší a ostatní náklady</t>
  </si>
  <si>
    <t>{e025d9fc-eb19-4cb3-93c8-153065456821}</t>
  </si>
  <si>
    <t>KRYCÍ LIST SOUPISU PRACÍ</t>
  </si>
  <si>
    <t>Objekt:</t>
  </si>
  <si>
    <t>D.1.1 - ASŘ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</si>
  <si>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</si>
  <si>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</si>
  <si>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</si>
  <si>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</si>
  <si>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</si>
  <si>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</si>
  <si>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  34 - Stěny a příčky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</si>
  <si>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</si>
  <si>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</si>
  <si>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</si>
  <si>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</si>
  <si>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</si>
  <si>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</si>
  <si>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</si>
  <si>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</si>
  <si>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</si>
  <si>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</si>
  <si>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</si>
  <si>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</si>
  <si>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</si>
  <si>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</si>
  <si>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</si>
  <si>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</si>
  <si>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HZS - Hodinové zúčtovací sazby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</si>
  <si>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</si>
  <si>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</si>
  <si>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</si>
  <si>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</si>
  <si>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</si>
  <si>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</si>
  <si>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</si>
  <si>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</si>
  <si>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</si>
  <si>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</si>
  <si>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</si>
  <si>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</si>
  <si>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</si>
  <si>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</si>
  <si>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</si>
  <si>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</si>
  <si>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</si>
  <si>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</si>
  <si>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</si>
  <si>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34</t>
  </si>
  <si>
    <t>Stěny a příčky</t>
  </si>
  <si>
    <t>80</t>
  </si>
  <si>
    <t>K</t>
  </si>
  <si>
    <t>340237212</t>
  </si>
  <si>
    <t>Zazdívka otvorů v příčkách nebo stěnách pl přes 0,09 do 0,25 m2 cihlami plnými tl přes 100 mm</t>
  </si>
  <si>
    <t>kus</t>
  </si>
  <si>
    <t>CS ÚRS 2025 02</t>
  </si>
  <si>
    <t>4</t>
  </si>
  <si>
    <t>-279779488</t>
  </si>
  <si>
    <t>PP</t>
  </si>
  <si>
    <t>Zazdívka otvorů v příčkách nebo stěnách cihlami pálenými plnými plochy přes 0,09 m2 do 0,25 m2, tloušťky přes 100 mm</t>
  </si>
  <si>
    <t>Online PSC</t>
  </si>
  <si>
    <t>https://podminky.urs.cz/item/CS_URS_2025_02/340237212</t>
  </si>
  <si>
    <t>VV</t>
  </si>
  <si>
    <t>"po digestorích " 3</t>
  </si>
  <si>
    <t>Mezisoučet</t>
  </si>
  <si>
    <t>"dle řezu"1</t>
  </si>
  <si>
    <t>Součet</t>
  </si>
  <si>
    <t>24</t>
  </si>
  <si>
    <t>340271045</t>
  </si>
  <si>
    <t>Zazdívka otvorů v příčkách nebo stěnách pl přes 1 do 4 m2 tvárnicemi pórobetonovými tl 150 mm</t>
  </si>
  <si>
    <t>m2</t>
  </si>
  <si>
    <t>-1856621478</t>
  </si>
  <si>
    <t>Zazdívka otvorů v příčkách nebo stěnách pórobetonovými tvárnicemi plochy přes 1 m2 do 4 m2, objemová hmotnost 500 kg/m3, tloušťka příčky 150 mm</t>
  </si>
  <si>
    <t>https://podminky.urs.cz/item/CS_URS_2025_02/340271045</t>
  </si>
  <si>
    <t>"313/314"</t>
  </si>
  <si>
    <t>(1*2,1)</t>
  </si>
  <si>
    <t>"322"</t>
  </si>
  <si>
    <t>(0,9*2,1)</t>
  </si>
  <si>
    <t>6</t>
  </si>
  <si>
    <t>Úpravy povrchů, podlahy a osazování výplní</t>
  </si>
  <si>
    <t>61</t>
  </si>
  <si>
    <t>Úprava povrchů vnitřních</t>
  </si>
  <si>
    <t>81</t>
  </si>
  <si>
    <t>612325222</t>
  </si>
  <si>
    <t>Vápenocementová štuková omítka malých ploch přes 0,09 do 0,25 m2 na stěnách</t>
  </si>
  <si>
    <t>2013889453</t>
  </si>
  <si>
    <t>Vápenocementová omítka jednotlivých malých ploch štuková dvouvrstvá na stěnách, plochy jednotlivě přes 0,09 do 0,25 m2</t>
  </si>
  <si>
    <t>https://podminky.urs.cz/item/CS_URS_2025_02/612325222</t>
  </si>
  <si>
    <t>"po digestorích " 3*2</t>
  </si>
  <si>
    <t>"dle řezu 1-1"1*2</t>
  </si>
  <si>
    <t>25</t>
  </si>
  <si>
    <t>612325225</t>
  </si>
  <si>
    <t>Vápenocementová štuková omítka malých ploch přes 1 do 4 m2 na stěnách</t>
  </si>
  <si>
    <t>306989429</t>
  </si>
  <si>
    <t>Vápenocementová omítka jednotlivých malých ploch štuková dvouvrstvá na stěnách, plochy jednotlivě přes 1,0 do 4 m2</t>
  </si>
  <si>
    <t>https://podminky.urs.cz/item/CS_URS_2025_02/612325225</t>
  </si>
  <si>
    <t>"zazdívka dveří m.č.322"2</t>
  </si>
  <si>
    <t>"zazdívka dverí m.c.313/314"2</t>
  </si>
  <si>
    <t>52</t>
  </si>
  <si>
    <t>612325419</t>
  </si>
  <si>
    <t>Oprava vnitřní vápenocementové hladké omítky tl do 20 mm stěn v rozsahu plochy přes 30 do 50 % s celoplošným přeštukováním tl do 3 mm</t>
  </si>
  <si>
    <t>-1488231314</t>
  </si>
  <si>
    <t>Oprava vápenocementové omítky vnitřních ploch hladké, tl. do 20 mm, s celoplošným přeštukováním, tl. štuku do 3 mm stěn, v rozsahu opravované plochy přes 30 do 50%</t>
  </si>
  <si>
    <t>https://podminky.urs.cz/item/CS_URS_2025_02/612325419</t>
  </si>
  <si>
    <t>"G314"</t>
  </si>
  <si>
    <t>(17,8*2+6,3*2)*2,8</t>
  </si>
  <si>
    <t>((0,8*2)*26)*2,3</t>
  </si>
  <si>
    <t>"G322"</t>
  </si>
  <si>
    <t>(5,6*2+3,6*2)*2,8</t>
  </si>
  <si>
    <t>(0,8*8)*2,3</t>
  </si>
  <si>
    <t>63</t>
  </si>
  <si>
    <t>Podlahy a podlahové konstrukce</t>
  </si>
  <si>
    <t>54</t>
  </si>
  <si>
    <t>631312141</t>
  </si>
  <si>
    <t>Doplnění rýh v dosavadních mazaninách betonem prostým</t>
  </si>
  <si>
    <t>m3</t>
  </si>
  <si>
    <t>396933748</t>
  </si>
  <si>
    <t>Doplnění dosavadních mazanin prostým betonem s dodáním hmot, bez potěru, plochy jednotlivě rýh v dosavadních mazaninách</t>
  </si>
  <si>
    <t>https://podminky.urs.cz/item/CS_URS_2025_02/631312141</t>
  </si>
  <si>
    <t>"po vybourané příčce"</t>
  </si>
  <si>
    <t>(0,1*0,08*6,3)</t>
  </si>
  <si>
    <t>"po prostupech"</t>
  </si>
  <si>
    <t>(PI*0,05*0,05*0,2)*5</t>
  </si>
  <si>
    <t>0,058*1,1 "Přepočtené koeficientem množství</t>
  </si>
  <si>
    <t>9</t>
  </si>
  <si>
    <t>Ostatní konstrukce a práce, bourání</t>
  </si>
  <si>
    <t>94</t>
  </si>
  <si>
    <t>Lešení a stavební výtahy</t>
  </si>
  <si>
    <t>946111111</t>
  </si>
  <si>
    <t>Montáž pojízdných věží trubkových/dílcových š od 0,6 do 0,9 m dl do 3,2 m v do 1,5 m</t>
  </si>
  <si>
    <t>1725793809</t>
  </si>
  <si>
    <t>Věže pojízdné trubkové nebo dílcové s maximálním zatížením podlahy do 200 kg/m2 šířky od 0,6 do 0,9 m, délky do 3,2 m výšky do 1,5 m montáž</t>
  </si>
  <si>
    <t>https://podminky.urs.cz/item/CS_URS_2025_02/946111111</t>
  </si>
  <si>
    <t>946111211</t>
  </si>
  <si>
    <t>Příplatek k pojízdným věžím š od 0,6 do 0,9 m dl do 3,2 m v do 1,5 m za každý den použití</t>
  </si>
  <si>
    <t>-108571067</t>
  </si>
  <si>
    <t>Věže pojízdné trubkové nebo dílcové s maximálním zatížením podlahy do 200 kg/m2 šířky od 0,6 do 0,9 m, délky do 3,2 m výšky do 1,5 m příplatek k ceně za každý den použití</t>
  </si>
  <si>
    <t>https://podminky.urs.cz/item/CS_URS_2025_02/946111211</t>
  </si>
  <si>
    <t>1*30</t>
  </si>
  <si>
    <t>946111811</t>
  </si>
  <si>
    <t>Demontáž pojízdných věží trubkových/dílcových š od 0,6 do 0,9 m dl do 3,2 m v do 1,5 m</t>
  </si>
  <si>
    <t>-445264304</t>
  </si>
  <si>
    <t>Věže pojízdné trubkové nebo dílcové s maximálním zatížením podlahy do 200 kg/m2 šířky od 0,6 do 0,9 m, délky do 3,2 m výšky do 1,5 m demontáž</t>
  </si>
  <si>
    <t>https://podminky.urs.cz/item/CS_URS_2025_02/946111811</t>
  </si>
  <si>
    <t>949101111</t>
  </si>
  <si>
    <t>Lešení pomocné pro objekty pozemních staveb s lešeňovou podlahou v do 1,9 m zatížení do 150 kg/m2</t>
  </si>
  <si>
    <t>1364543560</t>
  </si>
  <si>
    <t>Lešení pomocné pracovní pro objekty pozemních staveb pro zatížení do 150 kg/m2, o výšce lešeňové podlahy do 1,9 m</t>
  </si>
  <si>
    <t>https://podminky.urs.cz/item/CS_URS_2025_02/949101111</t>
  </si>
  <si>
    <t>155</t>
  </si>
  <si>
    <t>95</t>
  </si>
  <si>
    <t>Různé dokončovací konstrukce a práce pozemních staveb</t>
  </si>
  <si>
    <t>5</t>
  </si>
  <si>
    <t>952901111</t>
  </si>
  <si>
    <t>Vyčištění budov bytové a občanské výstavby při výšce podlaží do 4 m</t>
  </si>
  <si>
    <t>-1169382743</t>
  </si>
  <si>
    <t>Vyčištění budov nebo objektů před předáním do užívání budov bytové nebo občanské výstavby, světlé výšky podlaží do 4 m</t>
  </si>
  <si>
    <t>https://podminky.urs.cz/item/CS_URS_2025_02/952901111</t>
  </si>
  <si>
    <t>"G314"117,2</t>
  </si>
  <si>
    <t>"G322"38,3</t>
  </si>
  <si>
    <t>96</t>
  </si>
  <si>
    <t>Bourání konstrukcí</t>
  </si>
  <si>
    <t>14</t>
  </si>
  <si>
    <t>962031011</t>
  </si>
  <si>
    <t>Bourání příček nebo přizdívek z cihel děrovaných tl do 100 mm</t>
  </si>
  <si>
    <t>-1104360360</t>
  </si>
  <si>
    <t>Bourání příček nebo přizdívek z cihel děrovaných, tl. do 100 mm</t>
  </si>
  <si>
    <t>https://podminky.urs.cz/item/CS_URS_2025_02/962031011</t>
  </si>
  <si>
    <t>"G314/315"</t>
  </si>
  <si>
    <t>(6,3*3,1)</t>
  </si>
  <si>
    <t>17</t>
  </si>
  <si>
    <t>962032111</t>
  </si>
  <si>
    <t>Bourání zdiva z keramických děrovaných cihel na MVC do 1 m3</t>
  </si>
  <si>
    <t>398271148</t>
  </si>
  <si>
    <t>Bourání zdiva nadzákladového z cihel keramických děrovaných na maltu vápenocementovou, objemu do 1 m3</t>
  </si>
  <si>
    <t>https://podminky.urs.cz/item/CS_URS_2025_02/962032111</t>
  </si>
  <si>
    <t>"G315 dle výkresu"</t>
  </si>
  <si>
    <t>(0,5*0,5*0,5)</t>
  </si>
  <si>
    <t>963051113</t>
  </si>
  <si>
    <t>Bourání ŽB stropů deskových tl přes 80 mm</t>
  </si>
  <si>
    <t>-1535016026</t>
  </si>
  <si>
    <t>Bourání železobetonových stropů deskových, tl. přes 80 mm</t>
  </si>
  <si>
    <t>https://podminky.urs.cz/item/CS_URS_2025_02/963051113</t>
  </si>
  <si>
    <t>"parapet pod digestoří"</t>
  </si>
  <si>
    <t>(1*0,1*0,85)*2</t>
  </si>
  <si>
    <t>29</t>
  </si>
  <si>
    <t>965045113</t>
  </si>
  <si>
    <t>Bourání potěrů cementových nebo pískocementových tl do 50 mm pl přes 4 m2</t>
  </si>
  <si>
    <t>1581331332</t>
  </si>
  <si>
    <t>Bourání potěrů tl. do 50 mm cementových nebo pískocementových, plochy přes 4 m2</t>
  </si>
  <si>
    <t>https://podminky.urs.cz/item/CS_URS_2025_02/965045113</t>
  </si>
  <si>
    <t>"dle stav.stav"</t>
  </si>
  <si>
    <t>"G314"59,5</t>
  </si>
  <si>
    <t>"G315"61,5</t>
  </si>
  <si>
    <t>15</t>
  </si>
  <si>
    <t>965081213</t>
  </si>
  <si>
    <t>Bourání podlah z dlaždic keramických nebo xylolitových tl do 10 mm plochy přes 1 m2</t>
  </si>
  <si>
    <t>1927510157</t>
  </si>
  <si>
    <t>Bourání podlah z dlaždic bez podkladního lože nebo mazaniny, s jakoukoliv výplní spár keramických nebo xylolitových tl. do 10 mm, plochy přes 1 m2</t>
  </si>
  <si>
    <t>https://podminky.urs.cz/item/CS_URS_2025_02/965081213</t>
  </si>
  <si>
    <t>19</t>
  </si>
  <si>
    <t>965081611</t>
  </si>
  <si>
    <t>Odsekání soklíků rovných</t>
  </si>
  <si>
    <t>m</t>
  </si>
  <si>
    <t>-1226752282</t>
  </si>
  <si>
    <t>Odsekání soklíků včetně otlučení podkladní omítky až na zdivo rovných</t>
  </si>
  <si>
    <t>https://podminky.urs.cz/item/CS_URS_2025_02/965081611</t>
  </si>
  <si>
    <t>(6,3+8,7*2)</t>
  </si>
  <si>
    <t>(0,8*13)</t>
  </si>
  <si>
    <t>"G315"</t>
  </si>
  <si>
    <t>(6,3+9*2)</t>
  </si>
  <si>
    <t>(0,8*15)</t>
  </si>
  <si>
    <t>(5,6*2+3,6*2)</t>
  </si>
  <si>
    <t>(0,8*10)</t>
  </si>
  <si>
    <t>96,8*1,05 "Přepočtené koeficientem množství</t>
  </si>
  <si>
    <t>23</t>
  </si>
  <si>
    <t>968062455</t>
  </si>
  <si>
    <t>Vybourání dřevěných dveřních zárubní pl do 2 m2</t>
  </si>
  <si>
    <t>773143665</t>
  </si>
  <si>
    <t>Vybourání dřevěných rámů oken s křídly, dveřních zárubní, vrat, stěn, ostění nebo obkladů dveřních zárubní, plochy do 2 m2</t>
  </si>
  <si>
    <t>https://podminky.urs.cz/item/CS_URS_2025_02/968062455</t>
  </si>
  <si>
    <t>"314/315"(0,8*2)</t>
  </si>
  <si>
    <t>"314/313"(0,9*2)</t>
  </si>
  <si>
    <t>"322"(0,8*2)</t>
  </si>
  <si>
    <t>997</t>
  </si>
  <si>
    <t>Přesun sutě</t>
  </si>
  <si>
    <t>997006512</t>
  </si>
  <si>
    <t>Vodorovné doprava suti s naložením a složením na skládku přes 100 m do 1 km</t>
  </si>
  <si>
    <t>t</t>
  </si>
  <si>
    <t>-2145156524</t>
  </si>
  <si>
    <t>Vodorovná doprava suti na skládku s naložením na dopravní prostředek a složením přes 100 m do 1 km</t>
  </si>
  <si>
    <t>https://podminky.urs.cz/item/CS_URS_2025_02/997006512</t>
  </si>
  <si>
    <t>7</t>
  </si>
  <si>
    <t>997006519</t>
  </si>
  <si>
    <t>Příplatek k vodorovnému přemístění suti na skládku ZKD 1 km přes 1 km</t>
  </si>
  <si>
    <t>1527897881</t>
  </si>
  <si>
    <t>Vodorovná doprava suti na skládku Příplatek k ceně -6512 za každý další i započatý 1 km</t>
  </si>
  <si>
    <t>https://podminky.urs.cz/item/CS_URS_2025_02/997006519</t>
  </si>
  <si>
    <t>25,948*10</t>
  </si>
  <si>
    <t>65</t>
  </si>
  <si>
    <t>997013213</t>
  </si>
  <si>
    <t>Vnitrostaveništní doprava suti a vybouraných hmot pro budovy v přes 9 do 12 m ručně</t>
  </si>
  <si>
    <t>-1468070385</t>
  </si>
  <si>
    <t>Vnitrostaveništní doprava suti a vybouraných hmot vodorovně do 50 m s naložením ručně pro budovy a haly výšky přes 9 do 12 m</t>
  </si>
  <si>
    <t>https://podminky.urs.cz/item/CS_URS_2025_02/997013213</t>
  </si>
  <si>
    <t>"kalkulováno 30 % tonáže, nebude řešeno shozem"</t>
  </si>
  <si>
    <t>0,3*1</t>
  </si>
  <si>
    <t>8</t>
  </si>
  <si>
    <t>997013311</t>
  </si>
  <si>
    <t>Montáž a demontáž shozu suti v do 10 m</t>
  </si>
  <si>
    <t>-2037676432</t>
  </si>
  <si>
    <t>Shoz na stavební suť montáž a demontáž shozu výšky do 10 m</t>
  </si>
  <si>
    <t>https://podminky.urs.cz/item/CS_URS_2025_02/997013311</t>
  </si>
  <si>
    <t>997013321</t>
  </si>
  <si>
    <t>Příplatek k shozu suti v do 10 m za první a ZKD den použití</t>
  </si>
  <si>
    <t>-42865686</t>
  </si>
  <si>
    <t>Shoz na stavební suť montáž a demontáž shozu výšky Příplatek za první a každý další den použití shozu výšky do 10 m</t>
  </si>
  <si>
    <t>https://podminky.urs.cz/item/CS_URS_2025_02/997013321</t>
  </si>
  <si>
    <t>9*14</t>
  </si>
  <si>
    <t>10</t>
  </si>
  <si>
    <t>997013631</t>
  </si>
  <si>
    <t>Poplatek za uložení na skládce (skládkovné) stavebního odpadu směsného kód odpadu 17 09 04</t>
  </si>
  <si>
    <t>743081954</t>
  </si>
  <si>
    <t>Poplatek za uložení stavebního odpadu na skládce (skládkovné) směsného stavebního a demoličního zatříděného do Katalogu odpadů pod kódem 17 09 04</t>
  </si>
  <si>
    <t>https://podminky.urs.cz/item/CS_URS_2025_02/997013631</t>
  </si>
  <si>
    <t>998</t>
  </si>
  <si>
    <t>Přesun hmot</t>
  </si>
  <si>
    <t>83</t>
  </si>
  <si>
    <t>998011010</t>
  </si>
  <si>
    <t>Přesun hmot pro budovy zděné s omezením mechanizace pro budovy v přes 12 do 24 m</t>
  </si>
  <si>
    <t>-376703548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</si>
  <si>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</si>
  <si>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https://podminky.urs.cz/item/CS_URS_2025_02/998011010</t>
  </si>
  <si>
    <t>PSV</t>
  </si>
  <si>
    <t>Práce a dodávky PSV</t>
  </si>
  <si>
    <t>763</t>
  </si>
  <si>
    <t>Konstrukce suché výstavby</t>
  </si>
  <si>
    <t>91</t>
  </si>
  <si>
    <t>763121411</t>
  </si>
  <si>
    <t>SDK stěna předsazená tl 62,5 mm profil CW+UW 50 deska 1xA 12,5 bez izolace EI 15</t>
  </si>
  <si>
    <t>16</t>
  </si>
  <si>
    <t>1671072525</t>
  </si>
  <si>
    <t>Stěna předsazená ze sádrokartonových desek s nosnou konstrukcí z ocelových profilů CW, UW jednoduše opláštěná deskou standardní A tl. 12,5 mm bez izolace, EI 15, stěna tl. 62,5 mm, profil 50</t>
  </si>
  <si>
    <t>https://podminky.urs.cz/item/CS_URS_2025_02/763121411</t>
  </si>
  <si>
    <t>"314+315"</t>
  </si>
  <si>
    <t>(17,8*0,85)</t>
  </si>
  <si>
    <t>(5,6*0,85)</t>
  </si>
  <si>
    <t>92</t>
  </si>
  <si>
    <t>763121714</t>
  </si>
  <si>
    <t>SDK stěna předsazená základní penetrační nátěr</t>
  </si>
  <si>
    <t>-1874675204</t>
  </si>
  <si>
    <t>Stěna předsazená ze sádrokartonových desek ostatní konstrukce a práce na předsazených stěnách ze sádrokartonových desek základní penetrační nátěr</t>
  </si>
  <si>
    <t>https://podminky.urs.cz/item/CS_URS_2025_02/763121714</t>
  </si>
  <si>
    <t>93</t>
  </si>
  <si>
    <t>763121716</t>
  </si>
  <si>
    <t>SDK stěna předsazená úprava styku stěny a podhledu akrylátovým tmelem</t>
  </si>
  <si>
    <t>-913029114</t>
  </si>
  <si>
    <t>Stěna předsazená ze sádrokartonových desek ostatní konstrukce a práce na předsazených stěnách ze sádrokartonových desek úprava styku stěny a podhledu akrylátovým tmelem</t>
  </si>
  <si>
    <t>https://podminky.urs.cz/item/CS_URS_2025_02/763121716</t>
  </si>
  <si>
    <t>17,8</t>
  </si>
  <si>
    <t>5,6</t>
  </si>
  <si>
    <t>90</t>
  </si>
  <si>
    <t>763121913</t>
  </si>
  <si>
    <t>Zhotovení otvoru vel. přes 0,25 do 0,5 m2 v SDK předsazené stěně tl do 100 mm s vyztužením profily</t>
  </si>
  <si>
    <t>535654968</t>
  </si>
  <si>
    <t>Zhotovení otvorů v předsazených a šachtových stěnách ze sádrokartonových desek pro prostupy (voda, elektro, topení, VZT), osvětlení, okna, revizní klapky a dvířka včetně vyztužení profily pro stěnu tl. do 100 mm, velikost přes 0,25 do 0,50 m2</t>
  </si>
  <si>
    <t>https://podminky.urs.cz/item/CS_URS_2025_02/763121913</t>
  </si>
  <si>
    <t>"pro VZT"4+4</t>
  </si>
  <si>
    <t>47</t>
  </si>
  <si>
    <t>763135102</t>
  </si>
  <si>
    <t>Montáž SDK kazetového podhledu z kazet 600x600 mm na zavěšenou polozapuštěnou nosnou konstrukci</t>
  </si>
  <si>
    <t>-1277103382</t>
  </si>
  <si>
    <t>Montáž sádrokartonového podhledu kazetového demontovatelného včetně zavěšené nosné konstrukce velikosti kazet 600x600 mm polozapuštěné</t>
  </si>
  <si>
    <t>https://podminky.urs.cz/item/CS_URS_2025_02/763135102</t>
  </si>
  <si>
    <t>"dle popisu v TZ"</t>
  </si>
  <si>
    <t>66</t>
  </si>
  <si>
    <t>M</t>
  </si>
  <si>
    <t>59030571</t>
  </si>
  <si>
    <t>podhled kazetový bez děrování polozapuštěná hrana tl 10mm 600x600mm - viz popis v TZ</t>
  </si>
  <si>
    <t>32</t>
  </si>
  <si>
    <t>-938926676</t>
  </si>
  <si>
    <t>podhled kazetový bez děrování polozapuštěná hrana tl 10mm 600x600mm- viz popis v TZ</t>
  </si>
  <si>
    <t>155,5*1,05 "Přepočtené koeficientem množství</t>
  </si>
  <si>
    <t>85</t>
  </si>
  <si>
    <t>763172322</t>
  </si>
  <si>
    <t>Montáž dvířek revizních jednoplášťových SDK kcí vel. 300x300 mm pro příčky a předsazené stěny</t>
  </si>
  <si>
    <t>-1822646746</t>
  </si>
  <si>
    <t>Montáž dvířek pro konstrukce ze sádrokartonových desek revizních jednoplášťových pro příčky a předsazené stěny velikost (šxv) 300 x 300 mm</t>
  </si>
  <si>
    <t>https://podminky.urs.cz/item/CS_URS_2025_02/763172322</t>
  </si>
  <si>
    <t>"322"3</t>
  </si>
  <si>
    <t>"314"6</t>
  </si>
  <si>
    <t>86</t>
  </si>
  <si>
    <t>59030711</t>
  </si>
  <si>
    <t>dvířka revizní jednokřídlá s automatickým zámkem 300x300mm</t>
  </si>
  <si>
    <t>1454914464</t>
  </si>
  <si>
    <t>84</t>
  </si>
  <si>
    <t>998763333</t>
  </si>
  <si>
    <t>Přesun hmot tonážní pro konstrukce montované z desek ruční v objektech v přes 12 do 24 m</t>
  </si>
  <si>
    <t>868770763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</si>
  <si>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</si>
  <si>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https://podminky.urs.cz/item/CS_URS_2025_02/998763333</t>
  </si>
  <si>
    <t>767</t>
  </si>
  <si>
    <t>Konstrukce zámečnické</t>
  </si>
  <si>
    <t>53</t>
  </si>
  <si>
    <t>767000000.RZ0102</t>
  </si>
  <si>
    <t>Nový kabelový kanál podlahový v m.č.314,322 - kompletní dodávka+montáž vč.kotvení a povrchové úpravy dle specifikace prvku Z/01,Z/02</t>
  </si>
  <si>
    <t>kpl</t>
  </si>
  <si>
    <t>R-položka</t>
  </si>
  <si>
    <t>-1424604889</t>
  </si>
  <si>
    <t>"Z/01+Z/02=1 kpl"1</t>
  </si>
  <si>
    <t>55</t>
  </si>
  <si>
    <t>767000000.RZ03</t>
  </si>
  <si>
    <t>Dilatační lišta podlahová - kompletní dodávka+montáž dle specifikace prvku Z/03</t>
  </si>
  <si>
    <t>537005073</t>
  </si>
  <si>
    <t>"Z/03"3,5</t>
  </si>
  <si>
    <t>97</t>
  </si>
  <si>
    <t>998767313</t>
  </si>
  <si>
    <t>Přesun hmot procentní pro zámečnické konstrukce ruční v objektech v přes 12 do 24 m</t>
  </si>
  <si>
    <t>%</t>
  </si>
  <si>
    <t>1815223415</t>
  </si>
  <si>
    <t>Přesun hmot pro zámečnické konstrukce stanovený procentní sazbou (%) z ceny vodorovná dopravní vzdálenost do 50 m ruční (bez užití mechanizace) v objektech výšky přes 12 do 24 m</t>
  </si>
  <si>
    <t>https://podminky.urs.cz/item/CS_URS_2025_02/998767313</t>
  </si>
  <si>
    <t>776</t>
  </si>
  <si>
    <t>Podlahy povlakové</t>
  </si>
  <si>
    <t>776201812</t>
  </si>
  <si>
    <t>Demontáž lepených povlakových podlah s podložkou ručně</t>
  </si>
  <si>
    <t>841311340</t>
  </si>
  <si>
    <t>Demontáž povlakových podlahovin lepených ručně s podložkou</t>
  </si>
  <si>
    <t>https://podminky.urs.cz/item/CS_URS_2025_02/776201812</t>
  </si>
  <si>
    <t>20</t>
  </si>
  <si>
    <t>776410811</t>
  </si>
  <si>
    <t>Odstranění soklíků a lišt pryžových nebo plastových</t>
  </si>
  <si>
    <t>-641184401</t>
  </si>
  <si>
    <t>Demontáž soklíků nebo lišt pryžových nebo plastových</t>
  </si>
  <si>
    <t>https://podminky.urs.cz/item/CS_URS_2025_02/776410811</t>
  </si>
  <si>
    <t>60,5*1,05 "Přepočtené koeficientem množství</t>
  </si>
  <si>
    <t>777</t>
  </si>
  <si>
    <t>Podlahy lité</t>
  </si>
  <si>
    <t>57</t>
  </si>
  <si>
    <t>777111111</t>
  </si>
  <si>
    <t>Vysátí podkladu před provedením lité podlahy</t>
  </si>
  <si>
    <t>-106275980</t>
  </si>
  <si>
    <t>Příprava podkladu před provedením litých podlah vysátí</t>
  </si>
  <si>
    <t>https://podminky.urs.cz/item/CS_URS_2025_02/777111111</t>
  </si>
  <si>
    <t>"P/01"</t>
  </si>
  <si>
    <t>"sokl"</t>
  </si>
  <si>
    <t>(17,8*2+6,3*2)*0,1</t>
  </si>
  <si>
    <t>((0,8*2)*26)*0,1</t>
  </si>
  <si>
    <t>(5,6*2+3,6*2)*0,1</t>
  </si>
  <si>
    <t>(0,8*8)*0,1</t>
  </si>
  <si>
    <t>71</t>
  </si>
  <si>
    <t>777000000.RP01.1</t>
  </si>
  <si>
    <t>Srovnání podkladu, výtluk opravnou hmotou - dodávka+montáž dle skladby P/01 ( kalkulovány 3 mm)</t>
  </si>
  <si>
    <t>1078665038</t>
  </si>
  <si>
    <t>P</t>
  </si>
  <si>
    <t>Poznámka k položce:_x000d_
kalkulována spotřeba 1,5 kg/m2/1mm</t>
  </si>
  <si>
    <t>72</t>
  </si>
  <si>
    <t>777000000.RP01.1P</t>
  </si>
  <si>
    <t>Srovnání podkladu, výtluk opravnou hmotou - dodávka+montáž dle skladby P/01 - příplatek za každý další 1 mm</t>
  </si>
  <si>
    <t>-1952275982</t>
  </si>
  <si>
    <t>Poznámka k položce:_x000d_
kalkulována spotřeba 1,5 kg/m2/mm</t>
  </si>
  <si>
    <t>"kalkulován 1 mm navíc"</t>
  </si>
  <si>
    <t>73</t>
  </si>
  <si>
    <t>777000000.RP01.2</t>
  </si>
  <si>
    <t xml:space="preserve">Penatrační a podkladní nátěr - dodávka+montáž dle skladby P/01 </t>
  </si>
  <si>
    <t>1533126765</t>
  </si>
  <si>
    <t>Penatrační a podkladní nátěr - dodávka+montáž dle skladby P/01</t>
  </si>
  <si>
    <t>Poznámka k položce:_x000d_
kalkulována spotřeba 0,1 kg/m2</t>
  </si>
  <si>
    <t>74</t>
  </si>
  <si>
    <t>777000000.RP01.3A</t>
  </si>
  <si>
    <t>Litá podhlahovina na bázi cementu a modifikantů s vláknem - dodávka+montáž dle skladby P/01 - tl. 20 mm</t>
  </si>
  <si>
    <t>540498433</t>
  </si>
  <si>
    <t>Poznámka k položce:_x000d_
kalkulována spotřeba 1,7 kg/m2/mm</t>
  </si>
  <si>
    <t>76</t>
  </si>
  <si>
    <t>777000000.RP01.3B</t>
  </si>
  <si>
    <t>Litá podhlahovina na bázi cementu a modifikantů s vláknem - dodávka+montáž dle skladby P/01 - tl. 10 mm</t>
  </si>
  <si>
    <t>-1479351037</t>
  </si>
  <si>
    <t>77</t>
  </si>
  <si>
    <t>777000000.RP01.4</t>
  </si>
  <si>
    <t xml:space="preserve">Uzavírací 2 komponentní ochranný nátěr/penetrace na bázi epoxidové pryskyřice  - dodávka+montáž dle skladby P/01 </t>
  </si>
  <si>
    <t>350743115</t>
  </si>
  <si>
    <t>Uzavírací 2 komponentní ochranný nátěr/penetrace na bázi epoxidové pryskyřice - dodávka+montáž dle skladby P/01</t>
  </si>
  <si>
    <t>Poznámka k položce:_x000d_
kalkulována spotřeba 0,5 kg/m2</t>
  </si>
  <si>
    <t>78</t>
  </si>
  <si>
    <t>777000000.RP01.5</t>
  </si>
  <si>
    <t xml:space="preserve">Samonivelační kompatibilní epoxidová stěrka litá tl.2 mm  - dodávka+montáž dle skladby P/01 </t>
  </si>
  <si>
    <t>-749382187</t>
  </si>
  <si>
    <t>Samonivelační kompatibilní epoxidová stěrka litá tl.2 mm - dodávka+montáž dle skladby P/01</t>
  </si>
  <si>
    <t>Poznámka k položce:_x000d_
kalkulována spotřeba 1,5 kg/m2/1 mm</t>
  </si>
  <si>
    <t>79</t>
  </si>
  <si>
    <t>777200000.R</t>
  </si>
  <si>
    <t xml:space="preserve">Kabelový kanál - doplněně mezer mezi původním a novým kanálem  - skladbou P/01 ( při montáži kanálu resp. podlahy)</t>
  </si>
  <si>
    <t>307725557</t>
  </si>
  <si>
    <t>Kabelový kanál - doplněně mezer mezi původním a novým kanálem - skladbou P/01 ( při montáži kanálu resp. podlahy)</t>
  </si>
  <si>
    <t>" kabelový kanál - doplnení rozdílu ( mezer) mezi puvodním a novým kanálem"</t>
  </si>
  <si>
    <t>"dno kanalu"</t>
  </si>
  <si>
    <t>"314"(17,8*2+3,3*6)*0,4*0,03</t>
  </si>
  <si>
    <t>"322"(5,6*2+3,3*2)*0,4*0,03</t>
  </si>
  <si>
    <t>"boky kanalu"</t>
  </si>
  <si>
    <t>"314"((17,8*2+3,3*6)*0,07*0,03)*2</t>
  </si>
  <si>
    <t>"322"((5,6*2+3,3*2)*0,07*0,03)*2</t>
  </si>
  <si>
    <t>1,187*1,1 "Prepoctené koeficientem množství</t>
  </si>
  <si>
    <t>777511181.R</t>
  </si>
  <si>
    <t xml:space="preserve">Příplatek k cenám  za zvýšenou pracnost provádění podlahových soklíků</t>
  </si>
  <si>
    <t>-478229268</t>
  </si>
  <si>
    <t>Příplatek k cenám za zvýšenou pracnost provádění podlahových soklíků</t>
  </si>
  <si>
    <t>"sklad P/01"</t>
  </si>
  <si>
    <t>"samon.stěrka"</t>
  </si>
  <si>
    <t>"ochra.nátěr"</t>
  </si>
  <si>
    <t>11,460</t>
  </si>
  <si>
    <t>"litá podlah.20 mm"</t>
  </si>
  <si>
    <t>"penetrace"</t>
  </si>
  <si>
    <t>"srovnání podkladu"</t>
  </si>
  <si>
    <t>998777313</t>
  </si>
  <si>
    <t>Přesun hmot procentní pro podlahy lité ruční v objektech v přes 12 do 24 m</t>
  </si>
  <si>
    <t>1035006783</t>
  </si>
  <si>
    <t>Přesun hmot pro podlahy lité stanovený procentní sazbou (%) z ceny vodorovná dopravní vzdálenost do 50 m ruční (bez užití mechanizace) v objektech výšky přes 12 do 24 m</t>
  </si>
  <si>
    <t>https://podminky.urs.cz/item/CS_URS_2025_02/998777313</t>
  </si>
  <si>
    <t>781</t>
  </si>
  <si>
    <t>Dokončovací práce - obklady</t>
  </si>
  <si>
    <t>781111011</t>
  </si>
  <si>
    <t>Ometení (oprášení) stěny při přípravě podkladu</t>
  </si>
  <si>
    <t>-785116546</t>
  </si>
  <si>
    <t>Příprava podkladu před provedením obkladu oprášení (ometení) stěny</t>
  </si>
  <si>
    <t>https://podminky.urs.cz/item/CS_URS_2025_02/781111011</t>
  </si>
  <si>
    <t>"314"</t>
  </si>
  <si>
    <t>((0,8*3)*2,3)*2</t>
  </si>
  <si>
    <t>((0,8*3)*2,3)*1</t>
  </si>
  <si>
    <t>35</t>
  </si>
  <si>
    <t>781121011</t>
  </si>
  <si>
    <t>Nátěr penetrační na stěnu</t>
  </si>
  <si>
    <t>-1399334184</t>
  </si>
  <si>
    <t>Příprava podkladu před provedením obkladu nátěr penetrační na stěnu</t>
  </si>
  <si>
    <t>https://podminky.urs.cz/item/CS_URS_2025_02/781121011</t>
  </si>
  <si>
    <t>37</t>
  </si>
  <si>
    <t>781131112</t>
  </si>
  <si>
    <t>Izolace pod obklad nátěrem nebo stěrkou ve dvou vrstvách</t>
  </si>
  <si>
    <t>760861031</t>
  </si>
  <si>
    <t>Izolace stěny pod obklad izolace nátěrem nebo stěrkou ve dvou vrstvách</t>
  </si>
  <si>
    <t>https://podminky.urs.cz/item/CS_URS_2025_02/781131112</t>
  </si>
  <si>
    <t>36</t>
  </si>
  <si>
    <t>781151031</t>
  </si>
  <si>
    <t>Celoplošné vyrovnání podkladu stěrkou tl 3 mm</t>
  </si>
  <si>
    <t>-1347768031</t>
  </si>
  <si>
    <t>Příprava podkladu před provedením obkladu celoplošné vyrovnání podkladu stěrkou, tloušťky 3 mm</t>
  </si>
  <si>
    <t>https://podminky.urs.cz/item/CS_URS_2025_02/781151031</t>
  </si>
  <si>
    <t>781471810</t>
  </si>
  <si>
    <t>Demontáž obkladů z obkladaček keramických kladených do malty</t>
  </si>
  <si>
    <t>-1020459073</t>
  </si>
  <si>
    <t>Demontáž obkladů z dlaždic keramických kladených do malty</t>
  </si>
  <si>
    <t>https://podminky.urs.cz/item/CS_URS_2025_02/781471810</t>
  </si>
  <si>
    <t>"G314"((0,8*3)*1,5)*2</t>
  </si>
  <si>
    <t>"G315"((0,8*3)*1,5)</t>
  </si>
  <si>
    <t>"G322"(0,8*3)*1,5</t>
  </si>
  <si>
    <t>38</t>
  </si>
  <si>
    <t>781472217</t>
  </si>
  <si>
    <t>Montáž obkladů keramických hladkých lepených cementovým flexibilním lepidlem přes 12 do 19 ks/m2</t>
  </si>
  <si>
    <t>-1484558361</t>
  </si>
  <si>
    <t>Montáž keramických obkladů stěn lepených cementovým flexibilním lepidlem hladkých přes 12 do 19 ks/m2</t>
  </si>
  <si>
    <t>https://podminky.urs.cz/item/CS_URS_2025_02/781472217</t>
  </si>
  <si>
    <t>39</t>
  </si>
  <si>
    <t>59761711</t>
  </si>
  <si>
    <t>obklad keramický nemrazuvzdorný povrch hladký/matný tl do 10mm přes 12 do 19ks/m2</t>
  </si>
  <si>
    <t>-1455439838</t>
  </si>
  <si>
    <t>16,56*1,1 "Přepočtené koeficientem množství</t>
  </si>
  <si>
    <t>42</t>
  </si>
  <si>
    <t>781472291</t>
  </si>
  <si>
    <t>Příplatek k montáži obkladů keramických lepených cementovým flexibilním lepidlem za plochu do 10 m2</t>
  </si>
  <si>
    <t>-1532709841</t>
  </si>
  <si>
    <t>Montáž keramických obkladů stěn lepených cementovým flexibilním lepidlem Příplatek k cenám za plochu do 10 m2 jednotlivě</t>
  </si>
  <si>
    <t>https://podminky.urs.cz/item/CS_URS_2025_02/781472291</t>
  </si>
  <si>
    <t>43</t>
  </si>
  <si>
    <t>781472292</t>
  </si>
  <si>
    <t>Příplatek k montáži obkladů keramických lepených cementovým flexibilním lepidlem za omezený prostor</t>
  </si>
  <si>
    <t>-491260284</t>
  </si>
  <si>
    <t>Montáž keramických obkladů stěn lepených cementovým flexibilním lepidlem Příplatek k cenám za obklady v omezeném prostoru</t>
  </si>
  <si>
    <t>https://podminky.urs.cz/item/CS_URS_2025_02/781472292</t>
  </si>
  <si>
    <t>45</t>
  </si>
  <si>
    <t>781495211</t>
  </si>
  <si>
    <t>Čištění vnitřních ploch stěn po provedení obkladu chemickými prostředky</t>
  </si>
  <si>
    <t>-505252882</t>
  </si>
  <si>
    <t>Čištění vnitřních ploch po provedení obkladu stěn chemickými prostředky</t>
  </si>
  <si>
    <t>https://podminky.urs.cz/item/CS_URS_2025_02/781495211</t>
  </si>
  <si>
    <t>44</t>
  </si>
  <si>
    <t>998781123</t>
  </si>
  <si>
    <t>Přesun hmot tonážní pro obklady keramické ruční v objektech v přes 12 do 24 m</t>
  </si>
  <si>
    <t>1619940444</t>
  </si>
  <si>
    <t>Přesun hmot pro obklady keramické stanovený z hmotnosti přesunovaného materiálu vodorovná dopravní vzdálenost do 50 m ruční (bez užití mechanizace) v objektech výšky přes 12 do 24 m</t>
  </si>
  <si>
    <t>https://podminky.urs.cz/item/CS_URS_2025_02/998781123</t>
  </si>
  <si>
    <t>784</t>
  </si>
  <si>
    <t>Dokončovací práce - malby a tapety</t>
  </si>
  <si>
    <t>30</t>
  </si>
  <si>
    <t>784121001</t>
  </si>
  <si>
    <t>Oškrabání malby v místnostech v do 3,80 m</t>
  </si>
  <si>
    <t>806033499</t>
  </si>
  <si>
    <t>Oškrabání malby v místnostech výšky do 3,80 m</t>
  </si>
  <si>
    <t>https://podminky.urs.cz/item/CS_URS_2025_02/784121001</t>
  </si>
  <si>
    <t>296,88*1,025 "Přepočtené koeficientem množství</t>
  </si>
  <si>
    <t>31</t>
  </si>
  <si>
    <t>784121011</t>
  </si>
  <si>
    <t>Rozmývání podkladu po oškrabání malby v místnostech v do 3,80 m</t>
  </si>
  <si>
    <t>2122936842</t>
  </si>
  <si>
    <t>Rozmývání podkladu po oškrabání malby v místnostech výšky do 3,80 m</t>
  </si>
  <si>
    <t>https://podminky.urs.cz/item/CS_URS_2025_02/784121011</t>
  </si>
  <si>
    <t>784181101</t>
  </si>
  <si>
    <t>Základní akrylátová jednonásobná bezbarvá penetrace podkladu v místnostech v do 3,80 m</t>
  </si>
  <si>
    <t>1859436358</t>
  </si>
  <si>
    <t>Penetrace podkladu jednonásobná základní akrylátová bezbarvá v místnostech výšky do 3,80 m</t>
  </si>
  <si>
    <t>https://podminky.urs.cz/item/CS_URS_2025_02/784181101</t>
  </si>
  <si>
    <t>296,88*1,025 'Přepočtené koeficientem množství</t>
  </si>
  <si>
    <t>33</t>
  </si>
  <si>
    <t>784211101</t>
  </si>
  <si>
    <t>Dvojnásobné bílé malby ze směsí za mokra výborně oděruvzdorných v místnostech v do 3,80 m</t>
  </si>
  <si>
    <t>-1547042757</t>
  </si>
  <si>
    <t>Malby z malířských směsí oděruvzdorných za mokra dvojnásobné, bílé za mokra oděruvzdorné výborně v místnostech výšky do 3,80 m</t>
  </si>
  <si>
    <t>https://podminky.urs.cz/item/CS_URS_2025_02/784211101</t>
  </si>
  <si>
    <t>"sdk"</t>
  </si>
  <si>
    <t>15,13</t>
  </si>
  <si>
    <t>4,76</t>
  </si>
  <si>
    <t>316,77*1,025 'Přepočtené koeficientem množství</t>
  </si>
  <si>
    <t>HZS</t>
  </si>
  <si>
    <t>Hodinové zúčtovací sazby</t>
  </si>
  <si>
    <t>18</t>
  </si>
  <si>
    <t>HZS1292</t>
  </si>
  <si>
    <t>Hodinová zúčtovací sazba stavební dělník</t>
  </si>
  <si>
    <t>hod</t>
  </si>
  <si>
    <t>512</t>
  </si>
  <si>
    <t>1811706799</t>
  </si>
  <si>
    <t>Hodinové zúčtovací sazby profesí HSV zemní a pomocné práce stavební dělník</t>
  </si>
  <si>
    <t>https://podminky.urs.cz/item/CS_URS_2025_02/HZS1292</t>
  </si>
  <si>
    <t>"stávající kabelový- dmtž plechů a ocelové kce dle výkresu"(7,5*2)*2</t>
  </si>
  <si>
    <t>"ruční bourání, dočištění stávajícího potěru"8</t>
  </si>
  <si>
    <t>13</t>
  </si>
  <si>
    <t>HZS2492</t>
  </si>
  <si>
    <t>Hodinová zúčtovací sazba pomocný dělník PSV</t>
  </si>
  <si>
    <t>1082389708</t>
  </si>
  <si>
    <t>Hodinové zúčtovací sazby profesí PSV zednické výpomoci a pomocné práce PSV pomocný dělník PSV</t>
  </si>
  <si>
    <t>https://podminky.urs.cz/item/CS_URS_2025_02/HZS2492</t>
  </si>
  <si>
    <t xml:space="preserve">"práce dle dokumentace neobsažené  v položkách" </t>
  </si>
  <si>
    <t>"výpomoce"</t>
  </si>
  <si>
    <t>"demontáže - kovová lišta, prvky interiéru, žaluzie atd."</t>
  </si>
  <si>
    <t>"vystěhování prostor"</t>
  </si>
  <si>
    <t>"ostatní"</t>
  </si>
  <si>
    <t>(7,5*2)*5</t>
  </si>
  <si>
    <t>OST</t>
  </si>
  <si>
    <t>Ostatní</t>
  </si>
  <si>
    <t>46</t>
  </si>
  <si>
    <t>R00000.R1R</t>
  </si>
  <si>
    <t>Repase a nátěr stávající OK dle popisu ve výkresech a v TZ (odstranění nátěru+nový nátěr)</t>
  </si>
  <si>
    <t>262144</t>
  </si>
  <si>
    <t>-471108000</t>
  </si>
  <si>
    <t>67</t>
  </si>
  <si>
    <t>R00000.R2OS</t>
  </si>
  <si>
    <t>Okenní štěrbina - systémové řešení - kompletní dodávka+montáž</t>
  </si>
  <si>
    <t>-561234992</t>
  </si>
  <si>
    <t>Poznámka k položce:_x000d_
jedná se o okenní štěrbinu se stálým průtokem vzduchu 22 m3/h, tuto štěrbinu nelze uzavřít</t>
  </si>
  <si>
    <t>68</t>
  </si>
  <si>
    <t>R00000.R3SO</t>
  </si>
  <si>
    <t xml:space="preserve">Seřízení a umytí  stávajících oken dle popisu ve výkresech</t>
  </si>
  <si>
    <t>1652410412</t>
  </si>
  <si>
    <t>Seřízení a umytí stávajících oken dle popisu ve výkresech</t>
  </si>
  <si>
    <t>69</t>
  </si>
  <si>
    <t>R00000.R4PO</t>
  </si>
  <si>
    <t xml:space="preserve">Prostupy, vrty vč. zednického zapravení  dle popisu ve výkresech neobsažené  v položkách profesí</t>
  </si>
  <si>
    <t>-480053376</t>
  </si>
  <si>
    <t>Prostupy, vrty vč. zednického zapravení dle popisu ve výkresech neobsažené v položkách profesí</t>
  </si>
  <si>
    <t>82</t>
  </si>
  <si>
    <t>R00000.R5POCH</t>
  </si>
  <si>
    <t>Ochrana podlahy stávající chodby při provádění stavebních prací v okolních místnostech např.geotextilií ( cca 60 m2)</t>
  </si>
  <si>
    <t>358802325</t>
  </si>
  <si>
    <t>D.1.4 - TZB</t>
  </si>
  <si>
    <t>Soupis:</t>
  </si>
  <si>
    <t>D.1.4.1 - Zdravotechnika</t>
  </si>
  <si>
    <t>Díl: 61 - Úpravy povrchů vnitřní</t>
  </si>
  <si>
    <t>Díl: 8 - Trubní vedení</t>
  </si>
  <si>
    <t>Díl: 96 - Bourání konstrukcí</t>
  </si>
  <si>
    <t>Díl: 721 - Vnitřní kanalizace</t>
  </si>
  <si>
    <t>Díl: 722 - Vnitřní vodovod</t>
  </si>
  <si>
    <t>Díl: 723 - Vnitřní plynovod</t>
  </si>
  <si>
    <t>Díl: 725 - Zařizovací předměty</t>
  </si>
  <si>
    <t>Díl: 733 - Rozvod potrubí</t>
  </si>
  <si>
    <t>Díl: 734 - Armatury</t>
  </si>
  <si>
    <t>Díl: D96 - Přesuny suti a vybouraných hmot</t>
  </si>
  <si>
    <t>Díl: 61</t>
  </si>
  <si>
    <t>Úpravy povrchů vnitřní</t>
  </si>
  <si>
    <t>612403386RT1</t>
  </si>
  <si>
    <t>Hrubá výplň rýh ve stěnách do 10x10cm maltou z SMS zdicí maltou</t>
  </si>
  <si>
    <t>640590104</t>
  </si>
  <si>
    <t>Díl: 8</t>
  </si>
  <si>
    <t>Trubní vedení</t>
  </si>
  <si>
    <t>892561111R00</t>
  </si>
  <si>
    <t>Zkouška těsnosti kanalizace DN do 125, vodou</t>
  </si>
  <si>
    <t>267335875</t>
  </si>
  <si>
    <t>Díl: 96</t>
  </si>
  <si>
    <t>970031060R00</t>
  </si>
  <si>
    <t>Vrtání jádrové do zdiva cihelného do D 60 mm</t>
  </si>
  <si>
    <t>445063647</t>
  </si>
  <si>
    <t>0,15*8</t>
  </si>
  <si>
    <t>974031143R00</t>
  </si>
  <si>
    <t>Vysekání rýh ve zdi cihelné 7 x 10 cm</t>
  </si>
  <si>
    <t>-1145821595</t>
  </si>
  <si>
    <t xml:space="preserve">Poznámka k položce:_x000d_
Včetně pomocného lešení o výšce podlahy do 1900 mm a pro zatížení do 1,5 kPa  (150 kg/m2).</t>
  </si>
  <si>
    <t>Díl: 721</t>
  </si>
  <si>
    <t>Vnitřní kanalizace</t>
  </si>
  <si>
    <t>721176103R00</t>
  </si>
  <si>
    <t>Potrubí HT připojovací, D 50 x 1,8 mm</t>
  </si>
  <si>
    <t>-631251699</t>
  </si>
  <si>
    <t>Díl: 722</t>
  </si>
  <si>
    <t>Vnitřní vodovod</t>
  </si>
  <si>
    <t>722170801R00</t>
  </si>
  <si>
    <t>Demontáž rozvodů vody z plastů do D 32 mm</t>
  </si>
  <si>
    <t>-1120671148</t>
  </si>
  <si>
    <t>0,5+0,5+0,5*4+1,5</t>
  </si>
  <si>
    <t>722172742R00</t>
  </si>
  <si>
    <t>Potrubí plastové PP-RCT bez zednických výpomocí, D 20 x 2,3 mm, S 3,2</t>
  </si>
  <si>
    <t>656315583</t>
  </si>
  <si>
    <t>Poznámka k položce:_x000d_
Potrubí včetně tvarovek bez zednických výpomocí._x000d_
Včetně pomocného lešení o výšce podlahy do 1900 mm a pro zatížení do 1,5 kPa.</t>
  </si>
  <si>
    <t>-2033923124</t>
  </si>
  <si>
    <t>722280107R00</t>
  </si>
  <si>
    <t>Tlaková zkouška vodovodního potrubí DN 40 mm</t>
  </si>
  <si>
    <t>414798204</t>
  </si>
  <si>
    <t>Poznámka k položce:_x000d_
Včetně dodávky vody, uzavření a zabezpečení konců potrubí.</t>
  </si>
  <si>
    <t>230330092</t>
  </si>
  <si>
    <t>Montáž izolace vodovodního potrubí</t>
  </si>
  <si>
    <t>263214884</t>
  </si>
  <si>
    <t>11</t>
  </si>
  <si>
    <t>722290234R00</t>
  </si>
  <si>
    <t>Proplach a dezinfekce vodovodního potrubí DN 80 mm</t>
  </si>
  <si>
    <t>-1011219195</t>
  </si>
  <si>
    <t>Poznámka k položce:_x000d_
Včetně dodání desinfekčního prostředku.</t>
  </si>
  <si>
    <t>283771027R</t>
  </si>
  <si>
    <t>Izolace potrubí PRO 20 x 13 mm šedočerná</t>
  </si>
  <si>
    <t>156208158</t>
  </si>
  <si>
    <t>283771028R</t>
  </si>
  <si>
    <t>Izolace potrubí 20x20 mm šedočerná</t>
  </si>
  <si>
    <t>-365609318</t>
  </si>
  <si>
    <t>28651070R</t>
  </si>
  <si>
    <t>Manžeta protipožární d =32- 60 mm D+M</t>
  </si>
  <si>
    <t>-789411225</t>
  </si>
  <si>
    <t>998722202R00</t>
  </si>
  <si>
    <t>Přesun hmot pro vnitřní vodovod, výšky do 12 m</t>
  </si>
  <si>
    <t>-54476543</t>
  </si>
  <si>
    <t>06010602R</t>
  </si>
  <si>
    <t>Podružní instalační materiál pro trubní vedení</t>
  </si>
  <si>
    <t>soubor</t>
  </si>
  <si>
    <t>1029157446</t>
  </si>
  <si>
    <t>Díl: 723</t>
  </si>
  <si>
    <t>Vnitřní plynovod</t>
  </si>
  <si>
    <t>723202103R00</t>
  </si>
  <si>
    <t xml:space="preserve">Potrubí pro plynovody, ocelové, lisovací spoje,  DN 20</t>
  </si>
  <si>
    <t>2132941069</t>
  </si>
  <si>
    <t>Potrubí pro plynovody, ocelové, lisovací spoje, DN 20</t>
  </si>
  <si>
    <t>Poznámka k položce:_x000d_
Včetně pomocného lešení o výšce podlahy do 1900 mm a pro zatížení do 1,5 kPa.</t>
  </si>
  <si>
    <t>1,5</t>
  </si>
  <si>
    <t>723190203R00</t>
  </si>
  <si>
    <t>Přípojka plynovodu, trubky závitové DN 20 mm</t>
  </si>
  <si>
    <t>-801206207</t>
  </si>
  <si>
    <t>Poznámka k položce:_x000d_
Včetně vyvedení a upevnění výpustek.</t>
  </si>
  <si>
    <t>723190252R00</t>
  </si>
  <si>
    <t>Vyvedení a upevnění plynovodních výpustek DN 20 mm</t>
  </si>
  <si>
    <t>1159201651</t>
  </si>
  <si>
    <t>723190907R00</t>
  </si>
  <si>
    <t>Odvzdušnění a napuštění plynového potrubí</t>
  </si>
  <si>
    <t>-959441379</t>
  </si>
  <si>
    <t>723190909R00</t>
  </si>
  <si>
    <t xml:space="preserve">Zkouška tlaková  plynového potrubí</t>
  </si>
  <si>
    <t>-1292998892</t>
  </si>
  <si>
    <t>Zkouška tlaková plynového potrubí</t>
  </si>
  <si>
    <t>Díl: 725</t>
  </si>
  <si>
    <t>Zařizovací předměty</t>
  </si>
  <si>
    <t>22</t>
  </si>
  <si>
    <t>725210821R00</t>
  </si>
  <si>
    <t>Demontáž umyvadel bez výtokových armatur</t>
  </si>
  <si>
    <t>1573097799</t>
  </si>
  <si>
    <t>725820801R00</t>
  </si>
  <si>
    <t>Demontáž baterie nástěnné do G 3/4"</t>
  </si>
  <si>
    <t>-174962169</t>
  </si>
  <si>
    <t>725100001RA0</t>
  </si>
  <si>
    <t>Umyvadlo, baterie, zápachová uzávěrka</t>
  </si>
  <si>
    <t>-1528509398</t>
  </si>
  <si>
    <t>Poznámka k položce:_x000d_
0,5 m kanalizačního připojovacího potrubí, vyvedení a upevnění kanalizační a vodovodní výpustky, osazení umyvadla, sifonu a vodovodní baterie. S dodávkou materiálu.</t>
  </si>
  <si>
    <t>Díl: 733</t>
  </si>
  <si>
    <t>Rozvod potrubí</t>
  </si>
  <si>
    <t>25 733110806R00</t>
  </si>
  <si>
    <t>Demontáž potrubí ocelového závitového do DN 15-32</t>
  </si>
  <si>
    <t>-1377352449</t>
  </si>
  <si>
    <t>26</t>
  </si>
  <si>
    <t>26 733161965R00</t>
  </si>
  <si>
    <t>Zaslepení potrubí vč. víčka</t>
  </si>
  <si>
    <t>446573469</t>
  </si>
  <si>
    <t>Díl: 734</t>
  </si>
  <si>
    <t>Armatury</t>
  </si>
  <si>
    <t>27</t>
  </si>
  <si>
    <t>722235122R00</t>
  </si>
  <si>
    <t xml:space="preserve">Kohout kulový, vnitřní-vnitřní závit,  DN 20 mm</t>
  </si>
  <si>
    <t>1209399311</t>
  </si>
  <si>
    <t>Kohout kulový, vnitřní-vnitřní závit, DN 20 mm</t>
  </si>
  <si>
    <t>28</t>
  </si>
  <si>
    <t>722237121R00</t>
  </si>
  <si>
    <t xml:space="preserve">Kohout kulový, 2x vnitřní závit,  DN 15 mm</t>
  </si>
  <si>
    <t>1112796889</t>
  </si>
  <si>
    <t>Kohout kulový, 2x vnitřní závit, DN 15 mm</t>
  </si>
  <si>
    <t>722239101R00</t>
  </si>
  <si>
    <t>Montáž vodovodních armatur 2závity, G 1/2"</t>
  </si>
  <si>
    <t>374209740</t>
  </si>
  <si>
    <t>722239102R00</t>
  </si>
  <si>
    <t>Montáž vodovodních armatur 2závity, G 3/4"</t>
  </si>
  <si>
    <t>-581927033</t>
  </si>
  <si>
    <t>734209102R00</t>
  </si>
  <si>
    <t>Montáž armatur závitových,s 1závitem, G 3/8</t>
  </si>
  <si>
    <t>-949098718</t>
  </si>
  <si>
    <t>55141103R</t>
  </si>
  <si>
    <t>Ventil rohový mosazný 1/2" x 3/8"</t>
  </si>
  <si>
    <t>1230806426</t>
  </si>
  <si>
    <t>Díl: D96</t>
  </si>
  <si>
    <t>Přesuny suti a vybouraných hmot</t>
  </si>
  <si>
    <t>979083117R00</t>
  </si>
  <si>
    <t>Vodorovné přemístění suti na skládku do 6000 m</t>
  </si>
  <si>
    <t>-955945493</t>
  </si>
  <si>
    <t>979990111R00</t>
  </si>
  <si>
    <t>Poplatek za uložení suti - stavební keramika, skupina odpadu 170103</t>
  </si>
  <si>
    <t>1085202500</t>
  </si>
  <si>
    <t>D.1.4.2 - Vzduchotechnika</t>
  </si>
  <si>
    <t>Všechny uvedené položky jsou uvedeny včetně montážních prací a ostatních nezbytných úkonu spojených s instalací systému</t>
  </si>
  <si>
    <t xml:space="preserve">D1 - Zařízení č.1  (m.č. G322)</t>
  </si>
  <si>
    <t>D2 - Zařízení č.2 (m.č. G314)</t>
  </si>
  <si>
    <t>D3 - Demontáže</t>
  </si>
  <si>
    <t>D4 - Společné položky</t>
  </si>
  <si>
    <t>D1</t>
  </si>
  <si>
    <t xml:space="preserve">Zařízení č.1  (m.č. G322)</t>
  </si>
  <si>
    <t>Pol1</t>
  </si>
  <si>
    <t>Záslepka pro odvod kondenzátu, pro VZT potrubí d= 160 mm, připojení kondnezátu d=16mm. Materiál nerez.</t>
  </si>
  <si>
    <t>ks</t>
  </si>
  <si>
    <t>2070904068</t>
  </si>
  <si>
    <t>Poznámka k položce:_x000d_
Označení ve výkrese 1.1</t>
  </si>
  <si>
    <t>Pol2</t>
  </si>
  <si>
    <t>Regulační klapka kruhová, ruční, d= 160 mm. Materiál nerez.</t>
  </si>
  <si>
    <t>-1957733647</t>
  </si>
  <si>
    <t>Poznámka k položce:_x000d_
Označení ve výkrese 1.2</t>
  </si>
  <si>
    <t>Pol3</t>
  </si>
  <si>
    <t>Obdelníková vyústka dvouřadá 300x200 mm do čtyřhranného potrubí s regulací R1 a nastavitelnými lamely, vč. upevňovacího rámu. Materiál pozink/Al. RAL dle požadavku investora.</t>
  </si>
  <si>
    <t>-2135351390</t>
  </si>
  <si>
    <t>Poznámka k položce:_x000d_
Označení ve výkrese 1.3</t>
  </si>
  <si>
    <t>Pol4</t>
  </si>
  <si>
    <t>Obdelníková vyústka dvouřadá 500x150 mm do čtyřhranného potrubí s regulací R1 a nastavitelnými lamely, vč. upevňovacího rámu. Materiál pozink/Al. RAL dle požadavku investora.</t>
  </si>
  <si>
    <t>634978383</t>
  </si>
  <si>
    <t>Poznámka k položce:_x000d_
Označení ve výkrese 1.4</t>
  </si>
  <si>
    <t>Pol5</t>
  </si>
  <si>
    <t>Potrubí nerezové ᴓ 160 mm, vč. 50 % tvarovek</t>
  </si>
  <si>
    <t>bm</t>
  </si>
  <si>
    <t>1395303066</t>
  </si>
  <si>
    <t>Poznámka k položce:_x000d_
Nerezová roura - Nerezové potrubí a tvarovky vč. těsnění v třídě těsnosti C.</t>
  </si>
  <si>
    <t>Pol6.1</t>
  </si>
  <si>
    <t>Čtyřhranné potrubí pozink. vč. tvarovek sk I, třídy těsnosti C. do obvodu 1500 mm</t>
  </si>
  <si>
    <t>-5168621</t>
  </si>
  <si>
    <t>Pol7</t>
  </si>
  <si>
    <t>Ohebná, polyuretanová hadice s ocelovým drátem, ᴓ 160 mm</t>
  </si>
  <si>
    <t>-1161050391</t>
  </si>
  <si>
    <t>Pol8</t>
  </si>
  <si>
    <t>Tepelná izolace (kamenná vlna) s Al polepem, tloušťky 60 mm. Orientační hodnota součinitel tepelné vodivosti 0,04 W/m*K, objemová hmotnost min. 40 kg/m3, třída reakce na oheň A2-s1. Včetně izolační pásky.</t>
  </si>
  <si>
    <t>-1871967823</t>
  </si>
  <si>
    <t>Pol9</t>
  </si>
  <si>
    <t>Spojovací/těsnící, montážní, závěsný a podpěrný materiál</t>
  </si>
  <si>
    <t>kg</t>
  </si>
  <si>
    <t>-1059179338</t>
  </si>
  <si>
    <t>Pol10</t>
  </si>
  <si>
    <t>Štítky pro označení směru proudění</t>
  </si>
  <si>
    <t>-1296450425</t>
  </si>
  <si>
    <t>D2</t>
  </si>
  <si>
    <t>Zařízení č.2 (m.č. G314)</t>
  </si>
  <si>
    <t>1927227910</t>
  </si>
  <si>
    <t>Poznámka k položce:_x000d_
Označení ve výkrese 2.1</t>
  </si>
  <si>
    <t>Pol11</t>
  </si>
  <si>
    <t>Požární klapka s mechanickým ovládáním, s koncovým spínačem (signalizace polohy zavřeno). Tepelné pojistky +72°C (2x). Provedení 11. Rozměry potrubí 300x200 mm. Požární odolnost min. EIS90.</t>
  </si>
  <si>
    <t>-979395121</t>
  </si>
  <si>
    <t>Poznámka k položce:_x000d_
Označení ve výkrese 2.2</t>
  </si>
  <si>
    <t>Pol12</t>
  </si>
  <si>
    <t>Požární klapka s mechanickým ovládáním, s koncovým spínačem (signalizace polohy zavřeno). Tepelné pojistky +72°C (2x). Provedení 11. Rozměry potrubí 500x200 mm. Požární odolnost min. EIS90.</t>
  </si>
  <si>
    <t>196453084</t>
  </si>
  <si>
    <t>Poznámka k položce:_x000d_
Označení ve výkrese 2.3</t>
  </si>
  <si>
    <t>1353647774</t>
  </si>
  <si>
    <t>Poznámka k položce:_x000d_
Označení ve výkrese 2.4</t>
  </si>
  <si>
    <t>Pol13</t>
  </si>
  <si>
    <t>Obdelníková vyústka dvouřadá 500x200 mm do čtyřhranného potrubí s regulací R1 a nastavitelnými lamely, vč. upevňovacího rámu. Materiál pozink/Al. RAL dle požadavku investora.</t>
  </si>
  <si>
    <t>749512910</t>
  </si>
  <si>
    <t>Poznámka k položce:_x000d_
Označení ve výkrese 2.5</t>
  </si>
  <si>
    <t>-1619299323</t>
  </si>
  <si>
    <t>Pol6</t>
  </si>
  <si>
    <t>Čtyřhranné potrubí pozink. vč. tvarovek sk I, třídy těsnosti C.do obvodu 1500 mm</t>
  </si>
  <si>
    <t>1811053073</t>
  </si>
  <si>
    <t>Pol14</t>
  </si>
  <si>
    <t>1729426467</t>
  </si>
  <si>
    <t>951321281</t>
  </si>
  <si>
    <t>-56969149</t>
  </si>
  <si>
    <t>-1626346085</t>
  </si>
  <si>
    <t>D3</t>
  </si>
  <si>
    <t>Demontáže</t>
  </si>
  <si>
    <t>Pol15</t>
  </si>
  <si>
    <t>Demontáž a likvidace kruhového potrubí, kamenina., včetně komponent VZT</t>
  </si>
  <si>
    <t>705932738</t>
  </si>
  <si>
    <t>Pol16</t>
  </si>
  <si>
    <t>Demontáž a likvidace čtyřhranného a kruhového potrubí, pozink. Včetně izolace.</t>
  </si>
  <si>
    <t>475918198</t>
  </si>
  <si>
    <t>Pol17</t>
  </si>
  <si>
    <t>Vnitrostaveništní doprava demontovaného materiálu (ručně)</t>
  </si>
  <si>
    <t>1949821966</t>
  </si>
  <si>
    <t>Pol18</t>
  </si>
  <si>
    <t>Odvoz demontovaného materiálu z meziskládky na skládku, s naložením a se složením</t>
  </si>
  <si>
    <t>-1484998446</t>
  </si>
  <si>
    <t>Pol19</t>
  </si>
  <si>
    <t>Poplatek za uložení na skládce (skládkovné)</t>
  </si>
  <si>
    <t>-1945227826</t>
  </si>
  <si>
    <t>Pol20</t>
  </si>
  <si>
    <t>Zakrytí podlah fólií přilepenou lepící páskou</t>
  </si>
  <si>
    <t>-210904567</t>
  </si>
  <si>
    <t>Pol21</t>
  </si>
  <si>
    <t>Fólie pro malířské potřeby zakrývací tl 7µ 4x5m</t>
  </si>
  <si>
    <t>2118926172</t>
  </si>
  <si>
    <t>D4</t>
  </si>
  <si>
    <t>Společné položky</t>
  </si>
  <si>
    <t>Pol22</t>
  </si>
  <si>
    <t>Protipožární ucpávky prostupů VZT rozvodů. Požární odolnost do EI 90, dle požadované odolnosti kce. Prostupu do 0,15 m2.</t>
  </si>
  <si>
    <t>-538883431</t>
  </si>
  <si>
    <t>Pol23</t>
  </si>
  <si>
    <t>Revize požárních klapek a ucpávek</t>
  </si>
  <si>
    <t>16948777</t>
  </si>
  <si>
    <t>Pol24</t>
  </si>
  <si>
    <t>Doprava</t>
  </si>
  <si>
    <t>1841437404</t>
  </si>
  <si>
    <t>Pol25</t>
  </si>
  <si>
    <t>Vnitrostaveništní přesun hmot (horizontální+vertikální)</t>
  </si>
  <si>
    <t>928676304</t>
  </si>
  <si>
    <t>Pol26</t>
  </si>
  <si>
    <t>Lešení do výšky 4 m</t>
  </si>
  <si>
    <t>-674967723</t>
  </si>
  <si>
    <t>Pol27</t>
  </si>
  <si>
    <t>Uvedení do provozu, zkouška zařízení, zaškolení obsluhy, vystavení předávacího protokolu</t>
  </si>
  <si>
    <t>547052998</t>
  </si>
  <si>
    <t>Pol28</t>
  </si>
  <si>
    <t>Vypracování a předání provozního řádu</t>
  </si>
  <si>
    <t>1833532570</t>
  </si>
  <si>
    <t>Pol29</t>
  </si>
  <si>
    <t>Zaregulování systému</t>
  </si>
  <si>
    <t>1296596223</t>
  </si>
  <si>
    <t>Pol30</t>
  </si>
  <si>
    <t>Technická a koordinační činnost na stavbě</t>
  </si>
  <si>
    <t>-284321918</t>
  </si>
  <si>
    <t>Pol31</t>
  </si>
  <si>
    <t>Vedlejší rozpočtové náklady (Drobné náklady spojené s neočekávanými kolizemi, do 0,32 % z celkové ceny materiálu)</t>
  </si>
  <si>
    <t>-973345005</t>
  </si>
  <si>
    <t>Pol32</t>
  </si>
  <si>
    <t>Dílenské/výrobní dokumentace zhotovitele</t>
  </si>
  <si>
    <t>-2010647189</t>
  </si>
  <si>
    <t>40</t>
  </si>
  <si>
    <t>Pol33</t>
  </si>
  <si>
    <t>Projektová dokumentace skutečného stavu</t>
  </si>
  <si>
    <t>-401387595</t>
  </si>
  <si>
    <t>D.1.4.5 - Elektroinstalace a slaboproud</t>
  </si>
  <si>
    <t>M21-02 - Rozvaděče</t>
  </si>
  <si>
    <t>M21-03 - Kabeláž a HSV</t>
  </si>
  <si>
    <t>M21-05 - Osvětlení</t>
  </si>
  <si>
    <t>M21-06 - Zásuvky,spínače aj.</t>
  </si>
  <si>
    <t>M21-11 - Ostatní náklady</t>
  </si>
  <si>
    <t>M22-2 - Datové rozvody</t>
  </si>
  <si>
    <t>M21-02</t>
  </si>
  <si>
    <t>Rozvaděče</t>
  </si>
  <si>
    <t>210100001</t>
  </si>
  <si>
    <t>Ukončení vodičů v rozváděči nebo na přístroji včetně zapojení průřezu žíly do 2,5 mm2</t>
  </si>
  <si>
    <t>-1835196306</t>
  </si>
  <si>
    <t>Ukončení vodičů izolovaných s označením a zapojením v rozváděči nebo na přístroji průřezu žíly do 2,5 mm2</t>
  </si>
  <si>
    <t>https://podminky.urs.cz/item/CS_URS_2025_02/210100001</t>
  </si>
  <si>
    <t>210100004</t>
  </si>
  <si>
    <t>Ukončení vodičů v rozváděči nebo na přístroji včetně zapojení průřezu žíly do 25 mm2</t>
  </si>
  <si>
    <t>-278073017</t>
  </si>
  <si>
    <t>Ukončení vodičů izolovaných s označením a zapojením v rozváděči nebo na přístroji průřezu žíly do 25 mm2</t>
  </si>
  <si>
    <t>https://podminky.urs.cz/item/CS_URS_2025_02/210100004</t>
  </si>
  <si>
    <t>210100007</t>
  </si>
  <si>
    <t>Ukončení vodičů v rozváděči nebo na přístroji včetně zapojení průřezu žíly do 70 mm2</t>
  </si>
  <si>
    <t>808651438</t>
  </si>
  <si>
    <t>Ukončení vodičů izolovaných s označením a zapojením v rozváděči nebo na přístroji průřezu žíly do 70 mm2</t>
  </si>
  <si>
    <t>https://podminky.urs.cz/item/CS_URS_2025_02/210100007</t>
  </si>
  <si>
    <t>210190071</t>
  </si>
  <si>
    <t>Montáž rozvaděče nedělitelného do 500 kg</t>
  </si>
  <si>
    <t>563912604</t>
  </si>
  <si>
    <t>R314</t>
  </si>
  <si>
    <t>Rozvaděč R314 výroba včetně materiálu a výrobní dokumentace</t>
  </si>
  <si>
    <t>komplet</t>
  </si>
  <si>
    <t>-1281648084</t>
  </si>
  <si>
    <t>Rozvaděč R314 výroba včetně materiálu a výrobní dokumentace. Rozvaděč bude vybaven měřením spotřeby dle přílohy „VSB-standard-ev3(20250314).</t>
  </si>
  <si>
    <t>R315</t>
  </si>
  <si>
    <t>Rozvaděč R315 výroba včetně materiálu a výrobní dokumentace</t>
  </si>
  <si>
    <t>658869549</t>
  </si>
  <si>
    <t>Rozvaděč R315 výroba včetně materiálu a výrobní dokumentace.Rozvaděč bude vybaven měřením spotřeby dle přílohy „VSB-standard-ev3(20250314).</t>
  </si>
  <si>
    <t>R322</t>
  </si>
  <si>
    <t>Rozvaděč R322 výroba včetně materiálu a výrobní dokumentace</t>
  </si>
  <si>
    <t>818982183</t>
  </si>
  <si>
    <t>Rozvaděč R322 výroba včetně materiálu a výrobní dokumentace.Rozvaděč bude vybaven měřením spotřeby dle přílohy „VSB-standard-ev3(20250314).</t>
  </si>
  <si>
    <t>M21-03</t>
  </si>
  <si>
    <t>Kabeláž a HSV</t>
  </si>
  <si>
    <t>210010120</t>
  </si>
  <si>
    <t>Kanál parapetní PVC š. do 215 mm</t>
  </si>
  <si>
    <t>766184421</t>
  </si>
  <si>
    <t>210800626</t>
  </si>
  <si>
    <t xml:space="preserve">Vodič H07V-K (CYA)  6 mm2 uložený volně včetně dodávky vodiče  H07V-K 450/750 V 6 mm2</t>
  </si>
  <si>
    <t>1209806321</t>
  </si>
  <si>
    <t>Vodič H07V-K (CYA) 6 mm2 uložený volně včetně dodávky vodiče H07V-K 450/750 V 6 mm2</t>
  </si>
  <si>
    <t>210800629</t>
  </si>
  <si>
    <t>Vodič H07V-K (CYA) 25 mm2 uložený volně včetně dodávky vodiče CYA 25</t>
  </si>
  <si>
    <t>-154925831</t>
  </si>
  <si>
    <t>210810005</t>
  </si>
  <si>
    <t>Kabel CYKY-m 750 V 3 x 1,5 mm2 volně uložený včetně dodávky kabelu</t>
  </si>
  <si>
    <t>-1448641722</t>
  </si>
  <si>
    <t>210810006</t>
  </si>
  <si>
    <t>Kabel CYKY-m 750 V 3 x 2,5 mm2 volně uložený včetně dodávky kabelu</t>
  </si>
  <si>
    <t>860017895</t>
  </si>
  <si>
    <t>210810016</t>
  </si>
  <si>
    <t>Kabel CYKY-m 750 V 5 x 2,5 mm2 volně uložený včetně dodávky kabelu</t>
  </si>
  <si>
    <t>629155022</t>
  </si>
  <si>
    <t>222280501R01</t>
  </si>
  <si>
    <t>UTP,FTP,SEKU,SYKY do 7 mm v trubce</t>
  </si>
  <si>
    <t>693386145</t>
  </si>
  <si>
    <t>2211-002</t>
  </si>
  <si>
    <t>STP cat.6a LSOH, 500m/cívka, B2ca-s1,d1,a1</t>
  </si>
  <si>
    <t>944137455</t>
  </si>
  <si>
    <t>Poznámka k položce:_x000d_
velmi kvalitní kabel CAT6A s LSOH pláštěm a třídou reakce na oheň B2ca-s1, d1, a1, 500 m cívka, kabel byl otestován nezávislou zkušebnou FORCE v rámci programu EC Verified na úroveň Component Level</t>
  </si>
  <si>
    <t>8481_HB</t>
  </si>
  <si>
    <t>KRYT KONCOVY PK 160X65 D</t>
  </si>
  <si>
    <t>KS</t>
  </si>
  <si>
    <t>-377120795</t>
  </si>
  <si>
    <t>8484_HB</t>
  </si>
  <si>
    <t>KRYT ODBOCNY PK 160X65 D</t>
  </si>
  <si>
    <t>-1645520961</t>
  </si>
  <si>
    <t>PK 160X65 D_HD</t>
  </si>
  <si>
    <t>PK 160X65 KANAL PARAPETNI DUTY</t>
  </si>
  <si>
    <t>-607338367</t>
  </si>
  <si>
    <t>M21-05</t>
  </si>
  <si>
    <t>Osvětlení</t>
  </si>
  <si>
    <t>FIT3000A4KN600ND</t>
  </si>
  <si>
    <t>Svítidlo E - LED panel, UGR&lt;19, hliníkový rámeček, mikroprizmatický kryt, čtverec 600x600mm 1 x LED, 24W, 3100lm, Ra80, 4000K</t>
  </si>
  <si>
    <t>Soubor</t>
  </si>
  <si>
    <t>-963242158</t>
  </si>
  <si>
    <t>FIT4000A4KN600ND</t>
  </si>
  <si>
    <t>Svítidlo B - LED panel, UGR&lt;19, hliníkový rámeček, mikroprizmatický kryt, čtverec 600x600mm 1 x LED, 35W, 4500lm, Ra80, 4000K</t>
  </si>
  <si>
    <t>-445462283</t>
  </si>
  <si>
    <t>49</t>
  </si>
  <si>
    <t>650101511</t>
  </si>
  <si>
    <t>Montáž LED svítidla stropního vestavného</t>
  </si>
  <si>
    <t>-556624237</t>
  </si>
  <si>
    <t>50</t>
  </si>
  <si>
    <t>650101911</t>
  </si>
  <si>
    <t>Montáž nouzového svítidla stropního vestavného</t>
  </si>
  <si>
    <t>-1332648234</t>
  </si>
  <si>
    <t>51</t>
  </si>
  <si>
    <t>OZNAX3PO1WB1SEXWH</t>
  </si>
  <si>
    <t xml:space="preserve">nouzové svítidlo , vestavné, optika open space, 1W LED   PREMIUM 1h ,  svítící při výpadku, bílé</t>
  </si>
  <si>
    <t>772788656</t>
  </si>
  <si>
    <t>nouzové svítidlo , vestavné, optika open space, 1W LED PREMIUM 1h , svítící při výpadku, bílé</t>
  </si>
  <si>
    <t>M21-06</t>
  </si>
  <si>
    <t>Zásuvky,spínače aj.</t>
  </si>
  <si>
    <t>210010337</t>
  </si>
  <si>
    <t>Krabice lištová LK 80x28, bez zapojení</t>
  </si>
  <si>
    <t>-198614763</t>
  </si>
  <si>
    <t>210110043</t>
  </si>
  <si>
    <t>Spínač zapuštěný seriový, řazení 5 vč. dodávky strojku, rámečku a krytu</t>
  </si>
  <si>
    <t>-1765987836</t>
  </si>
  <si>
    <t>210110045</t>
  </si>
  <si>
    <t>Spínač zapuštěný střídavý, řazení 6 vč. dodávky strojku, rámečku a krytu</t>
  </si>
  <si>
    <t>582923553</t>
  </si>
  <si>
    <t>210110054</t>
  </si>
  <si>
    <t xml:space="preserve">Spínač zapuštěný střídavý dvojitý,  řazení 6+6 vč. dodávky strojku, rámečku a krytu</t>
  </si>
  <si>
    <t>-607553921</t>
  </si>
  <si>
    <t>Spínač zapuštěný střídavý dvojitý, řazení 6+6 vč. dodávky strojku, rámečku a krytu</t>
  </si>
  <si>
    <t>210111011</t>
  </si>
  <si>
    <t>Zásuvka domovní zapuštěná - provedení 2P+PE včetně dodávky zásuvky a rámečku</t>
  </si>
  <si>
    <t>-674614206</t>
  </si>
  <si>
    <t>210111031</t>
  </si>
  <si>
    <t>Zásuvka domovní v krabici - 2P+PE, venkovní včetně dodávky zásuvky</t>
  </si>
  <si>
    <t>-1213731595</t>
  </si>
  <si>
    <t>210111080</t>
  </si>
  <si>
    <t xml:space="preserve">Zásuvkový modul  včetně dodávky modulu 45 x 45 s clonkami</t>
  </si>
  <si>
    <t>1500197288</t>
  </si>
  <si>
    <t>Zásuvkový modul včetně dodávky modulu 45 x 45 s clonkami</t>
  </si>
  <si>
    <t>210111136</t>
  </si>
  <si>
    <t xml:space="preserve">Zásuvka průmyslová IP 44  3P+N+PE  16 A</t>
  </si>
  <si>
    <t>939416958</t>
  </si>
  <si>
    <t>Zásuvka průmyslová IP 44 3P+N+PE 16 A</t>
  </si>
  <si>
    <t>HLvyp</t>
  </si>
  <si>
    <t>Hlavní vypínač elektrické energie montáž včetně dodávky , 1x NO kontakt</t>
  </si>
  <si>
    <t>-1135867157</t>
  </si>
  <si>
    <t>358112503</t>
  </si>
  <si>
    <t>Zásuvka nástěnná 16 A 400 V 5-pólová</t>
  </si>
  <si>
    <t>1144264936</t>
  </si>
  <si>
    <t>LK 80X28 T H</t>
  </si>
  <si>
    <t xml:space="preserve">LK 80X28 T HB  KRABICE LISTOVA</t>
  </si>
  <si>
    <t>-2139817274</t>
  </si>
  <si>
    <t>LK 80X28 T HB KRABICE LISTOVA</t>
  </si>
  <si>
    <t>222290403</t>
  </si>
  <si>
    <t xml:space="preserve">Zásuvkový modul s koncovkou RJ 45 včetně dodávky  45x22,5 RJ 45/6</t>
  </si>
  <si>
    <t>-115040310</t>
  </si>
  <si>
    <t>Zásuvkový modul s koncovkou RJ 45 včetně dodávky 45x22,5 RJ 45/6</t>
  </si>
  <si>
    <t>Poznámka k položce:_x000d_
Zásuvkový modul pro lišty, kanály a sestavy krabic</t>
  </si>
  <si>
    <t>M21-11</t>
  </si>
  <si>
    <t>Ostatní náklady</t>
  </si>
  <si>
    <t>210020922</t>
  </si>
  <si>
    <t>Ucpávka protipožární, průchod stěnou, tl. 30 cm včetně materiálu</t>
  </si>
  <si>
    <t>-507718789</t>
  </si>
  <si>
    <t>220890202</t>
  </si>
  <si>
    <t>Revize</t>
  </si>
  <si>
    <t>h</t>
  </si>
  <si>
    <t>-612037948</t>
  </si>
  <si>
    <t>900</t>
  </si>
  <si>
    <t>HZS demontáž stávající elektroinstalace</t>
  </si>
  <si>
    <t>821942379</t>
  </si>
  <si>
    <t>41</t>
  </si>
  <si>
    <t>900.1</t>
  </si>
  <si>
    <t>HZS kompletační činnost</t>
  </si>
  <si>
    <t>-125016097</t>
  </si>
  <si>
    <t>998011033</t>
  </si>
  <si>
    <t>Přesun hmot pro budovy z bloků výšky do 24 m</t>
  </si>
  <si>
    <t>-996194684</t>
  </si>
  <si>
    <t>0001T</t>
  </si>
  <si>
    <t>podružný instalační materiál - sádra, vruty, hmoždinky, wago svorky aj.</t>
  </si>
  <si>
    <t>1788493084</t>
  </si>
  <si>
    <t>005124010R</t>
  </si>
  <si>
    <t>Koordinační činnost</t>
  </si>
  <si>
    <t>-125742345</t>
  </si>
  <si>
    <t>Poznámka k položce:_x000d_
Koordinace stavebních a technologických dodávek stavby.</t>
  </si>
  <si>
    <t>48</t>
  </si>
  <si>
    <t>005241010R</t>
  </si>
  <si>
    <t>Dokumentace skutečného provedení</t>
  </si>
  <si>
    <t>1311660805</t>
  </si>
  <si>
    <t>Poznámka k položce:_x000d_
Náklady na vyhotovení dokumentace skutečného provedení stavby a její předání objednateli v požadované formě a požadovaném počtu.</t>
  </si>
  <si>
    <t>M22-2</t>
  </si>
  <si>
    <t>Datové rozvody</t>
  </si>
  <si>
    <t>222290981</t>
  </si>
  <si>
    <t>Vyvazovací panel</t>
  </si>
  <si>
    <t>982304085</t>
  </si>
  <si>
    <t>222291591</t>
  </si>
  <si>
    <t>Rack protector (SPD typ 3) s VF filtrem pro UPS</t>
  </si>
  <si>
    <t>-672918320</t>
  </si>
  <si>
    <t>357311023</t>
  </si>
  <si>
    <t>Rozvaděč nástěnný 19", výška 12U, hloubka 450 mm</t>
  </si>
  <si>
    <t>-1596347528</t>
  </si>
  <si>
    <t>371201112</t>
  </si>
  <si>
    <t>Panel rozvodný ACAR 19" 8x230V, 1,5U CZ 3m</t>
  </si>
  <si>
    <t>1514658732</t>
  </si>
  <si>
    <t>CMP1USTEEL-C</t>
  </si>
  <si>
    <t>Vyvazovací panel, 1U, celokovový, s krytem, profil 4x4,5 cm CMP1USTEEL-C</t>
  </si>
  <si>
    <t>-351875362</t>
  </si>
  <si>
    <t>222260402</t>
  </si>
  <si>
    <t>Nástěnný 19" rozvaděč 9U-12U hl.do 450 mm</t>
  </si>
  <si>
    <t>-346504846</t>
  </si>
  <si>
    <t>222290971</t>
  </si>
  <si>
    <t>Patch panel</t>
  </si>
  <si>
    <t>1476606136</t>
  </si>
  <si>
    <t>0501242760</t>
  </si>
  <si>
    <t>Patch panel 24 portů, STP Cat.6, velikost 1U, montáž 19" Patch panel 24 port, Cat.6_Dupl</t>
  </si>
  <si>
    <t>571203517</t>
  </si>
  <si>
    <t>D.1.4.10 - Interiér</t>
  </si>
  <si>
    <t>N00 - Interiérové prvky</t>
  </si>
  <si>
    <t xml:space="preserve">    01 - Vybavení učeben</t>
  </si>
  <si>
    <t>N00</t>
  </si>
  <si>
    <t>Interiérové prvky</t>
  </si>
  <si>
    <t>01</t>
  </si>
  <si>
    <t>Vybavení učeben</t>
  </si>
  <si>
    <t>INTERIER.R01</t>
  </si>
  <si>
    <t>SKŘÍŇ POLICOVÁ UZAVŘENÁ 975 - kompletní dodávka+montáž dle specifikace prvku I/01</t>
  </si>
  <si>
    <t>-1317922014</t>
  </si>
  <si>
    <t>INTERIER.R02</t>
  </si>
  <si>
    <t>SKŘÍŇ POLICOVÁ UZAVŘENÁ 975 ATYP - kompletní dodávka+montáž dle specifikace prvku I/02</t>
  </si>
  <si>
    <t>68999917</t>
  </si>
  <si>
    <t>INTERIER.R03</t>
  </si>
  <si>
    <t>SKŘÍŇ POLICOVÁ UZAVŘENÁ 1000- kompletní dodávka+montáž dle specifikace prvku I/03</t>
  </si>
  <si>
    <t>580680108</t>
  </si>
  <si>
    <t>INTERIER.R04</t>
  </si>
  <si>
    <t>SKŘÍŇ POLICOVÁ UZAVŘENÁ 1460- kompletní dodávka+montáž dle specifikace prvku I/04</t>
  </si>
  <si>
    <t>-1710668150</t>
  </si>
  <si>
    <t>INTERIER.R05</t>
  </si>
  <si>
    <t>DEŠTĚNÍ 1005- kompletní dodávka+montáž dle specifikace prvku I/05</t>
  </si>
  <si>
    <t>447167897</t>
  </si>
  <si>
    <t>INTERIER.R06</t>
  </si>
  <si>
    <t>DEŠTĚNÍ 375- kompletní dodávka+montáž dle specifikace prvku I/06</t>
  </si>
  <si>
    <t>958388003</t>
  </si>
  <si>
    <t>INTERIER.R07</t>
  </si>
  <si>
    <t>DEŠTĚNÍ 365- kompletní dodávka+montáž dle specifikace prvku I/07</t>
  </si>
  <si>
    <t>1511029233</t>
  </si>
  <si>
    <t>INTERIER.R08</t>
  </si>
  <si>
    <t>SKŘÍŇ POLICOVÁ UZAVŘENÁ 800- kompletní dodávka+montáž dle specifikace prvku I/08</t>
  </si>
  <si>
    <t>-1282738119</t>
  </si>
  <si>
    <t>INTERIER.R09</t>
  </si>
  <si>
    <t>SKŘÍŇ POLICOVÁ UZAVŘENÁ POD UMYVADLO- kompletní dodávka+montáž dle specifikace prvku I/09</t>
  </si>
  <si>
    <t>1486870105</t>
  </si>
  <si>
    <t>D.1.4.11 - Technologické vybavení</t>
  </si>
  <si>
    <t>OST - Technologické vybavení</t>
  </si>
  <si>
    <t xml:space="preserve">    G314 - Digestoř v G314</t>
  </si>
  <si>
    <t xml:space="preserve">    G322 - Digestoř v G322</t>
  </si>
  <si>
    <t>R00000.RT</t>
  </si>
  <si>
    <t>Doprava digestoře a montážních pracovníků (G 314,G 322)</t>
  </si>
  <si>
    <t>2076976931</t>
  </si>
  <si>
    <t>G314</t>
  </si>
  <si>
    <t>Digestoř v G314</t>
  </si>
  <si>
    <t>R00000.RT01</t>
  </si>
  <si>
    <t xml:space="preserve">Digestoř celoplastová z PVC 20,15,8,3 mm   š1000hl750v2060(celková 2290mm) -  podrobně viz. technická specifikace technologie -příloha TZ</t>
  </si>
  <si>
    <t>-1341889810</t>
  </si>
  <si>
    <t xml:space="preserve">Digestoř celoplastová z PVC 20,15,8,3 mm   š1000hl750v2060(celková 2290mm) - média : elektro 4x 230V,1x vypínač světla,1x vypínač ventilátoru ,tlačítkový vypínač vzduchotechniky,1x ventil na zemní plyn s vnějším ovládáním,1x vanička 150x150mm,stojánkový ventil s vnějším ovládáním, průměr hrdla pro odtah dle přípravy 160- 200mm,povrch pracovní desky chemicky odolná dlažba (boky a záda digestoře jsou plné), podrobně viz. technická specifikace technologie -příloha TZ.</t>
  </si>
  <si>
    <t xml:space="preserve">Poznámka k položce:_x000d_
G 314_x000d_
</t>
  </si>
  <si>
    <t>"G314"1</t>
  </si>
  <si>
    <t>R00000.RT02</t>
  </si>
  <si>
    <t xml:space="preserve">Dřevotřísková skříňka pod digestoř bez odtahu,4x vysouvací plastová police s vaničkou  z PVC 15/3mm,výška 20-30mm,záda lamino tl.18mm-  podrobně viz. technická specifikace technologie -příloha TZ</t>
  </si>
  <si>
    <t>-1400600082</t>
  </si>
  <si>
    <t>R00000.RT03</t>
  </si>
  <si>
    <t xml:space="preserve">Vynáška a montáž digestoře ,dopojení na vzduchtechniku flexibilní hadicí  + dopojení digestoře na připravenou zásuvku 230V(samostatný okruh)</t>
  </si>
  <si>
    <t>-1309686375</t>
  </si>
  <si>
    <t>Vynáška a montáž digestoře ,dopojení na vzduchtechniku flexibilní hadicí + dopojení digestoře na připravenou zásuvku 230V(samostatný okruh)</t>
  </si>
  <si>
    <t>G322</t>
  </si>
  <si>
    <t>Digestoř v G322</t>
  </si>
  <si>
    <t>R00000.RT04</t>
  </si>
  <si>
    <t>-371015652</t>
  </si>
  <si>
    <t xml:space="preserve">Digestoř celoplastová z PVC 20,15,8,3 mm   š1000hl750v2060(celková 2290mm) - média : elektro 4x 230V,1x vypínač světla,1x vypínač ventilátoru ,tlačítkový vypínač vzduchotechniky,1x ventil na zemní plyn s vnějším ovládáním,1x vanička 150x150mm,stojánkový ventil s vnějším ovládáním, průměr hrdla pro odtah dle přípravy 160- 200mm,povrch pracovní desky chemicky odolná dlažba (boky a záda digestoře jsou plné),-  podrobně viz. technická specifikace technologie -příloha TZ</t>
  </si>
  <si>
    <t xml:space="preserve">Poznámka k položce:_x000d_
G 322_x000d_
</t>
  </si>
  <si>
    <t>R00000.RT05</t>
  </si>
  <si>
    <t xml:space="preserve">Dřevotřísková skříňka pod digestoř bez odtahu,4x vysouvací plastová police s vaničkou  z PVC 3mm,výška 20-30mm,záda lamino tl.18mm-  podrobně viz. technická specifikace technologie -příloha TZ</t>
  </si>
  <si>
    <t>-1387253209</t>
  </si>
  <si>
    <t>R00000.RT06</t>
  </si>
  <si>
    <t>-1444159534</t>
  </si>
  <si>
    <t>VON - Vedlejší a ostatní náklady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</si>
  <si>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</si>
  <si>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</si>
  <si>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</si>
  <si>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</si>
  <si>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</si>
  <si>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</si>
  <si>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</si>
  <si>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</si>
  <si>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</si>
  <si>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1024</t>
  </si>
  <si>
    <t>-80567016</t>
  </si>
  <si>
    <t>"2,8%"1</t>
  </si>
  <si>
    <t>VRN7</t>
  </si>
  <si>
    <t>Provozní vlivy</t>
  </si>
  <si>
    <t>071103000</t>
  </si>
  <si>
    <t>Provoz investora</t>
  </si>
  <si>
    <t>787695046</t>
  </si>
  <si>
    <t>"2%"1</t>
  </si>
  <si>
    <t>VRN9</t>
  </si>
  <si>
    <t>090001000</t>
  </si>
  <si>
    <t>Ostatní náklady- rozměření stávající podlahy v rastru 1,5x1,5 m pro určení křivosti nivelety podlahy vč. vyhotovení výkresu</t>
  </si>
  <si>
    <t>-1272597081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</si>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</sst>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42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340237212" TargetMode="External" /><Relationship Id="rId2" Type="http://schemas.openxmlformats.org/officeDocument/2006/relationships/hyperlink" Target="https://podminky.urs.cz/item/CS_URS_2025_02/340271045" TargetMode="External" /><Relationship Id="rId3" Type="http://schemas.openxmlformats.org/officeDocument/2006/relationships/hyperlink" Target="https://podminky.urs.cz/item/CS_URS_2025_02/612325222" TargetMode="External" /><Relationship Id="rId4" Type="http://schemas.openxmlformats.org/officeDocument/2006/relationships/hyperlink" Target="https://podminky.urs.cz/item/CS_URS_2025_02/612325225" TargetMode="External" /><Relationship Id="rId5" Type="http://schemas.openxmlformats.org/officeDocument/2006/relationships/hyperlink" Target="https://podminky.urs.cz/item/CS_URS_2025_02/612325419" TargetMode="External" /><Relationship Id="rId6" Type="http://schemas.openxmlformats.org/officeDocument/2006/relationships/hyperlink" Target="https://podminky.urs.cz/item/CS_URS_2025_02/631312141" TargetMode="External" /><Relationship Id="rId7" Type="http://schemas.openxmlformats.org/officeDocument/2006/relationships/hyperlink" Target="https://podminky.urs.cz/item/CS_URS_2025_02/946111111" TargetMode="External" /><Relationship Id="rId8" Type="http://schemas.openxmlformats.org/officeDocument/2006/relationships/hyperlink" Target="https://podminky.urs.cz/item/CS_URS_2025_02/946111211" TargetMode="External" /><Relationship Id="rId9" Type="http://schemas.openxmlformats.org/officeDocument/2006/relationships/hyperlink" Target="https://podminky.urs.cz/item/CS_URS_2025_02/946111811" TargetMode="External" /><Relationship Id="rId10" Type="http://schemas.openxmlformats.org/officeDocument/2006/relationships/hyperlink" Target="https://podminky.urs.cz/item/CS_URS_2025_02/949101111" TargetMode="External" /><Relationship Id="rId11" Type="http://schemas.openxmlformats.org/officeDocument/2006/relationships/hyperlink" Target="https://podminky.urs.cz/item/CS_URS_2025_02/952901111" TargetMode="External" /><Relationship Id="rId12" Type="http://schemas.openxmlformats.org/officeDocument/2006/relationships/hyperlink" Target="https://podminky.urs.cz/item/CS_URS_2025_02/962031011" TargetMode="External" /><Relationship Id="rId13" Type="http://schemas.openxmlformats.org/officeDocument/2006/relationships/hyperlink" Target="https://podminky.urs.cz/item/CS_URS_2025_02/962032111" TargetMode="External" /><Relationship Id="rId14" Type="http://schemas.openxmlformats.org/officeDocument/2006/relationships/hyperlink" Target="https://podminky.urs.cz/item/CS_URS_2025_02/963051113" TargetMode="External" /><Relationship Id="rId15" Type="http://schemas.openxmlformats.org/officeDocument/2006/relationships/hyperlink" Target="https://podminky.urs.cz/item/CS_URS_2025_02/965045113" TargetMode="External" /><Relationship Id="rId16" Type="http://schemas.openxmlformats.org/officeDocument/2006/relationships/hyperlink" Target="https://podminky.urs.cz/item/CS_URS_2025_02/965081213" TargetMode="External" /><Relationship Id="rId17" Type="http://schemas.openxmlformats.org/officeDocument/2006/relationships/hyperlink" Target="https://podminky.urs.cz/item/CS_URS_2025_02/965081611" TargetMode="External" /><Relationship Id="rId18" Type="http://schemas.openxmlformats.org/officeDocument/2006/relationships/hyperlink" Target="https://podminky.urs.cz/item/CS_URS_2025_02/968062455" TargetMode="External" /><Relationship Id="rId19" Type="http://schemas.openxmlformats.org/officeDocument/2006/relationships/hyperlink" Target="https://podminky.urs.cz/item/CS_URS_2025_02/997006512" TargetMode="External" /><Relationship Id="rId20" Type="http://schemas.openxmlformats.org/officeDocument/2006/relationships/hyperlink" Target="https://podminky.urs.cz/item/CS_URS_2025_02/997006519" TargetMode="External" /><Relationship Id="rId21" Type="http://schemas.openxmlformats.org/officeDocument/2006/relationships/hyperlink" Target="https://podminky.urs.cz/item/CS_URS_2025_02/997013213" TargetMode="External" /><Relationship Id="rId22" Type="http://schemas.openxmlformats.org/officeDocument/2006/relationships/hyperlink" Target="https://podminky.urs.cz/item/CS_URS_2025_02/997013311" TargetMode="External" /><Relationship Id="rId23" Type="http://schemas.openxmlformats.org/officeDocument/2006/relationships/hyperlink" Target="https://podminky.urs.cz/item/CS_URS_2025_02/997013321" TargetMode="External" /><Relationship Id="rId24" Type="http://schemas.openxmlformats.org/officeDocument/2006/relationships/hyperlink" Target="https://podminky.urs.cz/item/CS_URS_2025_02/997013631" TargetMode="External" /><Relationship Id="rId25" Type="http://schemas.openxmlformats.org/officeDocument/2006/relationships/hyperlink" Target="https://podminky.urs.cz/item/CS_URS_2025_02/998011010" TargetMode="External" /><Relationship Id="rId26" Type="http://schemas.openxmlformats.org/officeDocument/2006/relationships/hyperlink" Target="https://podminky.urs.cz/item/CS_URS_2025_02/763121411" TargetMode="External" /><Relationship Id="rId27" Type="http://schemas.openxmlformats.org/officeDocument/2006/relationships/hyperlink" Target="https://podminky.urs.cz/item/CS_URS_2025_02/763121714" TargetMode="External" /><Relationship Id="rId28" Type="http://schemas.openxmlformats.org/officeDocument/2006/relationships/hyperlink" Target="https://podminky.urs.cz/item/CS_URS_2025_02/763121716" TargetMode="External" /><Relationship Id="rId29" Type="http://schemas.openxmlformats.org/officeDocument/2006/relationships/hyperlink" Target="https://podminky.urs.cz/item/CS_URS_2025_02/763121913" TargetMode="External" /><Relationship Id="rId30" Type="http://schemas.openxmlformats.org/officeDocument/2006/relationships/hyperlink" Target="https://podminky.urs.cz/item/CS_URS_2025_02/763135102" TargetMode="External" /><Relationship Id="rId31" Type="http://schemas.openxmlformats.org/officeDocument/2006/relationships/hyperlink" Target="https://podminky.urs.cz/item/CS_URS_2025_02/763172322" TargetMode="External" /><Relationship Id="rId32" Type="http://schemas.openxmlformats.org/officeDocument/2006/relationships/hyperlink" Target="https://podminky.urs.cz/item/CS_URS_2025_02/998763333" TargetMode="External" /><Relationship Id="rId33" Type="http://schemas.openxmlformats.org/officeDocument/2006/relationships/hyperlink" Target="https://podminky.urs.cz/item/CS_URS_2025_02/998767313" TargetMode="External" /><Relationship Id="rId34" Type="http://schemas.openxmlformats.org/officeDocument/2006/relationships/hyperlink" Target="https://podminky.urs.cz/item/CS_URS_2025_02/776201812" TargetMode="External" /><Relationship Id="rId35" Type="http://schemas.openxmlformats.org/officeDocument/2006/relationships/hyperlink" Target="https://podminky.urs.cz/item/CS_URS_2025_02/776410811" TargetMode="External" /><Relationship Id="rId36" Type="http://schemas.openxmlformats.org/officeDocument/2006/relationships/hyperlink" Target="https://podminky.urs.cz/item/CS_URS_2025_02/777111111" TargetMode="External" /><Relationship Id="rId37" Type="http://schemas.openxmlformats.org/officeDocument/2006/relationships/hyperlink" Target="https://podminky.urs.cz/item/CS_URS_2025_02/998777313" TargetMode="External" /><Relationship Id="rId38" Type="http://schemas.openxmlformats.org/officeDocument/2006/relationships/hyperlink" Target="https://podminky.urs.cz/item/CS_URS_2025_02/781111011" TargetMode="External" /><Relationship Id="rId39" Type="http://schemas.openxmlformats.org/officeDocument/2006/relationships/hyperlink" Target="https://podminky.urs.cz/item/CS_URS_2025_02/781121011" TargetMode="External" /><Relationship Id="rId40" Type="http://schemas.openxmlformats.org/officeDocument/2006/relationships/hyperlink" Target="https://podminky.urs.cz/item/CS_URS_2025_02/781131112" TargetMode="External" /><Relationship Id="rId41" Type="http://schemas.openxmlformats.org/officeDocument/2006/relationships/hyperlink" Target="https://podminky.urs.cz/item/CS_URS_2025_02/781151031" TargetMode="External" /><Relationship Id="rId42" Type="http://schemas.openxmlformats.org/officeDocument/2006/relationships/hyperlink" Target="https://podminky.urs.cz/item/CS_URS_2025_02/781471810" TargetMode="External" /><Relationship Id="rId43" Type="http://schemas.openxmlformats.org/officeDocument/2006/relationships/hyperlink" Target="https://podminky.urs.cz/item/CS_URS_2025_02/781472217" TargetMode="External" /><Relationship Id="rId44" Type="http://schemas.openxmlformats.org/officeDocument/2006/relationships/hyperlink" Target="https://podminky.urs.cz/item/CS_URS_2025_02/781472291" TargetMode="External" /><Relationship Id="rId45" Type="http://schemas.openxmlformats.org/officeDocument/2006/relationships/hyperlink" Target="https://podminky.urs.cz/item/CS_URS_2025_02/781472292" TargetMode="External" /><Relationship Id="rId46" Type="http://schemas.openxmlformats.org/officeDocument/2006/relationships/hyperlink" Target="https://podminky.urs.cz/item/CS_URS_2025_02/781495211" TargetMode="External" /><Relationship Id="rId47" Type="http://schemas.openxmlformats.org/officeDocument/2006/relationships/hyperlink" Target="https://podminky.urs.cz/item/CS_URS_2025_02/998781123" TargetMode="External" /><Relationship Id="rId48" Type="http://schemas.openxmlformats.org/officeDocument/2006/relationships/hyperlink" Target="https://podminky.urs.cz/item/CS_URS_2025_02/784121001" TargetMode="External" /><Relationship Id="rId49" Type="http://schemas.openxmlformats.org/officeDocument/2006/relationships/hyperlink" Target="https://podminky.urs.cz/item/CS_URS_2025_02/784121011" TargetMode="External" /><Relationship Id="rId50" Type="http://schemas.openxmlformats.org/officeDocument/2006/relationships/hyperlink" Target="https://podminky.urs.cz/item/CS_URS_2025_02/784181101" TargetMode="External" /><Relationship Id="rId51" Type="http://schemas.openxmlformats.org/officeDocument/2006/relationships/hyperlink" Target="https://podminky.urs.cz/item/CS_URS_2025_02/784211101" TargetMode="External" /><Relationship Id="rId52" Type="http://schemas.openxmlformats.org/officeDocument/2006/relationships/hyperlink" Target="https://podminky.urs.cz/item/CS_URS_2025_02/HZS1292" TargetMode="External" /><Relationship Id="rId53" Type="http://schemas.openxmlformats.org/officeDocument/2006/relationships/hyperlink" Target="https://podminky.urs.cz/item/CS_URS_2025_02/HZS2492" TargetMode="External" /><Relationship Id="rId5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210100001" TargetMode="External" /><Relationship Id="rId2" Type="http://schemas.openxmlformats.org/officeDocument/2006/relationships/hyperlink" Target="https://podminky.urs.cz/item/CS_URS_2025_02/210100004" TargetMode="External" /><Relationship Id="rId3" Type="http://schemas.openxmlformats.org/officeDocument/2006/relationships/hyperlink" Target="https://podminky.urs.cz/item/CS_URS_2025_02/210100007" TargetMode="External" /><Relationship Id="rId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31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VSB_CU0225_R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Stavební úpravy učeben G316, G314 G322 pavilon 6, VŠB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13. 9. 2025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ROUND(AG55+AG56+AG62,2)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ROUND(AS55+AS56+AS62,2)</f>
        <v>0</v>
      </c>
      <c r="AT54" s="109">
        <f>ROUND(SUM(AV54:AW54),2)</f>
        <v>0</v>
      </c>
      <c r="AU54" s="110">
        <f>ROUND(AU55+AU56+AU62,5)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ROUND(AZ55+AZ56+AZ62,2)</f>
        <v>0</v>
      </c>
      <c r="BA54" s="109">
        <f>ROUND(BA55+BA56+BA62,2)</f>
        <v>0</v>
      </c>
      <c r="BB54" s="109">
        <f>ROUND(BB55+BB56+BB62,2)</f>
        <v>0</v>
      </c>
      <c r="BC54" s="109">
        <f>ROUND(BC55+BC56+BC62,2)</f>
        <v>0</v>
      </c>
      <c r="BD54" s="111">
        <f>ROUND(BD55+BD56+BD62,2)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4" t="s">
        <v>73</v>
      </c>
      <c r="B55" s="115"/>
      <c r="C55" s="116"/>
      <c r="D55" s="117" t="s">
        <v>74</v>
      </c>
      <c r="E55" s="117"/>
      <c r="F55" s="117"/>
      <c r="G55" s="117"/>
      <c r="H55" s="117"/>
      <c r="I55" s="118"/>
      <c r="J55" s="117" t="s">
        <v>75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'D.1.1 - ASŘ'!J30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76</v>
      </c>
      <c r="AR55" s="121"/>
      <c r="AS55" s="122">
        <v>0</v>
      </c>
      <c r="AT55" s="123">
        <f>ROUND(SUM(AV55:AW55),2)</f>
        <v>0</v>
      </c>
      <c r="AU55" s="124">
        <f>'D.1.1 - ASŘ'!P100</f>
        <v>0</v>
      </c>
      <c r="AV55" s="123">
        <f>'D.1.1 - ASŘ'!J33</f>
        <v>0</v>
      </c>
      <c r="AW55" s="123">
        <f>'D.1.1 - ASŘ'!J34</f>
        <v>0</v>
      </c>
      <c r="AX55" s="123">
        <f>'D.1.1 - ASŘ'!J35</f>
        <v>0</v>
      </c>
      <c r="AY55" s="123">
        <f>'D.1.1 - ASŘ'!J36</f>
        <v>0</v>
      </c>
      <c r="AZ55" s="123">
        <f>'D.1.1 - ASŘ'!F33</f>
        <v>0</v>
      </c>
      <c r="BA55" s="123">
        <f>'D.1.1 - ASŘ'!F34</f>
        <v>0</v>
      </c>
      <c r="BB55" s="123">
        <f>'D.1.1 - ASŘ'!F35</f>
        <v>0</v>
      </c>
      <c r="BC55" s="123">
        <f>'D.1.1 - ASŘ'!F36</f>
        <v>0</v>
      </c>
      <c r="BD55" s="125">
        <f>'D.1.1 - ASŘ'!F37</f>
        <v>0</v>
      </c>
      <c r="BE55" s="7"/>
      <c r="BT55" s="126" t="s">
        <v>77</v>
      </c>
      <c r="BV55" s="126" t="s">
        <v>71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7" customFormat="1" ht="16.5" customHeight="1">
      <c r="A56" s="7"/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27">
        <f>ROUND(SUM(AG57:AG61),2)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76</v>
      </c>
      <c r="AR56" s="121"/>
      <c r="AS56" s="122">
        <f>ROUND(SUM(AS57:AS61),2)</f>
        <v>0</v>
      </c>
      <c r="AT56" s="123">
        <f>ROUND(SUM(AV56:AW56),2)</f>
        <v>0</v>
      </c>
      <c r="AU56" s="124">
        <f>ROUND(SUM(AU57:AU61),5)</f>
        <v>0</v>
      </c>
      <c r="AV56" s="123">
        <f>ROUND(AZ56*L29,2)</f>
        <v>0</v>
      </c>
      <c r="AW56" s="123">
        <f>ROUND(BA56*L30,2)</f>
        <v>0</v>
      </c>
      <c r="AX56" s="123">
        <f>ROUND(BB56*L29,2)</f>
        <v>0</v>
      </c>
      <c r="AY56" s="123">
        <f>ROUND(BC56*L30,2)</f>
        <v>0</v>
      </c>
      <c r="AZ56" s="123">
        <f>ROUND(SUM(AZ57:AZ61),2)</f>
        <v>0</v>
      </c>
      <c r="BA56" s="123">
        <f>ROUND(SUM(BA57:BA61),2)</f>
        <v>0</v>
      </c>
      <c r="BB56" s="123">
        <f>ROUND(SUM(BB57:BB61),2)</f>
        <v>0</v>
      </c>
      <c r="BC56" s="123">
        <f>ROUND(SUM(BC57:BC61),2)</f>
        <v>0</v>
      </c>
      <c r="BD56" s="125">
        <f>ROUND(SUM(BD57:BD61),2)</f>
        <v>0</v>
      </c>
      <c r="BE56" s="7"/>
      <c r="BS56" s="126" t="s">
        <v>68</v>
      </c>
      <c r="BT56" s="126" t="s">
        <v>77</v>
      </c>
      <c r="BU56" s="126" t="s">
        <v>70</v>
      </c>
      <c r="BV56" s="126" t="s">
        <v>71</v>
      </c>
      <c r="BW56" s="126" t="s">
        <v>82</v>
      </c>
      <c r="BX56" s="126" t="s">
        <v>5</v>
      </c>
      <c r="CL56" s="126" t="s">
        <v>19</v>
      </c>
      <c r="CM56" s="126" t="s">
        <v>79</v>
      </c>
    </row>
    <row r="57" s="4" customFormat="1" ht="16.5" customHeight="1">
      <c r="A57" s="114" t="s">
        <v>73</v>
      </c>
      <c r="B57" s="66"/>
      <c r="C57" s="128"/>
      <c r="D57" s="128"/>
      <c r="E57" s="129" t="s">
        <v>83</v>
      </c>
      <c r="F57" s="129"/>
      <c r="G57" s="129"/>
      <c r="H57" s="129"/>
      <c r="I57" s="129"/>
      <c r="J57" s="128"/>
      <c r="K57" s="129" t="s">
        <v>84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'D.1.4.1 - Zdravotechnika'!J32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85</v>
      </c>
      <c r="AR57" s="68"/>
      <c r="AS57" s="132">
        <v>0</v>
      </c>
      <c r="AT57" s="133">
        <f>ROUND(SUM(AV57:AW57),2)</f>
        <v>0</v>
      </c>
      <c r="AU57" s="134">
        <f>'D.1.4.1 - Zdravotechnika'!P95</f>
        <v>0</v>
      </c>
      <c r="AV57" s="133">
        <f>'D.1.4.1 - Zdravotechnika'!J35</f>
        <v>0</v>
      </c>
      <c r="AW57" s="133">
        <f>'D.1.4.1 - Zdravotechnika'!J36</f>
        <v>0</v>
      </c>
      <c r="AX57" s="133">
        <f>'D.1.4.1 - Zdravotechnika'!J37</f>
        <v>0</v>
      </c>
      <c r="AY57" s="133">
        <f>'D.1.4.1 - Zdravotechnika'!J38</f>
        <v>0</v>
      </c>
      <c r="AZ57" s="133">
        <f>'D.1.4.1 - Zdravotechnika'!F35</f>
        <v>0</v>
      </c>
      <c r="BA57" s="133">
        <f>'D.1.4.1 - Zdravotechnika'!F36</f>
        <v>0</v>
      </c>
      <c r="BB57" s="133">
        <f>'D.1.4.1 - Zdravotechnika'!F37</f>
        <v>0</v>
      </c>
      <c r="BC57" s="133">
        <f>'D.1.4.1 - Zdravotechnika'!F38</f>
        <v>0</v>
      </c>
      <c r="BD57" s="135">
        <f>'D.1.4.1 - Zdravotechnika'!F39</f>
        <v>0</v>
      </c>
      <c r="BE57" s="4"/>
      <c r="BT57" s="136" t="s">
        <v>79</v>
      </c>
      <c r="BV57" s="136" t="s">
        <v>71</v>
      </c>
      <c r="BW57" s="136" t="s">
        <v>86</v>
      </c>
      <c r="BX57" s="136" t="s">
        <v>82</v>
      </c>
      <c r="CL57" s="136" t="s">
        <v>19</v>
      </c>
    </row>
    <row r="58" s="4" customFormat="1" ht="16.5" customHeight="1">
      <c r="A58" s="114" t="s">
        <v>73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'D.1.4.2 - Vzduchotechnika'!J32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85</v>
      </c>
      <c r="AR58" s="68"/>
      <c r="AS58" s="132">
        <v>0</v>
      </c>
      <c r="AT58" s="133">
        <f>ROUND(SUM(AV58:AW58),2)</f>
        <v>0</v>
      </c>
      <c r="AU58" s="134">
        <f>'D.1.4.2 - Vzduchotechnika'!P89</f>
        <v>0</v>
      </c>
      <c r="AV58" s="133">
        <f>'D.1.4.2 - Vzduchotechnika'!J35</f>
        <v>0</v>
      </c>
      <c r="AW58" s="133">
        <f>'D.1.4.2 - Vzduchotechnika'!J36</f>
        <v>0</v>
      </c>
      <c r="AX58" s="133">
        <f>'D.1.4.2 - Vzduchotechnika'!J37</f>
        <v>0</v>
      </c>
      <c r="AY58" s="133">
        <f>'D.1.4.2 - Vzduchotechnika'!J38</f>
        <v>0</v>
      </c>
      <c r="AZ58" s="133">
        <f>'D.1.4.2 - Vzduchotechnika'!F35</f>
        <v>0</v>
      </c>
      <c r="BA58" s="133">
        <f>'D.1.4.2 - Vzduchotechnika'!F36</f>
        <v>0</v>
      </c>
      <c r="BB58" s="133">
        <f>'D.1.4.2 - Vzduchotechnika'!F37</f>
        <v>0</v>
      </c>
      <c r="BC58" s="133">
        <f>'D.1.4.2 - Vzduchotechnika'!F38</f>
        <v>0</v>
      </c>
      <c r="BD58" s="135">
        <f>'D.1.4.2 - Vzduchotechnika'!F39</f>
        <v>0</v>
      </c>
      <c r="BE58" s="4"/>
      <c r="BT58" s="136" t="s">
        <v>79</v>
      </c>
      <c r="BV58" s="136" t="s">
        <v>71</v>
      </c>
      <c r="BW58" s="136" t="s">
        <v>89</v>
      </c>
      <c r="BX58" s="136" t="s">
        <v>82</v>
      </c>
      <c r="CL58" s="136" t="s">
        <v>19</v>
      </c>
    </row>
    <row r="59" s="4" customFormat="1" ht="16.5" customHeight="1">
      <c r="A59" s="114" t="s">
        <v>73</v>
      </c>
      <c r="B59" s="66"/>
      <c r="C59" s="128"/>
      <c r="D59" s="128"/>
      <c r="E59" s="129" t="s">
        <v>90</v>
      </c>
      <c r="F59" s="129"/>
      <c r="G59" s="129"/>
      <c r="H59" s="129"/>
      <c r="I59" s="129"/>
      <c r="J59" s="128"/>
      <c r="K59" s="129" t="s">
        <v>91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'D.1.4.5 - Elektroinstalac...'!J32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85</v>
      </c>
      <c r="AR59" s="68"/>
      <c r="AS59" s="132">
        <v>0</v>
      </c>
      <c r="AT59" s="133">
        <f>ROUND(SUM(AV59:AW59),2)</f>
        <v>0</v>
      </c>
      <c r="AU59" s="134">
        <f>'D.1.4.5 - Elektroinstalac...'!P91</f>
        <v>0</v>
      </c>
      <c r="AV59" s="133">
        <f>'D.1.4.5 - Elektroinstalac...'!J35</f>
        <v>0</v>
      </c>
      <c r="AW59" s="133">
        <f>'D.1.4.5 - Elektroinstalac...'!J36</f>
        <v>0</v>
      </c>
      <c r="AX59" s="133">
        <f>'D.1.4.5 - Elektroinstalac...'!J37</f>
        <v>0</v>
      </c>
      <c r="AY59" s="133">
        <f>'D.1.4.5 - Elektroinstalac...'!J38</f>
        <v>0</v>
      </c>
      <c r="AZ59" s="133">
        <f>'D.1.4.5 - Elektroinstalac...'!F35</f>
        <v>0</v>
      </c>
      <c r="BA59" s="133">
        <f>'D.1.4.5 - Elektroinstalac...'!F36</f>
        <v>0</v>
      </c>
      <c r="BB59" s="133">
        <f>'D.1.4.5 - Elektroinstalac...'!F37</f>
        <v>0</v>
      </c>
      <c r="BC59" s="133">
        <f>'D.1.4.5 - Elektroinstalac...'!F38</f>
        <v>0</v>
      </c>
      <c r="BD59" s="135">
        <f>'D.1.4.5 - Elektroinstalac...'!F39</f>
        <v>0</v>
      </c>
      <c r="BE59" s="4"/>
      <c r="BT59" s="136" t="s">
        <v>79</v>
      </c>
      <c r="BV59" s="136" t="s">
        <v>71</v>
      </c>
      <c r="BW59" s="136" t="s">
        <v>92</v>
      </c>
      <c r="BX59" s="136" t="s">
        <v>82</v>
      </c>
      <c r="CL59" s="136" t="s">
        <v>19</v>
      </c>
    </row>
    <row r="60" s="4" customFormat="1" ht="16.5" customHeight="1">
      <c r="A60" s="114" t="s">
        <v>73</v>
      </c>
      <c r="B60" s="66"/>
      <c r="C60" s="128"/>
      <c r="D60" s="128"/>
      <c r="E60" s="129" t="s">
        <v>93</v>
      </c>
      <c r="F60" s="129"/>
      <c r="G60" s="129"/>
      <c r="H60" s="129"/>
      <c r="I60" s="129"/>
      <c r="J60" s="128"/>
      <c r="K60" s="129" t="s">
        <v>94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'D.1.4.10 - Interiér'!J32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2">
        <v>0</v>
      </c>
      <c r="AT60" s="133">
        <f>ROUND(SUM(AV60:AW60),2)</f>
        <v>0</v>
      </c>
      <c r="AU60" s="134">
        <f>'D.1.4.10 - Interiér'!P87</f>
        <v>0</v>
      </c>
      <c r="AV60" s="133">
        <f>'D.1.4.10 - Interiér'!J35</f>
        <v>0</v>
      </c>
      <c r="AW60" s="133">
        <f>'D.1.4.10 - Interiér'!J36</f>
        <v>0</v>
      </c>
      <c r="AX60" s="133">
        <f>'D.1.4.10 - Interiér'!J37</f>
        <v>0</v>
      </c>
      <c r="AY60" s="133">
        <f>'D.1.4.10 - Interiér'!J38</f>
        <v>0</v>
      </c>
      <c r="AZ60" s="133">
        <f>'D.1.4.10 - Interiér'!F35</f>
        <v>0</v>
      </c>
      <c r="BA60" s="133">
        <f>'D.1.4.10 - Interiér'!F36</f>
        <v>0</v>
      </c>
      <c r="BB60" s="133">
        <f>'D.1.4.10 - Interiér'!F37</f>
        <v>0</v>
      </c>
      <c r="BC60" s="133">
        <f>'D.1.4.10 - Interiér'!F38</f>
        <v>0</v>
      </c>
      <c r="BD60" s="135">
        <f>'D.1.4.10 - Interiér'!F39</f>
        <v>0</v>
      </c>
      <c r="BE60" s="4"/>
      <c r="BT60" s="136" t="s">
        <v>79</v>
      </c>
      <c r="BV60" s="136" t="s">
        <v>71</v>
      </c>
      <c r="BW60" s="136" t="s">
        <v>95</v>
      </c>
      <c r="BX60" s="136" t="s">
        <v>82</v>
      </c>
      <c r="CL60" s="136" t="s">
        <v>19</v>
      </c>
    </row>
    <row r="61" s="4" customFormat="1" ht="16.5" customHeight="1">
      <c r="A61" s="114" t="s">
        <v>73</v>
      </c>
      <c r="B61" s="66"/>
      <c r="C61" s="128"/>
      <c r="D61" s="128"/>
      <c r="E61" s="129" t="s">
        <v>96</v>
      </c>
      <c r="F61" s="129"/>
      <c r="G61" s="129"/>
      <c r="H61" s="129"/>
      <c r="I61" s="129"/>
      <c r="J61" s="128"/>
      <c r="K61" s="129" t="s">
        <v>97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'D.1.4.11 - Technologické 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85</v>
      </c>
      <c r="AR61" s="68"/>
      <c r="AS61" s="132">
        <v>0</v>
      </c>
      <c r="AT61" s="133">
        <f>ROUND(SUM(AV61:AW61),2)</f>
        <v>0</v>
      </c>
      <c r="AU61" s="134">
        <f>'D.1.4.11 - Technologické ...'!P88</f>
        <v>0</v>
      </c>
      <c r="AV61" s="133">
        <f>'D.1.4.11 - Technologické ...'!J35</f>
        <v>0</v>
      </c>
      <c r="AW61" s="133">
        <f>'D.1.4.11 - Technologické ...'!J36</f>
        <v>0</v>
      </c>
      <c r="AX61" s="133">
        <f>'D.1.4.11 - Technologické ...'!J37</f>
        <v>0</v>
      </c>
      <c r="AY61" s="133">
        <f>'D.1.4.11 - Technologické ...'!J38</f>
        <v>0</v>
      </c>
      <c r="AZ61" s="133">
        <f>'D.1.4.11 - Technologické ...'!F35</f>
        <v>0</v>
      </c>
      <c r="BA61" s="133">
        <f>'D.1.4.11 - Technologické ...'!F36</f>
        <v>0</v>
      </c>
      <c r="BB61" s="133">
        <f>'D.1.4.11 - Technologické ...'!F37</f>
        <v>0</v>
      </c>
      <c r="BC61" s="133">
        <f>'D.1.4.11 - Technologické ...'!F38</f>
        <v>0</v>
      </c>
      <c r="BD61" s="135">
        <f>'D.1.4.11 - Technologické ...'!F39</f>
        <v>0</v>
      </c>
      <c r="BE61" s="4"/>
      <c r="BT61" s="136" t="s">
        <v>79</v>
      </c>
      <c r="BV61" s="136" t="s">
        <v>71</v>
      </c>
      <c r="BW61" s="136" t="s">
        <v>98</v>
      </c>
      <c r="BX61" s="136" t="s">
        <v>82</v>
      </c>
      <c r="CL61" s="136" t="s">
        <v>19</v>
      </c>
    </row>
    <row r="62" s="7" customFormat="1" ht="16.5" customHeight="1">
      <c r="A62" s="114" t="s">
        <v>73</v>
      </c>
      <c r="B62" s="115"/>
      <c r="C62" s="116"/>
      <c r="D62" s="117" t="s">
        <v>99</v>
      </c>
      <c r="E62" s="117"/>
      <c r="F62" s="117"/>
      <c r="G62" s="117"/>
      <c r="H62" s="117"/>
      <c r="I62" s="118"/>
      <c r="J62" s="117" t="s">
        <v>100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'VON - Vedlejší a ostatní ...'!J30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99</v>
      </c>
      <c r="AR62" s="121"/>
      <c r="AS62" s="137">
        <v>0</v>
      </c>
      <c r="AT62" s="138">
        <f>ROUND(SUM(AV62:AW62),2)</f>
        <v>0</v>
      </c>
      <c r="AU62" s="139">
        <f>'VON - Vedlejší a ostatní ...'!P83</f>
        <v>0</v>
      </c>
      <c r="AV62" s="138">
        <f>'VON - Vedlejší a ostatní ...'!J33</f>
        <v>0</v>
      </c>
      <c r="AW62" s="138">
        <f>'VON - Vedlejší a ostatní ...'!J34</f>
        <v>0</v>
      </c>
      <c r="AX62" s="138">
        <f>'VON - Vedlejší a ostatní ...'!J35</f>
        <v>0</v>
      </c>
      <c r="AY62" s="138">
        <f>'VON - Vedlejší a ostatní ...'!J36</f>
        <v>0</v>
      </c>
      <c r="AZ62" s="138">
        <f>'VON - Vedlejší a ostatní ...'!F33</f>
        <v>0</v>
      </c>
      <c r="BA62" s="138">
        <f>'VON - Vedlejší a ostatní ...'!F34</f>
        <v>0</v>
      </c>
      <c r="BB62" s="138">
        <f>'VON - Vedlejší a ostatní ...'!F35</f>
        <v>0</v>
      </c>
      <c r="BC62" s="138">
        <f>'VON - Vedlejší a ostatní ...'!F36</f>
        <v>0</v>
      </c>
      <c r="BD62" s="140">
        <f>'VON - Vedlejší a ostatní ...'!F37</f>
        <v>0</v>
      </c>
      <c r="BE62" s="7"/>
      <c r="BT62" s="126" t="s">
        <v>77</v>
      </c>
      <c r="BV62" s="126" t="s">
        <v>71</v>
      </c>
      <c r="BW62" s="126" t="s">
        <v>101</v>
      </c>
      <c r="BX62" s="126" t="s">
        <v>5</v>
      </c>
      <c r="CL62" s="126" t="s">
        <v>19</v>
      </c>
      <c r="CM62" s="126" t="s">
        <v>79</v>
      </c>
    </row>
    <row r="63" s="2" customFormat="1" ht="30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7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</sheetData>
  <sheetProtection sheet="1" formatColumns="0" formatRows="0" objects="1" scenarios="1" spinCount="100000" saltValue="vunX7OPWHY1W/A6hXxvaaKMDYs8snZOZwKeMW2KW1VGIQi0v3g7w4a5uIGcLus+S+N5VyKV2A+FuJqtWBdqI1w==" hashValue="T45PQN4nIwzQr+OdJFQyFaQ5F5W6QqVYfV3HEQDMLHdU87rcUjvNu34r7CRWCSFB/NxetmWzv2xuM4n8VMN74Q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D.1.1 - ASŘ'!C2" display="/"/>
    <hyperlink ref="A57" location="'D.1.4.1 - Zdravotechnika'!C2" display="/"/>
    <hyperlink ref="A58" location="'D.1.4.2 - Vzduchotechnika'!C2" display="/"/>
    <hyperlink ref="A59" location="'D.1.4.5 - Elektroinstalac...'!C2" display="/"/>
    <hyperlink ref="A60" location="'D.1.4.10 - Interiér'!C2" display="/"/>
    <hyperlink ref="A61" location="'D.1.4.11 - Technologické ...'!C2" display="/"/>
    <hyperlink ref="A62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102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učeben G316, G314 G322 pavilon 6, VŠB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104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13. 9. 2025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ROUND(J100,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ROUND((SUM(BE100:BE757)),  2)</f>
        <v>0</v>
      </c>
      <c r="G33" s="41"/>
      <c r="H33" s="41"/>
      <c r="I33" s="160">
        <v>0.20999999999999999</v>
      </c>
      <c r="J33" s="159">
        <f>ROUND(((SUM(BE100:BE757))*I33),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ROUND((SUM(BF100:BF757)),  2)</f>
        <v>0</v>
      </c>
      <c r="G34" s="41"/>
      <c r="H34" s="41"/>
      <c r="I34" s="160">
        <v>0.12</v>
      </c>
      <c r="J34" s="159">
        <f>ROUND(((SUM(BF100:BF757))*I34),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ROUND((SUM(BG100:BG757)),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ROUND((SUM(BH100:BH757)),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ROUND((SUM(BI100:BI757)),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učeben G316, G314 G322 pavilon 6, VŠB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D.1.1 - ASŘ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13. 9. 2025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106</v>
      </c>
      <c r="D57" s="174"/>
      <c r="E57" s="174"/>
      <c r="F57" s="174"/>
      <c r="G57" s="174"/>
      <c r="H57" s="174"/>
      <c r="I57" s="174"/>
      <c r="J57" s="175" t="s">
        <v>107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J100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77"/>
      <c r="C60" s="178"/>
      <c r="D60" s="179" t="s">
        <v>109</v>
      </c>
      <c r="E60" s="180"/>
      <c r="F60" s="180"/>
      <c r="G60" s="180"/>
      <c r="H60" s="180"/>
      <c r="I60" s="180"/>
      <c r="J60" s="181">
        <f>J101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110</v>
      </c>
      <c r="E61" s="185"/>
      <c r="F61" s="185"/>
      <c r="G61" s="185"/>
      <c r="H61" s="185"/>
      <c r="I61" s="185"/>
      <c r="J61" s="186">
        <f>J102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3"/>
      <c r="C62" s="128"/>
      <c r="D62" s="184" t="s">
        <v>111</v>
      </c>
      <c r="E62" s="185"/>
      <c r="F62" s="185"/>
      <c r="G62" s="185"/>
      <c r="H62" s="185"/>
      <c r="I62" s="185"/>
      <c r="J62" s="186">
        <f>J103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112</v>
      </c>
      <c r="E63" s="185"/>
      <c r="F63" s="185"/>
      <c r="G63" s="185"/>
      <c r="H63" s="185"/>
      <c r="I63" s="185"/>
      <c r="J63" s="186">
        <f>J122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3"/>
      <c r="C64" s="128"/>
      <c r="D64" s="184" t="s">
        <v>113</v>
      </c>
      <c r="E64" s="185"/>
      <c r="F64" s="185"/>
      <c r="G64" s="185"/>
      <c r="H64" s="185"/>
      <c r="I64" s="185"/>
      <c r="J64" s="186">
        <f>J123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3"/>
      <c r="C65" s="128"/>
      <c r="D65" s="184" t="s">
        <v>114</v>
      </c>
      <c r="E65" s="185"/>
      <c r="F65" s="185"/>
      <c r="G65" s="185"/>
      <c r="H65" s="185"/>
      <c r="I65" s="185"/>
      <c r="J65" s="186">
        <f>J152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115</v>
      </c>
      <c r="E66" s="185"/>
      <c r="F66" s="185"/>
      <c r="G66" s="185"/>
      <c r="H66" s="185"/>
      <c r="I66" s="185"/>
      <c r="J66" s="186">
        <f>J164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8"/>
      <c r="D67" s="184" t="s">
        <v>116</v>
      </c>
      <c r="E67" s="185"/>
      <c r="F67" s="185"/>
      <c r="G67" s="185"/>
      <c r="H67" s="185"/>
      <c r="I67" s="185"/>
      <c r="J67" s="186">
        <f>J165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8"/>
      <c r="D68" s="184" t="s">
        <v>117</v>
      </c>
      <c r="E68" s="185"/>
      <c r="F68" s="185"/>
      <c r="G68" s="185"/>
      <c r="H68" s="185"/>
      <c r="I68" s="185"/>
      <c r="J68" s="186">
        <f>J183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3"/>
      <c r="C69" s="128"/>
      <c r="D69" s="184" t="s">
        <v>118</v>
      </c>
      <c r="E69" s="185"/>
      <c r="F69" s="185"/>
      <c r="G69" s="185"/>
      <c r="H69" s="185"/>
      <c r="I69" s="185"/>
      <c r="J69" s="186">
        <f>J192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119</v>
      </c>
      <c r="E70" s="185"/>
      <c r="F70" s="185"/>
      <c r="G70" s="185"/>
      <c r="H70" s="185"/>
      <c r="I70" s="185"/>
      <c r="J70" s="186">
        <f>J263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120</v>
      </c>
      <c r="E71" s="185"/>
      <c r="F71" s="185"/>
      <c r="G71" s="185"/>
      <c r="H71" s="185"/>
      <c r="I71" s="185"/>
      <c r="J71" s="186">
        <f>J291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121</v>
      </c>
      <c r="E72" s="180"/>
      <c r="F72" s="180"/>
      <c r="G72" s="180"/>
      <c r="H72" s="180"/>
      <c r="I72" s="180"/>
      <c r="J72" s="181">
        <f>J295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122</v>
      </c>
      <c r="E73" s="185"/>
      <c r="F73" s="185"/>
      <c r="G73" s="185"/>
      <c r="H73" s="185"/>
      <c r="I73" s="185"/>
      <c r="J73" s="186">
        <f>J296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123</v>
      </c>
      <c r="E74" s="185"/>
      <c r="F74" s="185"/>
      <c r="G74" s="185"/>
      <c r="H74" s="185"/>
      <c r="I74" s="185"/>
      <c r="J74" s="186">
        <f>J362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124</v>
      </c>
      <c r="E75" s="185"/>
      <c r="F75" s="185"/>
      <c r="G75" s="185"/>
      <c r="H75" s="185"/>
      <c r="I75" s="185"/>
      <c r="J75" s="186">
        <f>J374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125</v>
      </c>
      <c r="E76" s="185"/>
      <c r="F76" s="185"/>
      <c r="G76" s="185"/>
      <c r="H76" s="185"/>
      <c r="I76" s="185"/>
      <c r="J76" s="186">
        <f>J398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126</v>
      </c>
      <c r="E77" s="185"/>
      <c r="F77" s="185"/>
      <c r="G77" s="185"/>
      <c r="H77" s="185"/>
      <c r="I77" s="185"/>
      <c r="J77" s="186">
        <f>J560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127</v>
      </c>
      <c r="E78" s="185"/>
      <c r="F78" s="185"/>
      <c r="G78" s="185"/>
      <c r="H78" s="185"/>
      <c r="I78" s="185"/>
      <c r="J78" s="186">
        <f>J658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7"/>
      <c r="C79" s="178"/>
      <c r="D79" s="179" t="s">
        <v>128</v>
      </c>
      <c r="E79" s="180"/>
      <c r="F79" s="180"/>
      <c r="G79" s="180"/>
      <c r="H79" s="180"/>
      <c r="I79" s="180"/>
      <c r="J79" s="181">
        <f>J717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129</v>
      </c>
      <c r="E80" s="180"/>
      <c r="F80" s="180"/>
      <c r="G80" s="180"/>
      <c r="H80" s="180"/>
      <c r="I80" s="180"/>
      <c r="J80" s="181">
        <f>J737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130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2" t="str">
        <f>E7</f>
        <v>Stavební úpravy učeben G316, G314 G322 pavilon 6, VŠB</v>
      </c>
      <c r="F90" s="35"/>
      <c r="G90" s="35"/>
      <c r="H90" s="35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103</v>
      </c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E9</f>
        <v>D.1.1 - ASŘ</v>
      </c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F12</f>
        <v xml:space="preserve"> </v>
      </c>
      <c r="G94" s="43"/>
      <c r="H94" s="43"/>
      <c r="I94" s="35" t="s">
        <v>23</v>
      </c>
      <c r="J94" s="75" t="str">
        <f>IF(J12="","",J12)</f>
        <v>13. 9. 2025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25</v>
      </c>
      <c r="D96" s="43"/>
      <c r="E96" s="43"/>
      <c r="F96" s="30" t="str">
        <f>E15</f>
        <v xml:space="preserve"> </v>
      </c>
      <c r="G96" s="43"/>
      <c r="H96" s="43"/>
      <c r="I96" s="35" t="s">
        <v>30</v>
      </c>
      <c r="J96" s="39" t="str">
        <f>E21</f>
        <v xml:space="preserve"> </v>
      </c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28</v>
      </c>
      <c r="D97" s="43"/>
      <c r="E97" s="43"/>
      <c r="F97" s="30" t="str">
        <f>IF(E18="","",E18)</f>
        <v>Vyplň údaj</v>
      </c>
      <c r="G97" s="43"/>
      <c r="H97" s="43"/>
      <c r="I97" s="35" t="s">
        <v>32</v>
      </c>
      <c r="J97" s="39" t="str">
        <f>E24</f>
        <v xml:space="preserve"> </v>
      </c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8"/>
      <c r="B99" s="189"/>
      <c r="C99" s="190" t="s">
        <v>131</v>
      </c>
      <c r="D99" s="191" t="s">
        <v>54</v>
      </c>
      <c r="E99" s="191" t="s">
        <v>50</v>
      </c>
      <c r="F99" s="191" t="s">
        <v>51</v>
      </c>
      <c r="G99" s="191" t="s">
        <v>132</v>
      </c>
      <c r="H99" s="191" t="s">
        <v>133</v>
      </c>
      <c r="I99" s="191" t="s">
        <v>134</v>
      </c>
      <c r="J99" s="191" t="s">
        <v>107</v>
      </c>
      <c r="K99" s="192" t="s">
        <v>135</v>
      </c>
      <c r="L99" s="193"/>
      <c r="M99" s="95" t="s">
        <v>19</v>
      </c>
      <c r="N99" s="96" t="s">
        <v>39</v>
      </c>
      <c r="O99" s="96" t="s">
        <v>136</v>
      </c>
      <c r="P99" s="96" t="s">
        <v>137</v>
      </c>
      <c r="Q99" s="96" t="s">
        <v>138</v>
      </c>
      <c r="R99" s="96" t="s">
        <v>139</v>
      </c>
      <c r="S99" s="96" t="s">
        <v>140</v>
      </c>
      <c r="T99" s="97" t="s">
        <v>141</v>
      </c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</row>
    <row r="100" s="2" customFormat="1" ht="22.8" customHeight="1">
      <c r="A100" s="41"/>
      <c r="B100" s="42"/>
      <c r="C100" s="102" t="s">
        <v>142</v>
      </c>
      <c r="D100" s="43"/>
      <c r="E100" s="43"/>
      <c r="F100" s="43"/>
      <c r="G100" s="43"/>
      <c r="H100" s="43"/>
      <c r="I100" s="43"/>
      <c r="J100" s="194">
        <f>BK100</f>
        <v>0</v>
      </c>
      <c r="K100" s="43"/>
      <c r="L100" s="47"/>
      <c r="M100" s="98"/>
      <c r="N100" s="195"/>
      <c r="O100" s="99"/>
      <c r="P100" s="196">
        <f>P101+P295+P717+P737</f>
        <v>0</v>
      </c>
      <c r="Q100" s="99"/>
      <c r="R100" s="196">
        <f>R101+R295+R717+R737</f>
        <v>13.623109970000002</v>
      </c>
      <c r="S100" s="99"/>
      <c r="T100" s="197">
        <f>T101+T295+T717+T737</f>
        <v>25.948491120000003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68</v>
      </c>
      <c r="AU100" s="20" t="s">
        <v>108</v>
      </c>
      <c r="BK100" s="198">
        <f>BK101+BK295+BK717+BK737</f>
        <v>0</v>
      </c>
    </row>
    <row r="101" s="12" customFormat="1" ht="25.92" customHeight="1">
      <c r="A101" s="12"/>
      <c r="B101" s="199"/>
      <c r="C101" s="200"/>
      <c r="D101" s="201" t="s">
        <v>68</v>
      </c>
      <c r="E101" s="202" t="s">
        <v>143</v>
      </c>
      <c r="F101" s="202" t="s">
        <v>144</v>
      </c>
      <c r="G101" s="200"/>
      <c r="H101" s="200"/>
      <c r="I101" s="203"/>
      <c r="J101" s="204">
        <f>BK101</f>
        <v>0</v>
      </c>
      <c r="K101" s="200"/>
      <c r="L101" s="205"/>
      <c r="M101" s="206"/>
      <c r="N101" s="207"/>
      <c r="O101" s="207"/>
      <c r="P101" s="208">
        <f>P102+P122+P164+P263+P291</f>
        <v>0</v>
      </c>
      <c r="Q101" s="207"/>
      <c r="R101" s="208">
        <f>R102+R122+R164+R263+R291</f>
        <v>10.872851580000001</v>
      </c>
      <c r="S101" s="207"/>
      <c r="T101" s="209">
        <f>T102+T122+T164+T263+T291</f>
        <v>24.300100000000004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77</v>
      </c>
      <c r="AT101" s="211" t="s">
        <v>68</v>
      </c>
      <c r="AU101" s="211" t="s">
        <v>69</v>
      </c>
      <c r="AY101" s="210" t="s">
        <v>145</v>
      </c>
      <c r="BK101" s="212">
        <f>BK102+BK122+BK164+BK263+BK291</f>
        <v>0</v>
      </c>
    </row>
    <row r="102" s="12" customFormat="1" ht="22.8" customHeight="1">
      <c r="A102" s="12"/>
      <c r="B102" s="199"/>
      <c r="C102" s="200"/>
      <c r="D102" s="201" t="s">
        <v>68</v>
      </c>
      <c r="E102" s="213" t="s">
        <v>146</v>
      </c>
      <c r="F102" s="213" t="s">
        <v>147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P103</f>
        <v>0</v>
      </c>
      <c r="Q102" s="207"/>
      <c r="R102" s="208">
        <f>R103</f>
        <v>0.5169279</v>
      </c>
      <c r="S102" s="207"/>
      <c r="T102" s="209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77</v>
      </c>
      <c r="AT102" s="211" t="s">
        <v>68</v>
      </c>
      <c r="AU102" s="211" t="s">
        <v>77</v>
      </c>
      <c r="AY102" s="210" t="s">
        <v>145</v>
      </c>
      <c r="BK102" s="212">
        <f>BK103</f>
        <v>0</v>
      </c>
    </row>
    <row r="103" s="12" customFormat="1" ht="20.88" customHeight="1">
      <c r="A103" s="12"/>
      <c r="B103" s="199"/>
      <c r="C103" s="200"/>
      <c r="D103" s="201" t="s">
        <v>68</v>
      </c>
      <c r="E103" s="213" t="s">
        <v>148</v>
      </c>
      <c r="F103" s="213" t="s">
        <v>149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SUM(P104:P121)</f>
        <v>0</v>
      </c>
      <c r="Q103" s="207"/>
      <c r="R103" s="208">
        <f>SUM(R104:R121)</f>
        <v>0.5169279</v>
      </c>
      <c r="S103" s="207"/>
      <c r="T103" s="209">
        <f>SUM(T104:T121)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77</v>
      </c>
      <c r="AT103" s="211" t="s">
        <v>68</v>
      </c>
      <c r="AU103" s="211" t="s">
        <v>79</v>
      </c>
      <c r="AY103" s="210" t="s">
        <v>145</v>
      </c>
      <c r="BK103" s="212">
        <f>SUM(BK104:BK121)</f>
        <v>0</v>
      </c>
    </row>
    <row r="104" s="2" customFormat="1" ht="21.75" customHeight="1">
      <c r="A104" s="41"/>
      <c r="B104" s="42"/>
      <c r="C104" s="215" t="s">
        <v>150</v>
      </c>
      <c r="D104" s="215" t="s">
        <v>151</v>
      </c>
      <c r="E104" s="216" t="s">
        <v>152</v>
      </c>
      <c r="F104" s="217" t="s">
        <v>153</v>
      </c>
      <c r="G104" s="218" t="s">
        <v>154</v>
      </c>
      <c r="H104" s="219">
        <v>4</v>
      </c>
      <c r="I104" s="220"/>
      <c r="J104" s="221">
        <f>ROUND(I104*H104,2)</f>
        <v>0</v>
      </c>
      <c r="K104" s="217" t="s">
        <v>155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0.050220000000000001</v>
      </c>
      <c r="R104" s="224">
        <f>Q104*H104</f>
        <v>0.20088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156</v>
      </c>
      <c r="AT104" s="226" t="s">
        <v>151</v>
      </c>
      <c r="AU104" s="226" t="s">
        <v>146</v>
      </c>
      <c r="AY104" s="20" t="s">
        <v>145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156</v>
      </c>
      <c r="BM104" s="226" t="s">
        <v>157</v>
      </c>
    </row>
    <row r="105" s="2" customFormat="1">
      <c r="A105" s="41"/>
      <c r="B105" s="42"/>
      <c r="C105" s="43"/>
      <c r="D105" s="228" t="s">
        <v>158</v>
      </c>
      <c r="E105" s="43"/>
      <c r="F105" s="229" t="s">
        <v>159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158</v>
      </c>
      <c r="AU105" s="20" t="s">
        <v>146</v>
      </c>
    </row>
    <row r="106" s="2" customFormat="1">
      <c r="A106" s="41"/>
      <c r="B106" s="42"/>
      <c r="C106" s="43"/>
      <c r="D106" s="233" t="s">
        <v>160</v>
      </c>
      <c r="E106" s="43"/>
      <c r="F106" s="234" t="s">
        <v>161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160</v>
      </c>
      <c r="AU106" s="20" t="s">
        <v>146</v>
      </c>
    </row>
    <row r="107" s="13" customFormat="1">
      <c r="A107" s="13"/>
      <c r="B107" s="235"/>
      <c r="C107" s="236"/>
      <c r="D107" s="228" t="s">
        <v>162</v>
      </c>
      <c r="E107" s="237" t="s">
        <v>19</v>
      </c>
      <c r="F107" s="238" t="s">
        <v>163</v>
      </c>
      <c r="G107" s="236"/>
      <c r="H107" s="239">
        <v>3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162</v>
      </c>
      <c r="AU107" s="245" t="s">
        <v>146</v>
      </c>
      <c r="AV107" s="13" t="s">
        <v>79</v>
      </c>
      <c r="AW107" s="13" t="s">
        <v>31</v>
      </c>
      <c r="AX107" s="13" t="s">
        <v>69</v>
      </c>
      <c r="AY107" s="245" t="s">
        <v>145</v>
      </c>
    </row>
    <row r="108" s="14" customFormat="1">
      <c r="A108" s="14"/>
      <c r="B108" s="246"/>
      <c r="C108" s="247"/>
      <c r="D108" s="228" t="s">
        <v>162</v>
      </c>
      <c r="E108" s="248" t="s">
        <v>19</v>
      </c>
      <c r="F108" s="249" t="s">
        <v>164</v>
      </c>
      <c r="G108" s="247"/>
      <c r="H108" s="250">
        <v>3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162</v>
      </c>
      <c r="AU108" s="256" t="s">
        <v>146</v>
      </c>
      <c r="AV108" s="14" t="s">
        <v>146</v>
      </c>
      <c r="AW108" s="14" t="s">
        <v>31</v>
      </c>
      <c r="AX108" s="14" t="s">
        <v>69</v>
      </c>
      <c r="AY108" s="256" t="s">
        <v>145</v>
      </c>
    </row>
    <row r="109" s="13" customFormat="1">
      <c r="A109" s="13"/>
      <c r="B109" s="235"/>
      <c r="C109" s="236"/>
      <c r="D109" s="228" t="s">
        <v>162</v>
      </c>
      <c r="E109" s="237" t="s">
        <v>19</v>
      </c>
      <c r="F109" s="238" t="s">
        <v>165</v>
      </c>
      <c r="G109" s="236"/>
      <c r="H109" s="239">
        <v>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162</v>
      </c>
      <c r="AU109" s="245" t="s">
        <v>146</v>
      </c>
      <c r="AV109" s="13" t="s">
        <v>79</v>
      </c>
      <c r="AW109" s="13" t="s">
        <v>31</v>
      </c>
      <c r="AX109" s="13" t="s">
        <v>69</v>
      </c>
      <c r="AY109" s="245" t="s">
        <v>145</v>
      </c>
    </row>
    <row r="110" s="14" customFormat="1">
      <c r="A110" s="14"/>
      <c r="B110" s="246"/>
      <c r="C110" s="247"/>
      <c r="D110" s="228" t="s">
        <v>162</v>
      </c>
      <c r="E110" s="248" t="s">
        <v>19</v>
      </c>
      <c r="F110" s="249" t="s">
        <v>164</v>
      </c>
      <c r="G110" s="247"/>
      <c r="H110" s="250">
        <v>1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162</v>
      </c>
      <c r="AU110" s="256" t="s">
        <v>146</v>
      </c>
      <c r="AV110" s="14" t="s">
        <v>146</v>
      </c>
      <c r="AW110" s="14" t="s">
        <v>31</v>
      </c>
      <c r="AX110" s="14" t="s">
        <v>69</v>
      </c>
      <c r="AY110" s="256" t="s">
        <v>145</v>
      </c>
    </row>
    <row r="111" s="15" customFormat="1">
      <c r="A111" s="15"/>
      <c r="B111" s="257"/>
      <c r="C111" s="258"/>
      <c r="D111" s="228" t="s">
        <v>162</v>
      </c>
      <c r="E111" s="259" t="s">
        <v>19</v>
      </c>
      <c r="F111" s="260" t="s">
        <v>166</v>
      </c>
      <c r="G111" s="258"/>
      <c r="H111" s="261">
        <v>4</v>
      </c>
      <c r="I111" s="262"/>
      <c r="J111" s="258"/>
      <c r="K111" s="258"/>
      <c r="L111" s="263"/>
      <c r="M111" s="264"/>
      <c r="N111" s="265"/>
      <c r="O111" s="265"/>
      <c r="P111" s="265"/>
      <c r="Q111" s="265"/>
      <c r="R111" s="265"/>
      <c r="S111" s="265"/>
      <c r="T111" s="26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7" t="s">
        <v>162</v>
      </c>
      <c r="AU111" s="267" t="s">
        <v>146</v>
      </c>
      <c r="AV111" s="15" t="s">
        <v>156</v>
      </c>
      <c r="AW111" s="15" t="s">
        <v>31</v>
      </c>
      <c r="AX111" s="15" t="s">
        <v>77</v>
      </c>
      <c r="AY111" s="267" t="s">
        <v>145</v>
      </c>
    </row>
    <row r="112" s="2" customFormat="1" ht="21.75" customHeight="1">
      <c r="A112" s="41"/>
      <c r="B112" s="42"/>
      <c r="C112" s="215" t="s">
        <v>167</v>
      </c>
      <c r="D112" s="215" t="s">
        <v>151</v>
      </c>
      <c r="E112" s="216" t="s">
        <v>168</v>
      </c>
      <c r="F112" s="217" t="s">
        <v>169</v>
      </c>
      <c r="G112" s="218" t="s">
        <v>170</v>
      </c>
      <c r="H112" s="219">
        <v>3.9900000000000002</v>
      </c>
      <c r="I112" s="220"/>
      <c r="J112" s="221">
        <f>ROUND(I112*H112,2)</f>
        <v>0</v>
      </c>
      <c r="K112" s="217" t="s">
        <v>155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0.079210000000000003</v>
      </c>
      <c r="R112" s="224">
        <f>Q112*H112</f>
        <v>0.31604790000000005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156</v>
      </c>
      <c r="AT112" s="226" t="s">
        <v>151</v>
      </c>
      <c r="AU112" s="226" t="s">
        <v>146</v>
      </c>
      <c r="AY112" s="20" t="s">
        <v>145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156</v>
      </c>
      <c r="BM112" s="226" t="s">
        <v>171</v>
      </c>
    </row>
    <row r="113" s="2" customFormat="1">
      <c r="A113" s="41"/>
      <c r="B113" s="42"/>
      <c r="C113" s="43"/>
      <c r="D113" s="228" t="s">
        <v>158</v>
      </c>
      <c r="E113" s="43"/>
      <c r="F113" s="229" t="s">
        <v>172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158</v>
      </c>
      <c r="AU113" s="20" t="s">
        <v>146</v>
      </c>
    </row>
    <row r="114" s="2" customFormat="1">
      <c r="A114" s="41"/>
      <c r="B114" s="42"/>
      <c r="C114" s="43"/>
      <c r="D114" s="233" t="s">
        <v>160</v>
      </c>
      <c r="E114" s="43"/>
      <c r="F114" s="234" t="s">
        <v>173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160</v>
      </c>
      <c r="AU114" s="20" t="s">
        <v>146</v>
      </c>
    </row>
    <row r="115" s="16" customFormat="1">
      <c r="A115" s="16"/>
      <c r="B115" s="268"/>
      <c r="C115" s="269"/>
      <c r="D115" s="228" t="s">
        <v>162</v>
      </c>
      <c r="E115" s="270" t="s">
        <v>19</v>
      </c>
      <c r="F115" s="271" t="s">
        <v>174</v>
      </c>
      <c r="G115" s="269"/>
      <c r="H115" s="270" t="s">
        <v>19</v>
      </c>
      <c r="I115" s="272"/>
      <c r="J115" s="269"/>
      <c r="K115" s="269"/>
      <c r="L115" s="273"/>
      <c r="M115" s="274"/>
      <c r="N115" s="275"/>
      <c r="O115" s="275"/>
      <c r="P115" s="275"/>
      <c r="Q115" s="275"/>
      <c r="R115" s="275"/>
      <c r="S115" s="275"/>
      <c r="T115" s="27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7" t="s">
        <v>162</v>
      </c>
      <c r="AU115" s="277" t="s">
        <v>146</v>
      </c>
      <c r="AV115" s="16" t="s">
        <v>77</v>
      </c>
      <c r="AW115" s="16" t="s">
        <v>31</v>
      </c>
      <c r="AX115" s="16" t="s">
        <v>69</v>
      </c>
      <c r="AY115" s="277" t="s">
        <v>145</v>
      </c>
    </row>
    <row r="116" s="13" customFormat="1">
      <c r="A116" s="13"/>
      <c r="B116" s="235"/>
      <c r="C116" s="236"/>
      <c r="D116" s="228" t="s">
        <v>162</v>
      </c>
      <c r="E116" s="237" t="s">
        <v>19</v>
      </c>
      <c r="F116" s="238" t="s">
        <v>175</v>
      </c>
      <c r="G116" s="236"/>
      <c r="H116" s="239">
        <v>2.1000000000000001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162</v>
      </c>
      <c r="AU116" s="245" t="s">
        <v>146</v>
      </c>
      <c r="AV116" s="13" t="s">
        <v>79</v>
      </c>
      <c r="AW116" s="13" t="s">
        <v>31</v>
      </c>
      <c r="AX116" s="13" t="s">
        <v>69</v>
      </c>
      <c r="AY116" s="245" t="s">
        <v>145</v>
      </c>
    </row>
    <row r="117" s="14" customFormat="1">
      <c r="A117" s="14"/>
      <c r="B117" s="246"/>
      <c r="C117" s="247"/>
      <c r="D117" s="228" t="s">
        <v>162</v>
      </c>
      <c r="E117" s="248" t="s">
        <v>19</v>
      </c>
      <c r="F117" s="249" t="s">
        <v>164</v>
      </c>
      <c r="G117" s="247"/>
      <c r="H117" s="250">
        <v>2.1000000000000001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162</v>
      </c>
      <c r="AU117" s="256" t="s">
        <v>146</v>
      </c>
      <c r="AV117" s="14" t="s">
        <v>146</v>
      </c>
      <c r="AW117" s="14" t="s">
        <v>31</v>
      </c>
      <c r="AX117" s="14" t="s">
        <v>69</v>
      </c>
      <c r="AY117" s="256" t="s">
        <v>145</v>
      </c>
    </row>
    <row r="118" s="16" customFormat="1">
      <c r="A118" s="16"/>
      <c r="B118" s="268"/>
      <c r="C118" s="269"/>
      <c r="D118" s="228" t="s">
        <v>162</v>
      </c>
      <c r="E118" s="270" t="s">
        <v>19</v>
      </c>
      <c r="F118" s="271" t="s">
        <v>176</v>
      </c>
      <c r="G118" s="269"/>
      <c r="H118" s="270" t="s">
        <v>19</v>
      </c>
      <c r="I118" s="272"/>
      <c r="J118" s="269"/>
      <c r="K118" s="269"/>
      <c r="L118" s="273"/>
      <c r="M118" s="274"/>
      <c r="N118" s="275"/>
      <c r="O118" s="275"/>
      <c r="P118" s="275"/>
      <c r="Q118" s="275"/>
      <c r="R118" s="275"/>
      <c r="S118" s="275"/>
      <c r="T118" s="27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7" t="s">
        <v>162</v>
      </c>
      <c r="AU118" s="277" t="s">
        <v>146</v>
      </c>
      <c r="AV118" s="16" t="s">
        <v>77</v>
      </c>
      <c r="AW118" s="16" t="s">
        <v>31</v>
      </c>
      <c r="AX118" s="16" t="s">
        <v>69</v>
      </c>
      <c r="AY118" s="277" t="s">
        <v>145</v>
      </c>
    </row>
    <row r="119" s="13" customFormat="1">
      <c r="A119" s="13"/>
      <c r="B119" s="235"/>
      <c r="C119" s="236"/>
      <c r="D119" s="228" t="s">
        <v>162</v>
      </c>
      <c r="E119" s="237" t="s">
        <v>19</v>
      </c>
      <c r="F119" s="238" t="s">
        <v>177</v>
      </c>
      <c r="G119" s="236"/>
      <c r="H119" s="239">
        <v>1.8899999999999999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162</v>
      </c>
      <c r="AU119" s="245" t="s">
        <v>146</v>
      </c>
      <c r="AV119" s="13" t="s">
        <v>79</v>
      </c>
      <c r="AW119" s="13" t="s">
        <v>31</v>
      </c>
      <c r="AX119" s="13" t="s">
        <v>69</v>
      </c>
      <c r="AY119" s="245" t="s">
        <v>145</v>
      </c>
    </row>
    <row r="120" s="14" customFormat="1">
      <c r="A120" s="14"/>
      <c r="B120" s="246"/>
      <c r="C120" s="247"/>
      <c r="D120" s="228" t="s">
        <v>162</v>
      </c>
      <c r="E120" s="248" t="s">
        <v>19</v>
      </c>
      <c r="F120" s="249" t="s">
        <v>164</v>
      </c>
      <c r="G120" s="247"/>
      <c r="H120" s="250">
        <v>1.8899999999999999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162</v>
      </c>
      <c r="AU120" s="256" t="s">
        <v>146</v>
      </c>
      <c r="AV120" s="14" t="s">
        <v>146</v>
      </c>
      <c r="AW120" s="14" t="s">
        <v>31</v>
      </c>
      <c r="AX120" s="14" t="s">
        <v>69</v>
      </c>
      <c r="AY120" s="256" t="s">
        <v>145</v>
      </c>
    </row>
    <row r="121" s="15" customFormat="1">
      <c r="A121" s="15"/>
      <c r="B121" s="257"/>
      <c r="C121" s="258"/>
      <c r="D121" s="228" t="s">
        <v>162</v>
      </c>
      <c r="E121" s="259" t="s">
        <v>19</v>
      </c>
      <c r="F121" s="260" t="s">
        <v>166</v>
      </c>
      <c r="G121" s="258"/>
      <c r="H121" s="261">
        <v>3.9900000000000002</v>
      </c>
      <c r="I121" s="262"/>
      <c r="J121" s="258"/>
      <c r="K121" s="258"/>
      <c r="L121" s="263"/>
      <c r="M121" s="264"/>
      <c r="N121" s="265"/>
      <c r="O121" s="265"/>
      <c r="P121" s="265"/>
      <c r="Q121" s="265"/>
      <c r="R121" s="265"/>
      <c r="S121" s="265"/>
      <c r="T121" s="26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7" t="s">
        <v>162</v>
      </c>
      <c r="AU121" s="267" t="s">
        <v>146</v>
      </c>
      <c r="AV121" s="15" t="s">
        <v>156</v>
      </c>
      <c r="AW121" s="15" t="s">
        <v>31</v>
      </c>
      <c r="AX121" s="15" t="s">
        <v>77</v>
      </c>
      <c r="AY121" s="267" t="s">
        <v>145</v>
      </c>
    </row>
    <row r="122" s="12" customFormat="1" ht="22.8" customHeight="1">
      <c r="A122" s="12"/>
      <c r="B122" s="199"/>
      <c r="C122" s="200"/>
      <c r="D122" s="201" t="s">
        <v>68</v>
      </c>
      <c r="E122" s="213" t="s">
        <v>178</v>
      </c>
      <c r="F122" s="213" t="s">
        <v>179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P123+P152</f>
        <v>0</v>
      </c>
      <c r="Q122" s="207"/>
      <c r="R122" s="208">
        <f>R123+R152</f>
        <v>10.349703679999999</v>
      </c>
      <c r="S122" s="207"/>
      <c r="T122" s="209">
        <f>T123+T152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77</v>
      </c>
      <c r="AT122" s="211" t="s">
        <v>68</v>
      </c>
      <c r="AU122" s="211" t="s">
        <v>77</v>
      </c>
      <c r="AY122" s="210" t="s">
        <v>145</v>
      </c>
      <c r="BK122" s="212">
        <f>BK123+BK152</f>
        <v>0</v>
      </c>
    </row>
    <row r="123" s="12" customFormat="1" ht="20.88" customHeight="1">
      <c r="A123" s="12"/>
      <c r="B123" s="199"/>
      <c r="C123" s="200"/>
      <c r="D123" s="201" t="s">
        <v>68</v>
      </c>
      <c r="E123" s="213" t="s">
        <v>180</v>
      </c>
      <c r="F123" s="213" t="s">
        <v>181</v>
      </c>
      <c r="G123" s="200"/>
      <c r="H123" s="200"/>
      <c r="I123" s="203"/>
      <c r="J123" s="214">
        <f>BK123</f>
        <v>0</v>
      </c>
      <c r="K123" s="200"/>
      <c r="L123" s="205"/>
      <c r="M123" s="206"/>
      <c r="N123" s="207"/>
      <c r="O123" s="207"/>
      <c r="P123" s="208">
        <f>SUM(P124:P151)</f>
        <v>0</v>
      </c>
      <c r="Q123" s="207"/>
      <c r="R123" s="208">
        <f>SUM(R124:R151)</f>
        <v>10.189584</v>
      </c>
      <c r="S123" s="207"/>
      <c r="T123" s="209">
        <f>SUM(T124:T151)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77</v>
      </c>
      <c r="AT123" s="211" t="s">
        <v>68</v>
      </c>
      <c r="AU123" s="211" t="s">
        <v>79</v>
      </c>
      <c r="AY123" s="210" t="s">
        <v>145</v>
      </c>
      <c r="BK123" s="212">
        <f>SUM(BK124:BK151)</f>
        <v>0</v>
      </c>
    </row>
    <row r="124" s="2" customFormat="1" ht="16.5" customHeight="1">
      <c r="A124" s="41"/>
      <c r="B124" s="42"/>
      <c r="C124" s="215" t="s">
        <v>182</v>
      </c>
      <c r="D124" s="215" t="s">
        <v>151</v>
      </c>
      <c r="E124" s="216" t="s">
        <v>183</v>
      </c>
      <c r="F124" s="217" t="s">
        <v>184</v>
      </c>
      <c r="G124" s="218" t="s">
        <v>154</v>
      </c>
      <c r="H124" s="219">
        <v>8</v>
      </c>
      <c r="I124" s="220"/>
      <c r="J124" s="221">
        <f>ROUND(I124*H124,2)</f>
        <v>0</v>
      </c>
      <c r="K124" s="217" t="s">
        <v>155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0.010699999999999999</v>
      </c>
      <c r="R124" s="224">
        <f>Q124*H124</f>
        <v>0.085599999999999996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156</v>
      </c>
      <c r="AT124" s="226" t="s">
        <v>151</v>
      </c>
      <c r="AU124" s="226" t="s">
        <v>146</v>
      </c>
      <c r="AY124" s="20" t="s">
        <v>145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156</v>
      </c>
      <c r="BM124" s="226" t="s">
        <v>185</v>
      </c>
    </row>
    <row r="125" s="2" customFormat="1">
      <c r="A125" s="41"/>
      <c r="B125" s="42"/>
      <c r="C125" s="43"/>
      <c r="D125" s="228" t="s">
        <v>158</v>
      </c>
      <c r="E125" s="43"/>
      <c r="F125" s="229" t="s">
        <v>186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158</v>
      </c>
      <c r="AU125" s="20" t="s">
        <v>146</v>
      </c>
    </row>
    <row r="126" s="2" customFormat="1">
      <c r="A126" s="41"/>
      <c r="B126" s="42"/>
      <c r="C126" s="43"/>
      <c r="D126" s="233" t="s">
        <v>160</v>
      </c>
      <c r="E126" s="43"/>
      <c r="F126" s="234" t="s">
        <v>187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160</v>
      </c>
      <c r="AU126" s="20" t="s">
        <v>146</v>
      </c>
    </row>
    <row r="127" s="13" customFormat="1">
      <c r="A127" s="13"/>
      <c r="B127" s="235"/>
      <c r="C127" s="236"/>
      <c r="D127" s="228" t="s">
        <v>162</v>
      </c>
      <c r="E127" s="237" t="s">
        <v>19</v>
      </c>
      <c r="F127" s="238" t="s">
        <v>188</v>
      </c>
      <c r="G127" s="236"/>
      <c r="H127" s="239">
        <v>6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162</v>
      </c>
      <c r="AU127" s="245" t="s">
        <v>146</v>
      </c>
      <c r="AV127" s="13" t="s">
        <v>79</v>
      </c>
      <c r="AW127" s="13" t="s">
        <v>31</v>
      </c>
      <c r="AX127" s="13" t="s">
        <v>69</v>
      </c>
      <c r="AY127" s="245" t="s">
        <v>145</v>
      </c>
    </row>
    <row r="128" s="14" customFormat="1">
      <c r="A128" s="14"/>
      <c r="B128" s="246"/>
      <c r="C128" s="247"/>
      <c r="D128" s="228" t="s">
        <v>162</v>
      </c>
      <c r="E128" s="248" t="s">
        <v>19</v>
      </c>
      <c r="F128" s="249" t="s">
        <v>164</v>
      </c>
      <c r="G128" s="247"/>
      <c r="H128" s="250">
        <v>6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162</v>
      </c>
      <c r="AU128" s="256" t="s">
        <v>146</v>
      </c>
      <c r="AV128" s="14" t="s">
        <v>146</v>
      </c>
      <c r="AW128" s="14" t="s">
        <v>31</v>
      </c>
      <c r="AX128" s="14" t="s">
        <v>69</v>
      </c>
      <c r="AY128" s="256" t="s">
        <v>145</v>
      </c>
    </row>
    <row r="129" s="13" customFormat="1">
      <c r="A129" s="13"/>
      <c r="B129" s="235"/>
      <c r="C129" s="236"/>
      <c r="D129" s="228" t="s">
        <v>162</v>
      </c>
      <c r="E129" s="237" t="s">
        <v>19</v>
      </c>
      <c r="F129" s="238" t="s">
        <v>189</v>
      </c>
      <c r="G129" s="236"/>
      <c r="H129" s="239">
        <v>2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162</v>
      </c>
      <c r="AU129" s="245" t="s">
        <v>146</v>
      </c>
      <c r="AV129" s="13" t="s">
        <v>79</v>
      </c>
      <c r="AW129" s="13" t="s">
        <v>31</v>
      </c>
      <c r="AX129" s="13" t="s">
        <v>69</v>
      </c>
      <c r="AY129" s="245" t="s">
        <v>145</v>
      </c>
    </row>
    <row r="130" s="14" customFormat="1">
      <c r="A130" s="14"/>
      <c r="B130" s="246"/>
      <c r="C130" s="247"/>
      <c r="D130" s="228" t="s">
        <v>162</v>
      </c>
      <c r="E130" s="248" t="s">
        <v>19</v>
      </c>
      <c r="F130" s="249" t="s">
        <v>164</v>
      </c>
      <c r="G130" s="247"/>
      <c r="H130" s="250">
        <v>2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162</v>
      </c>
      <c r="AU130" s="256" t="s">
        <v>146</v>
      </c>
      <c r="AV130" s="14" t="s">
        <v>146</v>
      </c>
      <c r="AW130" s="14" t="s">
        <v>31</v>
      </c>
      <c r="AX130" s="14" t="s">
        <v>69</v>
      </c>
      <c r="AY130" s="256" t="s">
        <v>145</v>
      </c>
    </row>
    <row r="131" s="15" customFormat="1">
      <c r="A131" s="15"/>
      <c r="B131" s="257"/>
      <c r="C131" s="258"/>
      <c r="D131" s="228" t="s">
        <v>162</v>
      </c>
      <c r="E131" s="259" t="s">
        <v>19</v>
      </c>
      <c r="F131" s="260" t="s">
        <v>166</v>
      </c>
      <c r="G131" s="258"/>
      <c r="H131" s="261">
        <v>8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7" t="s">
        <v>162</v>
      </c>
      <c r="AU131" s="267" t="s">
        <v>146</v>
      </c>
      <c r="AV131" s="15" t="s">
        <v>156</v>
      </c>
      <c r="AW131" s="15" t="s">
        <v>31</v>
      </c>
      <c r="AX131" s="15" t="s">
        <v>77</v>
      </c>
      <c r="AY131" s="267" t="s">
        <v>145</v>
      </c>
    </row>
    <row r="132" s="2" customFormat="1" ht="16.5" customHeight="1">
      <c r="A132" s="41"/>
      <c r="B132" s="42"/>
      <c r="C132" s="215" t="s">
        <v>190</v>
      </c>
      <c r="D132" s="215" t="s">
        <v>151</v>
      </c>
      <c r="E132" s="216" t="s">
        <v>191</v>
      </c>
      <c r="F132" s="217" t="s">
        <v>192</v>
      </c>
      <c r="G132" s="218" t="s">
        <v>154</v>
      </c>
      <c r="H132" s="219">
        <v>4</v>
      </c>
      <c r="I132" s="220"/>
      <c r="J132" s="221">
        <f>ROUND(I132*H132,2)</f>
        <v>0</v>
      </c>
      <c r="K132" s="217" t="s">
        <v>155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0.1658</v>
      </c>
      <c r="R132" s="224">
        <f>Q132*H132</f>
        <v>0.66320000000000001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156</v>
      </c>
      <c r="AT132" s="226" t="s">
        <v>151</v>
      </c>
      <c r="AU132" s="226" t="s">
        <v>146</v>
      </c>
      <c r="AY132" s="20" t="s">
        <v>145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156</v>
      </c>
      <c r="BM132" s="226" t="s">
        <v>193</v>
      </c>
    </row>
    <row r="133" s="2" customFormat="1">
      <c r="A133" s="41"/>
      <c r="B133" s="42"/>
      <c r="C133" s="43"/>
      <c r="D133" s="228" t="s">
        <v>158</v>
      </c>
      <c r="E133" s="43"/>
      <c r="F133" s="229" t="s">
        <v>194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158</v>
      </c>
      <c r="AU133" s="20" t="s">
        <v>146</v>
      </c>
    </row>
    <row r="134" s="2" customFormat="1">
      <c r="A134" s="41"/>
      <c r="B134" s="42"/>
      <c r="C134" s="43"/>
      <c r="D134" s="233" t="s">
        <v>160</v>
      </c>
      <c r="E134" s="43"/>
      <c r="F134" s="234" t="s">
        <v>195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160</v>
      </c>
      <c r="AU134" s="20" t="s">
        <v>146</v>
      </c>
    </row>
    <row r="135" s="13" customFormat="1">
      <c r="A135" s="13"/>
      <c r="B135" s="235"/>
      <c r="C135" s="236"/>
      <c r="D135" s="228" t="s">
        <v>162</v>
      </c>
      <c r="E135" s="237" t="s">
        <v>19</v>
      </c>
      <c r="F135" s="238" t="s">
        <v>196</v>
      </c>
      <c r="G135" s="236"/>
      <c r="H135" s="239">
        <v>2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162</v>
      </c>
      <c r="AU135" s="245" t="s">
        <v>146</v>
      </c>
      <c r="AV135" s="13" t="s">
        <v>79</v>
      </c>
      <c r="AW135" s="13" t="s">
        <v>31</v>
      </c>
      <c r="AX135" s="13" t="s">
        <v>69</v>
      </c>
      <c r="AY135" s="245" t="s">
        <v>145</v>
      </c>
    </row>
    <row r="136" s="14" customFormat="1">
      <c r="A136" s="14"/>
      <c r="B136" s="246"/>
      <c r="C136" s="247"/>
      <c r="D136" s="228" t="s">
        <v>162</v>
      </c>
      <c r="E136" s="248" t="s">
        <v>19</v>
      </c>
      <c r="F136" s="249" t="s">
        <v>164</v>
      </c>
      <c r="G136" s="247"/>
      <c r="H136" s="250">
        <v>2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162</v>
      </c>
      <c r="AU136" s="256" t="s">
        <v>146</v>
      </c>
      <c r="AV136" s="14" t="s">
        <v>146</v>
      </c>
      <c r="AW136" s="14" t="s">
        <v>31</v>
      </c>
      <c r="AX136" s="14" t="s">
        <v>69</v>
      </c>
      <c r="AY136" s="256" t="s">
        <v>145</v>
      </c>
    </row>
    <row r="137" s="13" customFormat="1">
      <c r="A137" s="13"/>
      <c r="B137" s="235"/>
      <c r="C137" s="236"/>
      <c r="D137" s="228" t="s">
        <v>162</v>
      </c>
      <c r="E137" s="237" t="s">
        <v>19</v>
      </c>
      <c r="F137" s="238" t="s">
        <v>197</v>
      </c>
      <c r="G137" s="236"/>
      <c r="H137" s="239">
        <v>2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162</v>
      </c>
      <c r="AU137" s="245" t="s">
        <v>146</v>
      </c>
      <c r="AV137" s="13" t="s">
        <v>79</v>
      </c>
      <c r="AW137" s="13" t="s">
        <v>31</v>
      </c>
      <c r="AX137" s="13" t="s">
        <v>69</v>
      </c>
      <c r="AY137" s="245" t="s">
        <v>145</v>
      </c>
    </row>
    <row r="138" s="14" customFormat="1">
      <c r="A138" s="14"/>
      <c r="B138" s="246"/>
      <c r="C138" s="247"/>
      <c r="D138" s="228" t="s">
        <v>162</v>
      </c>
      <c r="E138" s="248" t="s">
        <v>19</v>
      </c>
      <c r="F138" s="249" t="s">
        <v>164</v>
      </c>
      <c r="G138" s="247"/>
      <c r="H138" s="250">
        <v>2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162</v>
      </c>
      <c r="AU138" s="256" t="s">
        <v>146</v>
      </c>
      <c r="AV138" s="14" t="s">
        <v>146</v>
      </c>
      <c r="AW138" s="14" t="s">
        <v>31</v>
      </c>
      <c r="AX138" s="14" t="s">
        <v>69</v>
      </c>
      <c r="AY138" s="256" t="s">
        <v>145</v>
      </c>
    </row>
    <row r="139" s="15" customFormat="1">
      <c r="A139" s="15"/>
      <c r="B139" s="257"/>
      <c r="C139" s="258"/>
      <c r="D139" s="228" t="s">
        <v>162</v>
      </c>
      <c r="E139" s="259" t="s">
        <v>19</v>
      </c>
      <c r="F139" s="260" t="s">
        <v>166</v>
      </c>
      <c r="G139" s="258"/>
      <c r="H139" s="261">
        <v>4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162</v>
      </c>
      <c r="AU139" s="267" t="s">
        <v>146</v>
      </c>
      <c r="AV139" s="15" t="s">
        <v>156</v>
      </c>
      <c r="AW139" s="15" t="s">
        <v>31</v>
      </c>
      <c r="AX139" s="15" t="s">
        <v>77</v>
      </c>
      <c r="AY139" s="267" t="s">
        <v>145</v>
      </c>
    </row>
    <row r="140" s="2" customFormat="1" ht="24.15" customHeight="1">
      <c r="A140" s="41"/>
      <c r="B140" s="42"/>
      <c r="C140" s="215" t="s">
        <v>198</v>
      </c>
      <c r="D140" s="215" t="s">
        <v>151</v>
      </c>
      <c r="E140" s="216" t="s">
        <v>199</v>
      </c>
      <c r="F140" s="217" t="s">
        <v>200</v>
      </c>
      <c r="G140" s="218" t="s">
        <v>170</v>
      </c>
      <c r="H140" s="219">
        <v>296.88</v>
      </c>
      <c r="I140" s="220"/>
      <c r="J140" s="221">
        <f>ROUND(I140*H140,2)</f>
        <v>0</v>
      </c>
      <c r="K140" s="217" t="s">
        <v>155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0.031800000000000002</v>
      </c>
      <c r="R140" s="224">
        <f>Q140*H140</f>
        <v>9.4407840000000007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156</v>
      </c>
      <c r="AT140" s="226" t="s">
        <v>151</v>
      </c>
      <c r="AU140" s="226" t="s">
        <v>146</v>
      </c>
      <c r="AY140" s="20" t="s">
        <v>145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156</v>
      </c>
      <c r="BM140" s="226" t="s">
        <v>201</v>
      </c>
    </row>
    <row r="141" s="2" customFormat="1">
      <c r="A141" s="41"/>
      <c r="B141" s="42"/>
      <c r="C141" s="43"/>
      <c r="D141" s="228" t="s">
        <v>158</v>
      </c>
      <c r="E141" s="43"/>
      <c r="F141" s="229" t="s">
        <v>202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158</v>
      </c>
      <c r="AU141" s="20" t="s">
        <v>146</v>
      </c>
    </row>
    <row r="142" s="2" customFormat="1">
      <c r="A142" s="41"/>
      <c r="B142" s="42"/>
      <c r="C142" s="43"/>
      <c r="D142" s="233" t="s">
        <v>160</v>
      </c>
      <c r="E142" s="43"/>
      <c r="F142" s="234" t="s">
        <v>203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160</v>
      </c>
      <c r="AU142" s="20" t="s">
        <v>146</v>
      </c>
    </row>
    <row r="143" s="16" customFormat="1">
      <c r="A143" s="16"/>
      <c r="B143" s="268"/>
      <c r="C143" s="269"/>
      <c r="D143" s="228" t="s">
        <v>162</v>
      </c>
      <c r="E143" s="270" t="s">
        <v>19</v>
      </c>
      <c r="F143" s="271" t="s">
        <v>204</v>
      </c>
      <c r="G143" s="269"/>
      <c r="H143" s="270" t="s">
        <v>19</v>
      </c>
      <c r="I143" s="272"/>
      <c r="J143" s="269"/>
      <c r="K143" s="269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162</v>
      </c>
      <c r="AU143" s="277" t="s">
        <v>146</v>
      </c>
      <c r="AV143" s="16" t="s">
        <v>77</v>
      </c>
      <c r="AW143" s="16" t="s">
        <v>31</v>
      </c>
      <c r="AX143" s="16" t="s">
        <v>69</v>
      </c>
      <c r="AY143" s="277" t="s">
        <v>145</v>
      </c>
    </row>
    <row r="144" s="13" customFormat="1">
      <c r="A144" s="13"/>
      <c r="B144" s="235"/>
      <c r="C144" s="236"/>
      <c r="D144" s="228" t="s">
        <v>162</v>
      </c>
      <c r="E144" s="237" t="s">
        <v>19</v>
      </c>
      <c r="F144" s="238" t="s">
        <v>205</v>
      </c>
      <c r="G144" s="236"/>
      <c r="H144" s="239">
        <v>134.96000000000001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162</v>
      </c>
      <c r="AU144" s="245" t="s">
        <v>146</v>
      </c>
      <c r="AV144" s="13" t="s">
        <v>79</v>
      </c>
      <c r="AW144" s="13" t="s">
        <v>31</v>
      </c>
      <c r="AX144" s="13" t="s">
        <v>69</v>
      </c>
      <c r="AY144" s="245" t="s">
        <v>145</v>
      </c>
    </row>
    <row r="145" s="13" customFormat="1">
      <c r="A145" s="13"/>
      <c r="B145" s="235"/>
      <c r="C145" s="236"/>
      <c r="D145" s="228" t="s">
        <v>162</v>
      </c>
      <c r="E145" s="237" t="s">
        <v>19</v>
      </c>
      <c r="F145" s="238" t="s">
        <v>206</v>
      </c>
      <c r="G145" s="236"/>
      <c r="H145" s="239">
        <v>95.680000000000007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162</v>
      </c>
      <c r="AU145" s="245" t="s">
        <v>146</v>
      </c>
      <c r="AV145" s="13" t="s">
        <v>79</v>
      </c>
      <c r="AW145" s="13" t="s">
        <v>31</v>
      </c>
      <c r="AX145" s="13" t="s">
        <v>69</v>
      </c>
      <c r="AY145" s="245" t="s">
        <v>145</v>
      </c>
    </row>
    <row r="146" s="14" customFormat="1">
      <c r="A146" s="14"/>
      <c r="B146" s="246"/>
      <c r="C146" s="247"/>
      <c r="D146" s="228" t="s">
        <v>162</v>
      </c>
      <c r="E146" s="248" t="s">
        <v>19</v>
      </c>
      <c r="F146" s="249" t="s">
        <v>164</v>
      </c>
      <c r="G146" s="247"/>
      <c r="H146" s="250">
        <v>230.64000000000002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162</v>
      </c>
      <c r="AU146" s="256" t="s">
        <v>146</v>
      </c>
      <c r="AV146" s="14" t="s">
        <v>146</v>
      </c>
      <c r="AW146" s="14" t="s">
        <v>31</v>
      </c>
      <c r="AX146" s="14" t="s">
        <v>69</v>
      </c>
      <c r="AY146" s="256" t="s">
        <v>145</v>
      </c>
    </row>
    <row r="147" s="16" customFormat="1">
      <c r="A147" s="16"/>
      <c r="B147" s="268"/>
      <c r="C147" s="269"/>
      <c r="D147" s="228" t="s">
        <v>162</v>
      </c>
      <c r="E147" s="270" t="s">
        <v>19</v>
      </c>
      <c r="F147" s="271" t="s">
        <v>207</v>
      </c>
      <c r="G147" s="269"/>
      <c r="H147" s="270" t="s">
        <v>19</v>
      </c>
      <c r="I147" s="272"/>
      <c r="J147" s="269"/>
      <c r="K147" s="269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162</v>
      </c>
      <c r="AU147" s="277" t="s">
        <v>146</v>
      </c>
      <c r="AV147" s="16" t="s">
        <v>77</v>
      </c>
      <c r="AW147" s="16" t="s">
        <v>31</v>
      </c>
      <c r="AX147" s="16" t="s">
        <v>69</v>
      </c>
      <c r="AY147" s="277" t="s">
        <v>145</v>
      </c>
    </row>
    <row r="148" s="13" customFormat="1">
      <c r="A148" s="13"/>
      <c r="B148" s="235"/>
      <c r="C148" s="236"/>
      <c r="D148" s="228" t="s">
        <v>162</v>
      </c>
      <c r="E148" s="237" t="s">
        <v>19</v>
      </c>
      <c r="F148" s="238" t="s">
        <v>208</v>
      </c>
      <c r="G148" s="236"/>
      <c r="H148" s="239">
        <v>51.520000000000003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162</v>
      </c>
      <c r="AU148" s="245" t="s">
        <v>146</v>
      </c>
      <c r="AV148" s="13" t="s">
        <v>79</v>
      </c>
      <c r="AW148" s="13" t="s">
        <v>31</v>
      </c>
      <c r="AX148" s="13" t="s">
        <v>69</v>
      </c>
      <c r="AY148" s="245" t="s">
        <v>145</v>
      </c>
    </row>
    <row r="149" s="13" customFormat="1">
      <c r="A149" s="13"/>
      <c r="B149" s="235"/>
      <c r="C149" s="236"/>
      <c r="D149" s="228" t="s">
        <v>162</v>
      </c>
      <c r="E149" s="237" t="s">
        <v>19</v>
      </c>
      <c r="F149" s="238" t="s">
        <v>209</v>
      </c>
      <c r="G149" s="236"/>
      <c r="H149" s="239">
        <v>14.720000000000001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162</v>
      </c>
      <c r="AU149" s="245" t="s">
        <v>146</v>
      </c>
      <c r="AV149" s="13" t="s">
        <v>79</v>
      </c>
      <c r="AW149" s="13" t="s">
        <v>31</v>
      </c>
      <c r="AX149" s="13" t="s">
        <v>69</v>
      </c>
      <c r="AY149" s="245" t="s">
        <v>145</v>
      </c>
    </row>
    <row r="150" s="14" customFormat="1">
      <c r="A150" s="14"/>
      <c r="B150" s="246"/>
      <c r="C150" s="247"/>
      <c r="D150" s="228" t="s">
        <v>162</v>
      </c>
      <c r="E150" s="248" t="s">
        <v>19</v>
      </c>
      <c r="F150" s="249" t="s">
        <v>164</v>
      </c>
      <c r="G150" s="247"/>
      <c r="H150" s="250">
        <v>66.240000000000009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162</v>
      </c>
      <c r="AU150" s="256" t="s">
        <v>146</v>
      </c>
      <c r="AV150" s="14" t="s">
        <v>146</v>
      </c>
      <c r="AW150" s="14" t="s">
        <v>31</v>
      </c>
      <c r="AX150" s="14" t="s">
        <v>69</v>
      </c>
      <c r="AY150" s="256" t="s">
        <v>145</v>
      </c>
    </row>
    <row r="151" s="15" customFormat="1">
      <c r="A151" s="15"/>
      <c r="B151" s="257"/>
      <c r="C151" s="258"/>
      <c r="D151" s="228" t="s">
        <v>162</v>
      </c>
      <c r="E151" s="259" t="s">
        <v>19</v>
      </c>
      <c r="F151" s="260" t="s">
        <v>166</v>
      </c>
      <c r="G151" s="258"/>
      <c r="H151" s="261">
        <v>296.88000000000005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162</v>
      </c>
      <c r="AU151" s="267" t="s">
        <v>146</v>
      </c>
      <c r="AV151" s="15" t="s">
        <v>156</v>
      </c>
      <c r="AW151" s="15" t="s">
        <v>31</v>
      </c>
      <c r="AX151" s="15" t="s">
        <v>77</v>
      </c>
      <c r="AY151" s="267" t="s">
        <v>145</v>
      </c>
    </row>
    <row r="152" s="12" customFormat="1" ht="20.88" customHeight="1">
      <c r="A152" s="12"/>
      <c r="B152" s="199"/>
      <c r="C152" s="200"/>
      <c r="D152" s="201" t="s">
        <v>68</v>
      </c>
      <c r="E152" s="213" t="s">
        <v>210</v>
      </c>
      <c r="F152" s="213" t="s">
        <v>211</v>
      </c>
      <c r="G152" s="200"/>
      <c r="H152" s="200"/>
      <c r="I152" s="203"/>
      <c r="J152" s="214">
        <f>BK152</f>
        <v>0</v>
      </c>
      <c r="K152" s="200"/>
      <c r="L152" s="205"/>
      <c r="M152" s="206"/>
      <c r="N152" s="207"/>
      <c r="O152" s="207"/>
      <c r="P152" s="208">
        <f>SUM(P153:P163)</f>
        <v>0</v>
      </c>
      <c r="Q152" s="207"/>
      <c r="R152" s="208">
        <f>SUM(R153:R163)</f>
        <v>0.16011967999999999</v>
      </c>
      <c r="S152" s="207"/>
      <c r="T152" s="209">
        <f>SUM(T153:T163)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0" t="s">
        <v>77</v>
      </c>
      <c r="AT152" s="211" t="s">
        <v>68</v>
      </c>
      <c r="AU152" s="211" t="s">
        <v>79</v>
      </c>
      <c r="AY152" s="210" t="s">
        <v>145</v>
      </c>
      <c r="BK152" s="212">
        <f>SUM(BK153:BK163)</f>
        <v>0</v>
      </c>
    </row>
    <row r="153" s="2" customFormat="1" ht="16.5" customHeight="1">
      <c r="A153" s="41"/>
      <c r="B153" s="42"/>
      <c r="C153" s="215" t="s">
        <v>212</v>
      </c>
      <c r="D153" s="215" t="s">
        <v>151</v>
      </c>
      <c r="E153" s="216" t="s">
        <v>213</v>
      </c>
      <c r="F153" s="217" t="s">
        <v>214</v>
      </c>
      <c r="G153" s="218" t="s">
        <v>215</v>
      </c>
      <c r="H153" s="219">
        <v>0.064000000000000001</v>
      </c>
      <c r="I153" s="220"/>
      <c r="J153" s="221">
        <f>ROUND(I153*H153,2)</f>
        <v>0</v>
      </c>
      <c r="K153" s="217" t="s">
        <v>155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2.5018699999999998</v>
      </c>
      <c r="R153" s="224">
        <f>Q153*H153</f>
        <v>0.16011967999999999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156</v>
      </c>
      <c r="AT153" s="226" t="s">
        <v>151</v>
      </c>
      <c r="AU153" s="226" t="s">
        <v>146</v>
      </c>
      <c r="AY153" s="20" t="s">
        <v>145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156</v>
      </c>
      <c r="BM153" s="226" t="s">
        <v>216</v>
      </c>
    </row>
    <row r="154" s="2" customFormat="1">
      <c r="A154" s="41"/>
      <c r="B154" s="42"/>
      <c r="C154" s="43"/>
      <c r="D154" s="228" t="s">
        <v>158</v>
      </c>
      <c r="E154" s="43"/>
      <c r="F154" s="229" t="s">
        <v>217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158</v>
      </c>
      <c r="AU154" s="20" t="s">
        <v>146</v>
      </c>
    </row>
    <row r="155" s="2" customFormat="1">
      <c r="A155" s="41"/>
      <c r="B155" s="42"/>
      <c r="C155" s="43"/>
      <c r="D155" s="233" t="s">
        <v>160</v>
      </c>
      <c r="E155" s="43"/>
      <c r="F155" s="234" t="s">
        <v>218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160</v>
      </c>
      <c r="AU155" s="20" t="s">
        <v>146</v>
      </c>
    </row>
    <row r="156" s="16" customFormat="1">
      <c r="A156" s="16"/>
      <c r="B156" s="268"/>
      <c r="C156" s="269"/>
      <c r="D156" s="228" t="s">
        <v>162</v>
      </c>
      <c r="E156" s="270" t="s">
        <v>19</v>
      </c>
      <c r="F156" s="271" t="s">
        <v>219</v>
      </c>
      <c r="G156" s="269"/>
      <c r="H156" s="270" t="s">
        <v>19</v>
      </c>
      <c r="I156" s="272"/>
      <c r="J156" s="269"/>
      <c r="K156" s="269"/>
      <c r="L156" s="273"/>
      <c r="M156" s="274"/>
      <c r="N156" s="275"/>
      <c r="O156" s="275"/>
      <c r="P156" s="275"/>
      <c r="Q156" s="275"/>
      <c r="R156" s="275"/>
      <c r="S156" s="275"/>
      <c r="T156" s="27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7" t="s">
        <v>162</v>
      </c>
      <c r="AU156" s="277" t="s">
        <v>146</v>
      </c>
      <c r="AV156" s="16" t="s">
        <v>77</v>
      </c>
      <c r="AW156" s="16" t="s">
        <v>31</v>
      </c>
      <c r="AX156" s="16" t="s">
        <v>69</v>
      </c>
      <c r="AY156" s="277" t="s">
        <v>145</v>
      </c>
    </row>
    <row r="157" s="13" customFormat="1">
      <c r="A157" s="13"/>
      <c r="B157" s="235"/>
      <c r="C157" s="236"/>
      <c r="D157" s="228" t="s">
        <v>162</v>
      </c>
      <c r="E157" s="237" t="s">
        <v>19</v>
      </c>
      <c r="F157" s="238" t="s">
        <v>220</v>
      </c>
      <c r="G157" s="236"/>
      <c r="H157" s="239">
        <v>0.050000000000000003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162</v>
      </c>
      <c r="AU157" s="245" t="s">
        <v>146</v>
      </c>
      <c r="AV157" s="13" t="s">
        <v>79</v>
      </c>
      <c r="AW157" s="13" t="s">
        <v>31</v>
      </c>
      <c r="AX157" s="13" t="s">
        <v>69</v>
      </c>
      <c r="AY157" s="245" t="s">
        <v>145</v>
      </c>
    </row>
    <row r="158" s="14" customFormat="1">
      <c r="A158" s="14"/>
      <c r="B158" s="246"/>
      <c r="C158" s="247"/>
      <c r="D158" s="228" t="s">
        <v>162</v>
      </c>
      <c r="E158" s="248" t="s">
        <v>19</v>
      </c>
      <c r="F158" s="249" t="s">
        <v>164</v>
      </c>
      <c r="G158" s="247"/>
      <c r="H158" s="250">
        <v>0.050000000000000003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162</v>
      </c>
      <c r="AU158" s="256" t="s">
        <v>146</v>
      </c>
      <c r="AV158" s="14" t="s">
        <v>146</v>
      </c>
      <c r="AW158" s="14" t="s">
        <v>31</v>
      </c>
      <c r="AX158" s="14" t="s">
        <v>69</v>
      </c>
      <c r="AY158" s="256" t="s">
        <v>145</v>
      </c>
    </row>
    <row r="159" s="16" customFormat="1">
      <c r="A159" s="16"/>
      <c r="B159" s="268"/>
      <c r="C159" s="269"/>
      <c r="D159" s="228" t="s">
        <v>162</v>
      </c>
      <c r="E159" s="270" t="s">
        <v>19</v>
      </c>
      <c r="F159" s="271" t="s">
        <v>221</v>
      </c>
      <c r="G159" s="269"/>
      <c r="H159" s="270" t="s">
        <v>19</v>
      </c>
      <c r="I159" s="272"/>
      <c r="J159" s="269"/>
      <c r="K159" s="269"/>
      <c r="L159" s="273"/>
      <c r="M159" s="274"/>
      <c r="N159" s="275"/>
      <c r="O159" s="275"/>
      <c r="P159" s="275"/>
      <c r="Q159" s="275"/>
      <c r="R159" s="275"/>
      <c r="S159" s="275"/>
      <c r="T159" s="27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7" t="s">
        <v>162</v>
      </c>
      <c r="AU159" s="277" t="s">
        <v>146</v>
      </c>
      <c r="AV159" s="16" t="s">
        <v>77</v>
      </c>
      <c r="AW159" s="16" t="s">
        <v>31</v>
      </c>
      <c r="AX159" s="16" t="s">
        <v>69</v>
      </c>
      <c r="AY159" s="277" t="s">
        <v>145</v>
      </c>
    </row>
    <row r="160" s="13" customFormat="1">
      <c r="A160" s="13"/>
      <c r="B160" s="235"/>
      <c r="C160" s="236"/>
      <c r="D160" s="228" t="s">
        <v>162</v>
      </c>
      <c r="E160" s="237" t="s">
        <v>19</v>
      </c>
      <c r="F160" s="238" t="s">
        <v>222</v>
      </c>
      <c r="G160" s="236"/>
      <c r="H160" s="239">
        <v>0.0080000000000000002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162</v>
      </c>
      <c r="AU160" s="245" t="s">
        <v>146</v>
      </c>
      <c r="AV160" s="13" t="s">
        <v>79</v>
      </c>
      <c r="AW160" s="13" t="s">
        <v>31</v>
      </c>
      <c r="AX160" s="13" t="s">
        <v>69</v>
      </c>
      <c r="AY160" s="245" t="s">
        <v>145</v>
      </c>
    </row>
    <row r="161" s="14" customFormat="1">
      <c r="A161" s="14"/>
      <c r="B161" s="246"/>
      <c r="C161" s="247"/>
      <c r="D161" s="228" t="s">
        <v>162</v>
      </c>
      <c r="E161" s="248" t="s">
        <v>19</v>
      </c>
      <c r="F161" s="249" t="s">
        <v>164</v>
      </c>
      <c r="G161" s="247"/>
      <c r="H161" s="250">
        <v>0.0080000000000000002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162</v>
      </c>
      <c r="AU161" s="256" t="s">
        <v>146</v>
      </c>
      <c r="AV161" s="14" t="s">
        <v>146</v>
      </c>
      <c r="AW161" s="14" t="s">
        <v>31</v>
      </c>
      <c r="AX161" s="14" t="s">
        <v>69</v>
      </c>
      <c r="AY161" s="256" t="s">
        <v>145</v>
      </c>
    </row>
    <row r="162" s="15" customFormat="1">
      <c r="A162" s="15"/>
      <c r="B162" s="257"/>
      <c r="C162" s="258"/>
      <c r="D162" s="228" t="s">
        <v>162</v>
      </c>
      <c r="E162" s="259" t="s">
        <v>19</v>
      </c>
      <c r="F162" s="260" t="s">
        <v>166</v>
      </c>
      <c r="G162" s="258"/>
      <c r="H162" s="261">
        <v>0.058000000000000003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162</v>
      </c>
      <c r="AU162" s="267" t="s">
        <v>146</v>
      </c>
      <c r="AV162" s="15" t="s">
        <v>156</v>
      </c>
      <c r="AW162" s="15" t="s">
        <v>31</v>
      </c>
      <c r="AX162" s="15" t="s">
        <v>69</v>
      </c>
      <c r="AY162" s="267" t="s">
        <v>145</v>
      </c>
    </row>
    <row r="163" s="13" customFormat="1">
      <c r="A163" s="13"/>
      <c r="B163" s="235"/>
      <c r="C163" s="236"/>
      <c r="D163" s="228" t="s">
        <v>162</v>
      </c>
      <c r="E163" s="237" t="s">
        <v>19</v>
      </c>
      <c r="F163" s="238" t="s">
        <v>223</v>
      </c>
      <c r="G163" s="236"/>
      <c r="H163" s="239">
        <v>0.064000000000000001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162</v>
      </c>
      <c r="AU163" s="245" t="s">
        <v>146</v>
      </c>
      <c r="AV163" s="13" t="s">
        <v>79</v>
      </c>
      <c r="AW163" s="13" t="s">
        <v>31</v>
      </c>
      <c r="AX163" s="13" t="s">
        <v>77</v>
      </c>
      <c r="AY163" s="245" t="s">
        <v>145</v>
      </c>
    </row>
    <row r="164" s="12" customFormat="1" ht="22.8" customHeight="1">
      <c r="A164" s="12"/>
      <c r="B164" s="199"/>
      <c r="C164" s="200"/>
      <c r="D164" s="201" t="s">
        <v>68</v>
      </c>
      <c r="E164" s="213" t="s">
        <v>224</v>
      </c>
      <c r="F164" s="213" t="s">
        <v>225</v>
      </c>
      <c r="G164" s="200"/>
      <c r="H164" s="200"/>
      <c r="I164" s="203"/>
      <c r="J164" s="214">
        <f>BK164</f>
        <v>0</v>
      </c>
      <c r="K164" s="200"/>
      <c r="L164" s="205"/>
      <c r="M164" s="206"/>
      <c r="N164" s="207"/>
      <c r="O164" s="207"/>
      <c r="P164" s="208">
        <f>P165+P183+P192</f>
        <v>0</v>
      </c>
      <c r="Q164" s="207"/>
      <c r="R164" s="208">
        <f>R165+R183+R192</f>
        <v>0.0062200000000000007</v>
      </c>
      <c r="S164" s="207"/>
      <c r="T164" s="209">
        <f>T165+T183+T192</f>
        <v>24.300100000000004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0" t="s">
        <v>77</v>
      </c>
      <c r="AT164" s="211" t="s">
        <v>68</v>
      </c>
      <c r="AU164" s="211" t="s">
        <v>77</v>
      </c>
      <c r="AY164" s="210" t="s">
        <v>145</v>
      </c>
      <c r="BK164" s="212">
        <f>BK165+BK183+BK192</f>
        <v>0</v>
      </c>
    </row>
    <row r="165" s="12" customFormat="1" ht="20.88" customHeight="1">
      <c r="A165" s="12"/>
      <c r="B165" s="199"/>
      <c r="C165" s="200"/>
      <c r="D165" s="201" t="s">
        <v>68</v>
      </c>
      <c r="E165" s="213" t="s">
        <v>226</v>
      </c>
      <c r="F165" s="213" t="s">
        <v>227</v>
      </c>
      <c r="G165" s="200"/>
      <c r="H165" s="200"/>
      <c r="I165" s="203"/>
      <c r="J165" s="214">
        <f>BK165</f>
        <v>0</v>
      </c>
      <c r="K165" s="200"/>
      <c r="L165" s="205"/>
      <c r="M165" s="206"/>
      <c r="N165" s="207"/>
      <c r="O165" s="207"/>
      <c r="P165" s="208">
        <f>SUM(P166:P182)</f>
        <v>0</v>
      </c>
      <c r="Q165" s="207"/>
      <c r="R165" s="208">
        <f>SUM(R166:R182)</f>
        <v>0</v>
      </c>
      <c r="S165" s="207"/>
      <c r="T165" s="209">
        <f>SUM(T166:T182)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77</v>
      </c>
      <c r="AT165" s="211" t="s">
        <v>68</v>
      </c>
      <c r="AU165" s="211" t="s">
        <v>79</v>
      </c>
      <c r="AY165" s="210" t="s">
        <v>145</v>
      </c>
      <c r="BK165" s="212">
        <f>SUM(BK166:BK182)</f>
        <v>0</v>
      </c>
    </row>
    <row r="166" s="2" customFormat="1" ht="16.5" customHeight="1">
      <c r="A166" s="41"/>
      <c r="B166" s="42"/>
      <c r="C166" s="215" t="s">
        <v>77</v>
      </c>
      <c r="D166" s="215" t="s">
        <v>151</v>
      </c>
      <c r="E166" s="216" t="s">
        <v>228</v>
      </c>
      <c r="F166" s="217" t="s">
        <v>229</v>
      </c>
      <c r="G166" s="218" t="s">
        <v>154</v>
      </c>
      <c r="H166" s="219">
        <v>1</v>
      </c>
      <c r="I166" s="220"/>
      <c r="J166" s="221">
        <f>ROUND(I166*H166,2)</f>
        <v>0</v>
      </c>
      <c r="K166" s="217" t="s">
        <v>155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156</v>
      </c>
      <c r="AT166" s="226" t="s">
        <v>151</v>
      </c>
      <c r="AU166" s="226" t="s">
        <v>146</v>
      </c>
      <c r="AY166" s="20" t="s">
        <v>145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156</v>
      </c>
      <c r="BM166" s="226" t="s">
        <v>230</v>
      </c>
    </row>
    <row r="167" s="2" customFormat="1">
      <c r="A167" s="41"/>
      <c r="B167" s="42"/>
      <c r="C167" s="43"/>
      <c r="D167" s="228" t="s">
        <v>158</v>
      </c>
      <c r="E167" s="43"/>
      <c r="F167" s="229" t="s">
        <v>231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158</v>
      </c>
      <c r="AU167" s="20" t="s">
        <v>146</v>
      </c>
    </row>
    <row r="168" s="2" customFormat="1">
      <c r="A168" s="41"/>
      <c r="B168" s="42"/>
      <c r="C168" s="43"/>
      <c r="D168" s="233" t="s">
        <v>160</v>
      </c>
      <c r="E168" s="43"/>
      <c r="F168" s="234" t="s">
        <v>232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160</v>
      </c>
      <c r="AU168" s="20" t="s">
        <v>146</v>
      </c>
    </row>
    <row r="169" s="13" customFormat="1">
      <c r="A169" s="13"/>
      <c r="B169" s="235"/>
      <c r="C169" s="236"/>
      <c r="D169" s="228" t="s">
        <v>162</v>
      </c>
      <c r="E169" s="237" t="s">
        <v>19</v>
      </c>
      <c r="F169" s="238" t="s">
        <v>77</v>
      </c>
      <c r="G169" s="236"/>
      <c r="H169" s="239">
        <v>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162</v>
      </c>
      <c r="AU169" s="245" t="s">
        <v>146</v>
      </c>
      <c r="AV169" s="13" t="s">
        <v>79</v>
      </c>
      <c r="AW169" s="13" t="s">
        <v>31</v>
      </c>
      <c r="AX169" s="13" t="s">
        <v>77</v>
      </c>
      <c r="AY169" s="245" t="s">
        <v>145</v>
      </c>
    </row>
    <row r="170" s="2" customFormat="1" ht="21.75" customHeight="1">
      <c r="A170" s="41"/>
      <c r="B170" s="42"/>
      <c r="C170" s="215" t="s">
        <v>79</v>
      </c>
      <c r="D170" s="215" t="s">
        <v>151</v>
      </c>
      <c r="E170" s="216" t="s">
        <v>233</v>
      </c>
      <c r="F170" s="217" t="s">
        <v>234</v>
      </c>
      <c r="G170" s="218" t="s">
        <v>154</v>
      </c>
      <c r="H170" s="219">
        <v>30</v>
      </c>
      <c r="I170" s="220"/>
      <c r="J170" s="221">
        <f>ROUND(I170*H170,2)</f>
        <v>0</v>
      </c>
      <c r="K170" s="217" t="s">
        <v>155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156</v>
      </c>
      <c r="AT170" s="226" t="s">
        <v>151</v>
      </c>
      <c r="AU170" s="226" t="s">
        <v>146</v>
      </c>
      <c r="AY170" s="20" t="s">
        <v>145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156</v>
      </c>
      <c r="BM170" s="226" t="s">
        <v>235</v>
      </c>
    </row>
    <row r="171" s="2" customFormat="1">
      <c r="A171" s="41"/>
      <c r="B171" s="42"/>
      <c r="C171" s="43"/>
      <c r="D171" s="228" t="s">
        <v>158</v>
      </c>
      <c r="E171" s="43"/>
      <c r="F171" s="229" t="s">
        <v>236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158</v>
      </c>
      <c r="AU171" s="20" t="s">
        <v>146</v>
      </c>
    </row>
    <row r="172" s="2" customFormat="1">
      <c r="A172" s="41"/>
      <c r="B172" s="42"/>
      <c r="C172" s="43"/>
      <c r="D172" s="233" t="s">
        <v>160</v>
      </c>
      <c r="E172" s="43"/>
      <c r="F172" s="234" t="s">
        <v>237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160</v>
      </c>
      <c r="AU172" s="20" t="s">
        <v>146</v>
      </c>
    </row>
    <row r="173" s="13" customFormat="1">
      <c r="A173" s="13"/>
      <c r="B173" s="235"/>
      <c r="C173" s="236"/>
      <c r="D173" s="228" t="s">
        <v>162</v>
      </c>
      <c r="E173" s="237" t="s">
        <v>19</v>
      </c>
      <c r="F173" s="238" t="s">
        <v>238</v>
      </c>
      <c r="G173" s="236"/>
      <c r="H173" s="239">
        <v>30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162</v>
      </c>
      <c r="AU173" s="245" t="s">
        <v>146</v>
      </c>
      <c r="AV173" s="13" t="s">
        <v>79</v>
      </c>
      <c r="AW173" s="13" t="s">
        <v>31</v>
      </c>
      <c r="AX173" s="13" t="s">
        <v>69</v>
      </c>
      <c r="AY173" s="245" t="s">
        <v>145</v>
      </c>
    </row>
    <row r="174" s="14" customFormat="1">
      <c r="A174" s="14"/>
      <c r="B174" s="246"/>
      <c r="C174" s="247"/>
      <c r="D174" s="228" t="s">
        <v>162</v>
      </c>
      <c r="E174" s="248" t="s">
        <v>19</v>
      </c>
      <c r="F174" s="249" t="s">
        <v>164</v>
      </c>
      <c r="G174" s="247"/>
      <c r="H174" s="250">
        <v>30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162</v>
      </c>
      <c r="AU174" s="256" t="s">
        <v>146</v>
      </c>
      <c r="AV174" s="14" t="s">
        <v>146</v>
      </c>
      <c r="AW174" s="14" t="s">
        <v>31</v>
      </c>
      <c r="AX174" s="14" t="s">
        <v>77</v>
      </c>
      <c r="AY174" s="256" t="s">
        <v>145</v>
      </c>
    </row>
    <row r="175" s="2" customFormat="1" ht="16.5" customHeight="1">
      <c r="A175" s="41"/>
      <c r="B175" s="42"/>
      <c r="C175" s="215" t="s">
        <v>146</v>
      </c>
      <c r="D175" s="215" t="s">
        <v>151</v>
      </c>
      <c r="E175" s="216" t="s">
        <v>239</v>
      </c>
      <c r="F175" s="217" t="s">
        <v>240</v>
      </c>
      <c r="G175" s="218" t="s">
        <v>154</v>
      </c>
      <c r="H175" s="219">
        <v>1</v>
      </c>
      <c r="I175" s="220"/>
      <c r="J175" s="221">
        <f>ROUND(I175*H175,2)</f>
        <v>0</v>
      </c>
      <c r="K175" s="217" t="s">
        <v>155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156</v>
      </c>
      <c r="AT175" s="226" t="s">
        <v>151</v>
      </c>
      <c r="AU175" s="226" t="s">
        <v>146</v>
      </c>
      <c r="AY175" s="20" t="s">
        <v>145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156</v>
      </c>
      <c r="BM175" s="226" t="s">
        <v>241</v>
      </c>
    </row>
    <row r="176" s="2" customFormat="1">
      <c r="A176" s="41"/>
      <c r="B176" s="42"/>
      <c r="C176" s="43"/>
      <c r="D176" s="228" t="s">
        <v>158</v>
      </c>
      <c r="E176" s="43"/>
      <c r="F176" s="229" t="s">
        <v>242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158</v>
      </c>
      <c r="AU176" s="20" t="s">
        <v>146</v>
      </c>
    </row>
    <row r="177" s="2" customFormat="1">
      <c r="A177" s="41"/>
      <c r="B177" s="42"/>
      <c r="C177" s="43"/>
      <c r="D177" s="233" t="s">
        <v>160</v>
      </c>
      <c r="E177" s="43"/>
      <c r="F177" s="234" t="s">
        <v>243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160</v>
      </c>
      <c r="AU177" s="20" t="s">
        <v>146</v>
      </c>
    </row>
    <row r="178" s="13" customFormat="1">
      <c r="A178" s="13"/>
      <c r="B178" s="235"/>
      <c r="C178" s="236"/>
      <c r="D178" s="228" t="s">
        <v>162</v>
      </c>
      <c r="E178" s="237" t="s">
        <v>19</v>
      </c>
      <c r="F178" s="238" t="s">
        <v>77</v>
      </c>
      <c r="G178" s="236"/>
      <c r="H178" s="239">
        <v>1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162</v>
      </c>
      <c r="AU178" s="245" t="s">
        <v>146</v>
      </c>
      <c r="AV178" s="13" t="s">
        <v>79</v>
      </c>
      <c r="AW178" s="13" t="s">
        <v>31</v>
      </c>
      <c r="AX178" s="13" t="s">
        <v>77</v>
      </c>
      <c r="AY178" s="245" t="s">
        <v>145</v>
      </c>
    </row>
    <row r="179" s="2" customFormat="1" ht="21.75" customHeight="1">
      <c r="A179" s="41"/>
      <c r="B179" s="42"/>
      <c r="C179" s="215" t="s">
        <v>156</v>
      </c>
      <c r="D179" s="215" t="s">
        <v>151</v>
      </c>
      <c r="E179" s="216" t="s">
        <v>244</v>
      </c>
      <c r="F179" s="217" t="s">
        <v>245</v>
      </c>
      <c r="G179" s="218" t="s">
        <v>170</v>
      </c>
      <c r="H179" s="219">
        <v>155</v>
      </c>
      <c r="I179" s="220"/>
      <c r="J179" s="221">
        <f>ROUND(I179*H179,2)</f>
        <v>0</v>
      </c>
      <c r="K179" s="217" t="s">
        <v>155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156</v>
      </c>
      <c r="AT179" s="226" t="s">
        <v>151</v>
      </c>
      <c r="AU179" s="226" t="s">
        <v>146</v>
      </c>
      <c r="AY179" s="20" t="s">
        <v>145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156</v>
      </c>
      <c r="BM179" s="226" t="s">
        <v>246</v>
      </c>
    </row>
    <row r="180" s="2" customFormat="1">
      <c r="A180" s="41"/>
      <c r="B180" s="42"/>
      <c r="C180" s="43"/>
      <c r="D180" s="228" t="s">
        <v>158</v>
      </c>
      <c r="E180" s="43"/>
      <c r="F180" s="229" t="s">
        <v>247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158</v>
      </c>
      <c r="AU180" s="20" t="s">
        <v>146</v>
      </c>
    </row>
    <row r="181" s="2" customFormat="1">
      <c r="A181" s="41"/>
      <c r="B181" s="42"/>
      <c r="C181" s="43"/>
      <c r="D181" s="233" t="s">
        <v>160</v>
      </c>
      <c r="E181" s="43"/>
      <c r="F181" s="234" t="s">
        <v>248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160</v>
      </c>
      <c r="AU181" s="20" t="s">
        <v>146</v>
      </c>
    </row>
    <row r="182" s="13" customFormat="1">
      <c r="A182" s="13"/>
      <c r="B182" s="235"/>
      <c r="C182" s="236"/>
      <c r="D182" s="228" t="s">
        <v>162</v>
      </c>
      <c r="E182" s="237" t="s">
        <v>19</v>
      </c>
      <c r="F182" s="238" t="s">
        <v>249</v>
      </c>
      <c r="G182" s="236"/>
      <c r="H182" s="239">
        <v>155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162</v>
      </c>
      <c r="AU182" s="245" t="s">
        <v>146</v>
      </c>
      <c r="AV182" s="13" t="s">
        <v>79</v>
      </c>
      <c r="AW182" s="13" t="s">
        <v>31</v>
      </c>
      <c r="AX182" s="13" t="s">
        <v>77</v>
      </c>
      <c r="AY182" s="245" t="s">
        <v>145</v>
      </c>
    </row>
    <row r="183" s="12" customFormat="1" ht="20.88" customHeight="1">
      <c r="A183" s="12"/>
      <c r="B183" s="199"/>
      <c r="C183" s="200"/>
      <c r="D183" s="201" t="s">
        <v>68</v>
      </c>
      <c r="E183" s="213" t="s">
        <v>250</v>
      </c>
      <c r="F183" s="213" t="s">
        <v>251</v>
      </c>
      <c r="G183" s="200"/>
      <c r="H183" s="200"/>
      <c r="I183" s="203"/>
      <c r="J183" s="214">
        <f>BK183</f>
        <v>0</v>
      </c>
      <c r="K183" s="200"/>
      <c r="L183" s="205"/>
      <c r="M183" s="206"/>
      <c r="N183" s="207"/>
      <c r="O183" s="207"/>
      <c r="P183" s="208">
        <f>SUM(P184:P191)</f>
        <v>0</v>
      </c>
      <c r="Q183" s="207"/>
      <c r="R183" s="208">
        <f>SUM(R184:R191)</f>
        <v>0.0062200000000000007</v>
      </c>
      <c r="S183" s="207"/>
      <c r="T183" s="209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77</v>
      </c>
      <c r="AT183" s="211" t="s">
        <v>68</v>
      </c>
      <c r="AU183" s="211" t="s">
        <v>79</v>
      </c>
      <c r="AY183" s="210" t="s">
        <v>145</v>
      </c>
      <c r="BK183" s="212">
        <f>SUM(BK184:BK191)</f>
        <v>0</v>
      </c>
    </row>
    <row r="184" s="2" customFormat="1" ht="16.5" customHeight="1">
      <c r="A184" s="41"/>
      <c r="B184" s="42"/>
      <c r="C184" s="215" t="s">
        <v>252</v>
      </c>
      <c r="D184" s="215" t="s">
        <v>151</v>
      </c>
      <c r="E184" s="216" t="s">
        <v>253</v>
      </c>
      <c r="F184" s="217" t="s">
        <v>254</v>
      </c>
      <c r="G184" s="218" t="s">
        <v>170</v>
      </c>
      <c r="H184" s="219">
        <v>155.5</v>
      </c>
      <c r="I184" s="220"/>
      <c r="J184" s="221">
        <f>ROUND(I184*H184,2)</f>
        <v>0</v>
      </c>
      <c r="K184" s="217" t="s">
        <v>155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4.0000000000000003E-05</v>
      </c>
      <c r="R184" s="224">
        <f>Q184*H184</f>
        <v>0.0062200000000000007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156</v>
      </c>
      <c r="AT184" s="226" t="s">
        <v>151</v>
      </c>
      <c r="AU184" s="226" t="s">
        <v>146</v>
      </c>
      <c r="AY184" s="20" t="s">
        <v>145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156</v>
      </c>
      <c r="BM184" s="226" t="s">
        <v>255</v>
      </c>
    </row>
    <row r="185" s="2" customFormat="1">
      <c r="A185" s="41"/>
      <c r="B185" s="42"/>
      <c r="C185" s="43"/>
      <c r="D185" s="228" t="s">
        <v>158</v>
      </c>
      <c r="E185" s="43"/>
      <c r="F185" s="229" t="s">
        <v>256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158</v>
      </c>
      <c r="AU185" s="20" t="s">
        <v>146</v>
      </c>
    </row>
    <row r="186" s="2" customFormat="1">
      <c r="A186" s="41"/>
      <c r="B186" s="42"/>
      <c r="C186" s="43"/>
      <c r="D186" s="233" t="s">
        <v>160</v>
      </c>
      <c r="E186" s="43"/>
      <c r="F186" s="234" t="s">
        <v>257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160</v>
      </c>
      <c r="AU186" s="20" t="s">
        <v>146</v>
      </c>
    </row>
    <row r="187" s="13" customFormat="1">
      <c r="A187" s="13"/>
      <c r="B187" s="235"/>
      <c r="C187" s="236"/>
      <c r="D187" s="228" t="s">
        <v>162</v>
      </c>
      <c r="E187" s="237" t="s">
        <v>19</v>
      </c>
      <c r="F187" s="238" t="s">
        <v>258</v>
      </c>
      <c r="G187" s="236"/>
      <c r="H187" s="239">
        <v>117.2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162</v>
      </c>
      <c r="AU187" s="245" t="s">
        <v>146</v>
      </c>
      <c r="AV187" s="13" t="s">
        <v>79</v>
      </c>
      <c r="AW187" s="13" t="s">
        <v>31</v>
      </c>
      <c r="AX187" s="13" t="s">
        <v>69</v>
      </c>
      <c r="AY187" s="245" t="s">
        <v>145</v>
      </c>
    </row>
    <row r="188" s="14" customFormat="1">
      <c r="A188" s="14"/>
      <c r="B188" s="246"/>
      <c r="C188" s="247"/>
      <c r="D188" s="228" t="s">
        <v>162</v>
      </c>
      <c r="E188" s="248" t="s">
        <v>19</v>
      </c>
      <c r="F188" s="249" t="s">
        <v>164</v>
      </c>
      <c r="G188" s="247"/>
      <c r="H188" s="250">
        <v>117.2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162</v>
      </c>
      <c r="AU188" s="256" t="s">
        <v>146</v>
      </c>
      <c r="AV188" s="14" t="s">
        <v>146</v>
      </c>
      <c r="AW188" s="14" t="s">
        <v>31</v>
      </c>
      <c r="AX188" s="14" t="s">
        <v>69</v>
      </c>
      <c r="AY188" s="256" t="s">
        <v>145</v>
      </c>
    </row>
    <row r="189" s="13" customFormat="1">
      <c r="A189" s="13"/>
      <c r="B189" s="235"/>
      <c r="C189" s="236"/>
      <c r="D189" s="228" t="s">
        <v>162</v>
      </c>
      <c r="E189" s="237" t="s">
        <v>19</v>
      </c>
      <c r="F189" s="238" t="s">
        <v>259</v>
      </c>
      <c r="G189" s="236"/>
      <c r="H189" s="239">
        <v>38.299999999999997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162</v>
      </c>
      <c r="AU189" s="245" t="s">
        <v>146</v>
      </c>
      <c r="AV189" s="13" t="s">
        <v>79</v>
      </c>
      <c r="AW189" s="13" t="s">
        <v>31</v>
      </c>
      <c r="AX189" s="13" t="s">
        <v>69</v>
      </c>
      <c r="AY189" s="245" t="s">
        <v>145</v>
      </c>
    </row>
    <row r="190" s="14" customFormat="1">
      <c r="A190" s="14"/>
      <c r="B190" s="246"/>
      <c r="C190" s="247"/>
      <c r="D190" s="228" t="s">
        <v>162</v>
      </c>
      <c r="E190" s="248" t="s">
        <v>19</v>
      </c>
      <c r="F190" s="249" t="s">
        <v>164</v>
      </c>
      <c r="G190" s="247"/>
      <c r="H190" s="250">
        <v>38.299999999999997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162</v>
      </c>
      <c r="AU190" s="256" t="s">
        <v>146</v>
      </c>
      <c r="AV190" s="14" t="s">
        <v>146</v>
      </c>
      <c r="AW190" s="14" t="s">
        <v>31</v>
      </c>
      <c r="AX190" s="14" t="s">
        <v>69</v>
      </c>
      <c r="AY190" s="256" t="s">
        <v>145</v>
      </c>
    </row>
    <row r="191" s="15" customFormat="1">
      <c r="A191" s="15"/>
      <c r="B191" s="257"/>
      <c r="C191" s="258"/>
      <c r="D191" s="228" t="s">
        <v>162</v>
      </c>
      <c r="E191" s="259" t="s">
        <v>19</v>
      </c>
      <c r="F191" s="260" t="s">
        <v>166</v>
      </c>
      <c r="G191" s="258"/>
      <c r="H191" s="261">
        <v>155.5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162</v>
      </c>
      <c r="AU191" s="267" t="s">
        <v>146</v>
      </c>
      <c r="AV191" s="15" t="s">
        <v>156</v>
      </c>
      <c r="AW191" s="15" t="s">
        <v>31</v>
      </c>
      <c r="AX191" s="15" t="s">
        <v>77</v>
      </c>
      <c r="AY191" s="267" t="s">
        <v>145</v>
      </c>
    </row>
    <row r="192" s="12" customFormat="1" ht="20.88" customHeight="1">
      <c r="A192" s="12"/>
      <c r="B192" s="199"/>
      <c r="C192" s="200"/>
      <c r="D192" s="201" t="s">
        <v>68</v>
      </c>
      <c r="E192" s="213" t="s">
        <v>260</v>
      </c>
      <c r="F192" s="213" t="s">
        <v>261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SUM(P193:P262)</f>
        <v>0</v>
      </c>
      <c r="Q192" s="207"/>
      <c r="R192" s="208">
        <f>SUM(R193:R262)</f>
        <v>0</v>
      </c>
      <c r="S192" s="207"/>
      <c r="T192" s="209">
        <f>SUM(T193:T262)</f>
        <v>24.300100000000004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77</v>
      </c>
      <c r="AT192" s="211" t="s">
        <v>68</v>
      </c>
      <c r="AU192" s="211" t="s">
        <v>79</v>
      </c>
      <c r="AY192" s="210" t="s">
        <v>145</v>
      </c>
      <c r="BK192" s="212">
        <f>SUM(BK193:BK262)</f>
        <v>0</v>
      </c>
    </row>
    <row r="193" s="2" customFormat="1" ht="16.5" customHeight="1">
      <c r="A193" s="41"/>
      <c r="B193" s="42"/>
      <c r="C193" s="215" t="s">
        <v>262</v>
      </c>
      <c r="D193" s="215" t="s">
        <v>151</v>
      </c>
      <c r="E193" s="216" t="s">
        <v>263</v>
      </c>
      <c r="F193" s="217" t="s">
        <v>264</v>
      </c>
      <c r="G193" s="218" t="s">
        <v>170</v>
      </c>
      <c r="H193" s="219">
        <v>19.530000000000001</v>
      </c>
      <c r="I193" s="220"/>
      <c r="J193" s="221">
        <f>ROUND(I193*H193,2)</f>
        <v>0</v>
      </c>
      <c r="K193" s="217" t="s">
        <v>155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0.128</v>
      </c>
      <c r="T193" s="225">
        <f>S193*H193</f>
        <v>2.4998400000000003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156</v>
      </c>
      <c r="AT193" s="226" t="s">
        <v>151</v>
      </c>
      <c r="AU193" s="226" t="s">
        <v>146</v>
      </c>
      <c r="AY193" s="20" t="s">
        <v>145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156</v>
      </c>
      <c r="BM193" s="226" t="s">
        <v>265</v>
      </c>
    </row>
    <row r="194" s="2" customFormat="1">
      <c r="A194" s="41"/>
      <c r="B194" s="42"/>
      <c r="C194" s="43"/>
      <c r="D194" s="228" t="s">
        <v>158</v>
      </c>
      <c r="E194" s="43"/>
      <c r="F194" s="229" t="s">
        <v>266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158</v>
      </c>
      <c r="AU194" s="20" t="s">
        <v>146</v>
      </c>
    </row>
    <row r="195" s="2" customFormat="1">
      <c r="A195" s="41"/>
      <c r="B195" s="42"/>
      <c r="C195" s="43"/>
      <c r="D195" s="233" t="s">
        <v>160</v>
      </c>
      <c r="E195" s="43"/>
      <c r="F195" s="234" t="s">
        <v>267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160</v>
      </c>
      <c r="AU195" s="20" t="s">
        <v>146</v>
      </c>
    </row>
    <row r="196" s="16" customFormat="1">
      <c r="A196" s="16"/>
      <c r="B196" s="268"/>
      <c r="C196" s="269"/>
      <c r="D196" s="228" t="s">
        <v>162</v>
      </c>
      <c r="E196" s="270" t="s">
        <v>19</v>
      </c>
      <c r="F196" s="271" t="s">
        <v>268</v>
      </c>
      <c r="G196" s="269"/>
      <c r="H196" s="270" t="s">
        <v>19</v>
      </c>
      <c r="I196" s="272"/>
      <c r="J196" s="269"/>
      <c r="K196" s="269"/>
      <c r="L196" s="273"/>
      <c r="M196" s="274"/>
      <c r="N196" s="275"/>
      <c r="O196" s="275"/>
      <c r="P196" s="275"/>
      <c r="Q196" s="275"/>
      <c r="R196" s="275"/>
      <c r="S196" s="275"/>
      <c r="T196" s="27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7" t="s">
        <v>162</v>
      </c>
      <c r="AU196" s="277" t="s">
        <v>146</v>
      </c>
      <c r="AV196" s="16" t="s">
        <v>77</v>
      </c>
      <c r="AW196" s="16" t="s">
        <v>31</v>
      </c>
      <c r="AX196" s="16" t="s">
        <v>69</v>
      </c>
      <c r="AY196" s="277" t="s">
        <v>145</v>
      </c>
    </row>
    <row r="197" s="13" customFormat="1">
      <c r="A197" s="13"/>
      <c r="B197" s="235"/>
      <c r="C197" s="236"/>
      <c r="D197" s="228" t="s">
        <v>162</v>
      </c>
      <c r="E197" s="237" t="s">
        <v>19</v>
      </c>
      <c r="F197" s="238" t="s">
        <v>269</v>
      </c>
      <c r="G197" s="236"/>
      <c r="H197" s="239">
        <v>19.530000000000001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162</v>
      </c>
      <c r="AU197" s="245" t="s">
        <v>146</v>
      </c>
      <c r="AV197" s="13" t="s">
        <v>79</v>
      </c>
      <c r="AW197" s="13" t="s">
        <v>31</v>
      </c>
      <c r="AX197" s="13" t="s">
        <v>69</v>
      </c>
      <c r="AY197" s="245" t="s">
        <v>145</v>
      </c>
    </row>
    <row r="198" s="14" customFormat="1">
      <c r="A198" s="14"/>
      <c r="B198" s="246"/>
      <c r="C198" s="247"/>
      <c r="D198" s="228" t="s">
        <v>162</v>
      </c>
      <c r="E198" s="248" t="s">
        <v>19</v>
      </c>
      <c r="F198" s="249" t="s">
        <v>164</v>
      </c>
      <c r="G198" s="247"/>
      <c r="H198" s="250">
        <v>19.530000000000001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162</v>
      </c>
      <c r="AU198" s="256" t="s">
        <v>146</v>
      </c>
      <c r="AV198" s="14" t="s">
        <v>146</v>
      </c>
      <c r="AW198" s="14" t="s">
        <v>31</v>
      </c>
      <c r="AX198" s="14" t="s">
        <v>69</v>
      </c>
      <c r="AY198" s="256" t="s">
        <v>145</v>
      </c>
    </row>
    <row r="199" s="15" customFormat="1">
      <c r="A199" s="15"/>
      <c r="B199" s="257"/>
      <c r="C199" s="258"/>
      <c r="D199" s="228" t="s">
        <v>162</v>
      </c>
      <c r="E199" s="259" t="s">
        <v>19</v>
      </c>
      <c r="F199" s="260" t="s">
        <v>166</v>
      </c>
      <c r="G199" s="258"/>
      <c r="H199" s="261">
        <v>19.530000000000001</v>
      </c>
      <c r="I199" s="262"/>
      <c r="J199" s="258"/>
      <c r="K199" s="258"/>
      <c r="L199" s="263"/>
      <c r="M199" s="264"/>
      <c r="N199" s="265"/>
      <c r="O199" s="265"/>
      <c r="P199" s="265"/>
      <c r="Q199" s="265"/>
      <c r="R199" s="265"/>
      <c r="S199" s="265"/>
      <c r="T199" s="26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7" t="s">
        <v>162</v>
      </c>
      <c r="AU199" s="267" t="s">
        <v>146</v>
      </c>
      <c r="AV199" s="15" t="s">
        <v>156</v>
      </c>
      <c r="AW199" s="15" t="s">
        <v>31</v>
      </c>
      <c r="AX199" s="15" t="s">
        <v>77</v>
      </c>
      <c r="AY199" s="267" t="s">
        <v>145</v>
      </c>
    </row>
    <row r="200" s="2" customFormat="1" ht="16.5" customHeight="1">
      <c r="A200" s="41"/>
      <c r="B200" s="42"/>
      <c r="C200" s="215" t="s">
        <v>270</v>
      </c>
      <c r="D200" s="215" t="s">
        <v>151</v>
      </c>
      <c r="E200" s="216" t="s">
        <v>271</v>
      </c>
      <c r="F200" s="217" t="s">
        <v>272</v>
      </c>
      <c r="G200" s="218" t="s">
        <v>215</v>
      </c>
      <c r="H200" s="219">
        <v>0.125</v>
      </c>
      <c r="I200" s="220"/>
      <c r="J200" s="221">
        <f>ROUND(I200*H200,2)</f>
        <v>0</v>
      </c>
      <c r="K200" s="217" t="s">
        <v>155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1</v>
      </c>
      <c r="T200" s="225">
        <f>S200*H200</f>
        <v>0.125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156</v>
      </c>
      <c r="AT200" s="226" t="s">
        <v>151</v>
      </c>
      <c r="AU200" s="226" t="s">
        <v>146</v>
      </c>
      <c r="AY200" s="20" t="s">
        <v>145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156</v>
      </c>
      <c r="BM200" s="226" t="s">
        <v>273</v>
      </c>
    </row>
    <row r="201" s="2" customFormat="1">
      <c r="A201" s="41"/>
      <c r="B201" s="42"/>
      <c r="C201" s="43"/>
      <c r="D201" s="228" t="s">
        <v>158</v>
      </c>
      <c r="E201" s="43"/>
      <c r="F201" s="229" t="s">
        <v>274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158</v>
      </c>
      <c r="AU201" s="20" t="s">
        <v>146</v>
      </c>
    </row>
    <row r="202" s="2" customFormat="1">
      <c r="A202" s="41"/>
      <c r="B202" s="42"/>
      <c r="C202" s="43"/>
      <c r="D202" s="233" t="s">
        <v>160</v>
      </c>
      <c r="E202" s="43"/>
      <c r="F202" s="234" t="s">
        <v>275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160</v>
      </c>
      <c r="AU202" s="20" t="s">
        <v>146</v>
      </c>
    </row>
    <row r="203" s="16" customFormat="1">
      <c r="A203" s="16"/>
      <c r="B203" s="268"/>
      <c r="C203" s="269"/>
      <c r="D203" s="228" t="s">
        <v>162</v>
      </c>
      <c r="E203" s="270" t="s">
        <v>19</v>
      </c>
      <c r="F203" s="271" t="s">
        <v>276</v>
      </c>
      <c r="G203" s="269"/>
      <c r="H203" s="270" t="s">
        <v>19</v>
      </c>
      <c r="I203" s="272"/>
      <c r="J203" s="269"/>
      <c r="K203" s="269"/>
      <c r="L203" s="273"/>
      <c r="M203" s="274"/>
      <c r="N203" s="275"/>
      <c r="O203" s="275"/>
      <c r="P203" s="275"/>
      <c r="Q203" s="275"/>
      <c r="R203" s="275"/>
      <c r="S203" s="275"/>
      <c r="T203" s="27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7" t="s">
        <v>162</v>
      </c>
      <c r="AU203" s="277" t="s">
        <v>146</v>
      </c>
      <c r="AV203" s="16" t="s">
        <v>77</v>
      </c>
      <c r="AW203" s="16" t="s">
        <v>31</v>
      </c>
      <c r="AX203" s="16" t="s">
        <v>69</v>
      </c>
      <c r="AY203" s="277" t="s">
        <v>145</v>
      </c>
    </row>
    <row r="204" s="13" customFormat="1">
      <c r="A204" s="13"/>
      <c r="B204" s="235"/>
      <c r="C204" s="236"/>
      <c r="D204" s="228" t="s">
        <v>162</v>
      </c>
      <c r="E204" s="237" t="s">
        <v>19</v>
      </c>
      <c r="F204" s="238" t="s">
        <v>277</v>
      </c>
      <c r="G204" s="236"/>
      <c r="H204" s="239">
        <v>0.125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162</v>
      </c>
      <c r="AU204" s="245" t="s">
        <v>146</v>
      </c>
      <c r="AV204" s="13" t="s">
        <v>79</v>
      </c>
      <c r="AW204" s="13" t="s">
        <v>31</v>
      </c>
      <c r="AX204" s="13" t="s">
        <v>69</v>
      </c>
      <c r="AY204" s="245" t="s">
        <v>145</v>
      </c>
    </row>
    <row r="205" s="14" customFormat="1">
      <c r="A205" s="14"/>
      <c r="B205" s="246"/>
      <c r="C205" s="247"/>
      <c r="D205" s="228" t="s">
        <v>162</v>
      </c>
      <c r="E205" s="248" t="s">
        <v>19</v>
      </c>
      <c r="F205" s="249" t="s">
        <v>164</v>
      </c>
      <c r="G205" s="247"/>
      <c r="H205" s="250">
        <v>0.125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162</v>
      </c>
      <c r="AU205" s="256" t="s">
        <v>146</v>
      </c>
      <c r="AV205" s="14" t="s">
        <v>146</v>
      </c>
      <c r="AW205" s="14" t="s">
        <v>31</v>
      </c>
      <c r="AX205" s="14" t="s">
        <v>69</v>
      </c>
      <c r="AY205" s="256" t="s">
        <v>145</v>
      </c>
    </row>
    <row r="206" s="15" customFormat="1">
      <c r="A206" s="15"/>
      <c r="B206" s="257"/>
      <c r="C206" s="258"/>
      <c r="D206" s="228" t="s">
        <v>162</v>
      </c>
      <c r="E206" s="259" t="s">
        <v>19</v>
      </c>
      <c r="F206" s="260" t="s">
        <v>166</v>
      </c>
      <c r="G206" s="258"/>
      <c r="H206" s="261">
        <v>0.125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7" t="s">
        <v>162</v>
      </c>
      <c r="AU206" s="267" t="s">
        <v>146</v>
      </c>
      <c r="AV206" s="15" t="s">
        <v>156</v>
      </c>
      <c r="AW206" s="15" t="s">
        <v>31</v>
      </c>
      <c r="AX206" s="15" t="s">
        <v>77</v>
      </c>
      <c r="AY206" s="267" t="s">
        <v>145</v>
      </c>
    </row>
    <row r="207" s="2" customFormat="1" ht="16.5" customHeight="1">
      <c r="A207" s="41"/>
      <c r="B207" s="42"/>
      <c r="C207" s="215" t="s">
        <v>226</v>
      </c>
      <c r="D207" s="215" t="s">
        <v>151</v>
      </c>
      <c r="E207" s="216" t="s">
        <v>278</v>
      </c>
      <c r="F207" s="217" t="s">
        <v>279</v>
      </c>
      <c r="G207" s="218" t="s">
        <v>215</v>
      </c>
      <c r="H207" s="219">
        <v>0.17000000000000001</v>
      </c>
      <c r="I207" s="220"/>
      <c r="J207" s="221">
        <f>ROUND(I207*H207,2)</f>
        <v>0</v>
      </c>
      <c r="K207" s="217" t="s">
        <v>155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2.3999999999999999</v>
      </c>
      <c r="T207" s="225">
        <f>S207*H207</f>
        <v>0.40800000000000003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156</v>
      </c>
      <c r="AT207" s="226" t="s">
        <v>151</v>
      </c>
      <c r="AU207" s="226" t="s">
        <v>146</v>
      </c>
      <c r="AY207" s="20" t="s">
        <v>145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156</v>
      </c>
      <c r="BM207" s="226" t="s">
        <v>280</v>
      </c>
    </row>
    <row r="208" s="2" customFormat="1">
      <c r="A208" s="41"/>
      <c r="B208" s="42"/>
      <c r="C208" s="43"/>
      <c r="D208" s="228" t="s">
        <v>158</v>
      </c>
      <c r="E208" s="43"/>
      <c r="F208" s="229" t="s">
        <v>281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158</v>
      </c>
      <c r="AU208" s="20" t="s">
        <v>146</v>
      </c>
    </row>
    <row r="209" s="2" customFormat="1">
      <c r="A209" s="41"/>
      <c r="B209" s="42"/>
      <c r="C209" s="43"/>
      <c r="D209" s="233" t="s">
        <v>160</v>
      </c>
      <c r="E209" s="43"/>
      <c r="F209" s="234" t="s">
        <v>282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160</v>
      </c>
      <c r="AU209" s="20" t="s">
        <v>146</v>
      </c>
    </row>
    <row r="210" s="16" customFormat="1">
      <c r="A210" s="16"/>
      <c r="B210" s="268"/>
      <c r="C210" s="269"/>
      <c r="D210" s="228" t="s">
        <v>162</v>
      </c>
      <c r="E210" s="270" t="s">
        <v>19</v>
      </c>
      <c r="F210" s="271" t="s">
        <v>283</v>
      </c>
      <c r="G210" s="269"/>
      <c r="H210" s="270" t="s">
        <v>19</v>
      </c>
      <c r="I210" s="272"/>
      <c r="J210" s="269"/>
      <c r="K210" s="269"/>
      <c r="L210" s="273"/>
      <c r="M210" s="274"/>
      <c r="N210" s="275"/>
      <c r="O210" s="275"/>
      <c r="P210" s="275"/>
      <c r="Q210" s="275"/>
      <c r="R210" s="275"/>
      <c r="S210" s="275"/>
      <c r="T210" s="27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7" t="s">
        <v>162</v>
      </c>
      <c r="AU210" s="277" t="s">
        <v>146</v>
      </c>
      <c r="AV210" s="16" t="s">
        <v>77</v>
      </c>
      <c r="AW210" s="16" t="s">
        <v>31</v>
      </c>
      <c r="AX210" s="16" t="s">
        <v>69</v>
      </c>
      <c r="AY210" s="277" t="s">
        <v>145</v>
      </c>
    </row>
    <row r="211" s="13" customFormat="1">
      <c r="A211" s="13"/>
      <c r="B211" s="235"/>
      <c r="C211" s="236"/>
      <c r="D211" s="228" t="s">
        <v>162</v>
      </c>
      <c r="E211" s="237" t="s">
        <v>19</v>
      </c>
      <c r="F211" s="238" t="s">
        <v>284</v>
      </c>
      <c r="G211" s="236"/>
      <c r="H211" s="239">
        <v>0.17000000000000001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162</v>
      </c>
      <c r="AU211" s="245" t="s">
        <v>146</v>
      </c>
      <c r="AV211" s="13" t="s">
        <v>79</v>
      </c>
      <c r="AW211" s="13" t="s">
        <v>31</v>
      </c>
      <c r="AX211" s="13" t="s">
        <v>69</v>
      </c>
      <c r="AY211" s="245" t="s">
        <v>145</v>
      </c>
    </row>
    <row r="212" s="14" customFormat="1">
      <c r="A212" s="14"/>
      <c r="B212" s="246"/>
      <c r="C212" s="247"/>
      <c r="D212" s="228" t="s">
        <v>162</v>
      </c>
      <c r="E212" s="248" t="s">
        <v>19</v>
      </c>
      <c r="F212" s="249" t="s">
        <v>164</v>
      </c>
      <c r="G212" s="247"/>
      <c r="H212" s="250">
        <v>0.17000000000000001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162</v>
      </c>
      <c r="AU212" s="256" t="s">
        <v>146</v>
      </c>
      <c r="AV212" s="14" t="s">
        <v>146</v>
      </c>
      <c r="AW212" s="14" t="s">
        <v>31</v>
      </c>
      <c r="AX212" s="14" t="s">
        <v>77</v>
      </c>
      <c r="AY212" s="256" t="s">
        <v>145</v>
      </c>
    </row>
    <row r="213" s="2" customFormat="1" ht="16.5" customHeight="1">
      <c r="A213" s="41"/>
      <c r="B213" s="42"/>
      <c r="C213" s="215" t="s">
        <v>285</v>
      </c>
      <c r="D213" s="215" t="s">
        <v>151</v>
      </c>
      <c r="E213" s="216" t="s">
        <v>286</v>
      </c>
      <c r="F213" s="217" t="s">
        <v>287</v>
      </c>
      <c r="G213" s="218" t="s">
        <v>170</v>
      </c>
      <c r="H213" s="219">
        <v>159.30000000000001</v>
      </c>
      <c r="I213" s="220"/>
      <c r="J213" s="221">
        <f>ROUND(I213*H213,2)</f>
        <v>0</v>
      </c>
      <c r="K213" s="217" t="s">
        <v>155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0.089999999999999997</v>
      </c>
      <c r="T213" s="225">
        <f>S213*H213</f>
        <v>14.337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156</v>
      </c>
      <c r="AT213" s="226" t="s">
        <v>151</v>
      </c>
      <c r="AU213" s="226" t="s">
        <v>146</v>
      </c>
      <c r="AY213" s="20" t="s">
        <v>145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156</v>
      </c>
      <c r="BM213" s="226" t="s">
        <v>288</v>
      </c>
    </row>
    <row r="214" s="2" customFormat="1">
      <c r="A214" s="41"/>
      <c r="B214" s="42"/>
      <c r="C214" s="43"/>
      <c r="D214" s="228" t="s">
        <v>158</v>
      </c>
      <c r="E214" s="43"/>
      <c r="F214" s="229" t="s">
        <v>289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158</v>
      </c>
      <c r="AU214" s="20" t="s">
        <v>146</v>
      </c>
    </row>
    <row r="215" s="2" customFormat="1">
      <c r="A215" s="41"/>
      <c r="B215" s="42"/>
      <c r="C215" s="43"/>
      <c r="D215" s="233" t="s">
        <v>160</v>
      </c>
      <c r="E215" s="43"/>
      <c r="F215" s="234" t="s">
        <v>290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160</v>
      </c>
      <c r="AU215" s="20" t="s">
        <v>146</v>
      </c>
    </row>
    <row r="216" s="16" customFormat="1">
      <c r="A216" s="16"/>
      <c r="B216" s="268"/>
      <c r="C216" s="269"/>
      <c r="D216" s="228" t="s">
        <v>162</v>
      </c>
      <c r="E216" s="270" t="s">
        <v>19</v>
      </c>
      <c r="F216" s="271" t="s">
        <v>291</v>
      </c>
      <c r="G216" s="269"/>
      <c r="H216" s="270" t="s">
        <v>19</v>
      </c>
      <c r="I216" s="272"/>
      <c r="J216" s="269"/>
      <c r="K216" s="269"/>
      <c r="L216" s="273"/>
      <c r="M216" s="274"/>
      <c r="N216" s="275"/>
      <c r="O216" s="275"/>
      <c r="P216" s="275"/>
      <c r="Q216" s="275"/>
      <c r="R216" s="275"/>
      <c r="S216" s="275"/>
      <c r="T216" s="27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77" t="s">
        <v>162</v>
      </c>
      <c r="AU216" s="277" t="s">
        <v>146</v>
      </c>
      <c r="AV216" s="16" t="s">
        <v>77</v>
      </c>
      <c r="AW216" s="16" t="s">
        <v>31</v>
      </c>
      <c r="AX216" s="16" t="s">
        <v>69</v>
      </c>
      <c r="AY216" s="277" t="s">
        <v>145</v>
      </c>
    </row>
    <row r="217" s="13" customFormat="1">
      <c r="A217" s="13"/>
      <c r="B217" s="235"/>
      <c r="C217" s="236"/>
      <c r="D217" s="228" t="s">
        <v>162</v>
      </c>
      <c r="E217" s="237" t="s">
        <v>19</v>
      </c>
      <c r="F217" s="238" t="s">
        <v>292</v>
      </c>
      <c r="G217" s="236"/>
      <c r="H217" s="239">
        <v>59.5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162</v>
      </c>
      <c r="AU217" s="245" t="s">
        <v>146</v>
      </c>
      <c r="AV217" s="13" t="s">
        <v>79</v>
      </c>
      <c r="AW217" s="13" t="s">
        <v>31</v>
      </c>
      <c r="AX217" s="13" t="s">
        <v>69</v>
      </c>
      <c r="AY217" s="245" t="s">
        <v>145</v>
      </c>
    </row>
    <row r="218" s="14" customFormat="1">
      <c r="A218" s="14"/>
      <c r="B218" s="246"/>
      <c r="C218" s="247"/>
      <c r="D218" s="228" t="s">
        <v>162</v>
      </c>
      <c r="E218" s="248" t="s">
        <v>19</v>
      </c>
      <c r="F218" s="249" t="s">
        <v>164</v>
      </c>
      <c r="G218" s="247"/>
      <c r="H218" s="250">
        <v>59.5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162</v>
      </c>
      <c r="AU218" s="256" t="s">
        <v>146</v>
      </c>
      <c r="AV218" s="14" t="s">
        <v>146</v>
      </c>
      <c r="AW218" s="14" t="s">
        <v>31</v>
      </c>
      <c r="AX218" s="14" t="s">
        <v>69</v>
      </c>
      <c r="AY218" s="256" t="s">
        <v>145</v>
      </c>
    </row>
    <row r="219" s="13" customFormat="1">
      <c r="A219" s="13"/>
      <c r="B219" s="235"/>
      <c r="C219" s="236"/>
      <c r="D219" s="228" t="s">
        <v>162</v>
      </c>
      <c r="E219" s="237" t="s">
        <v>19</v>
      </c>
      <c r="F219" s="238" t="s">
        <v>293</v>
      </c>
      <c r="G219" s="236"/>
      <c r="H219" s="239">
        <v>61.5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162</v>
      </c>
      <c r="AU219" s="245" t="s">
        <v>146</v>
      </c>
      <c r="AV219" s="13" t="s">
        <v>79</v>
      </c>
      <c r="AW219" s="13" t="s">
        <v>31</v>
      </c>
      <c r="AX219" s="13" t="s">
        <v>69</v>
      </c>
      <c r="AY219" s="245" t="s">
        <v>145</v>
      </c>
    </row>
    <row r="220" s="14" customFormat="1">
      <c r="A220" s="14"/>
      <c r="B220" s="246"/>
      <c r="C220" s="247"/>
      <c r="D220" s="228" t="s">
        <v>162</v>
      </c>
      <c r="E220" s="248" t="s">
        <v>19</v>
      </c>
      <c r="F220" s="249" t="s">
        <v>164</v>
      </c>
      <c r="G220" s="247"/>
      <c r="H220" s="250">
        <v>61.5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162</v>
      </c>
      <c r="AU220" s="256" t="s">
        <v>146</v>
      </c>
      <c r="AV220" s="14" t="s">
        <v>146</v>
      </c>
      <c r="AW220" s="14" t="s">
        <v>31</v>
      </c>
      <c r="AX220" s="14" t="s">
        <v>69</v>
      </c>
      <c r="AY220" s="256" t="s">
        <v>145</v>
      </c>
    </row>
    <row r="221" s="13" customFormat="1">
      <c r="A221" s="13"/>
      <c r="B221" s="235"/>
      <c r="C221" s="236"/>
      <c r="D221" s="228" t="s">
        <v>162</v>
      </c>
      <c r="E221" s="237" t="s">
        <v>19</v>
      </c>
      <c r="F221" s="238" t="s">
        <v>259</v>
      </c>
      <c r="G221" s="236"/>
      <c r="H221" s="239">
        <v>38.299999999999997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162</v>
      </c>
      <c r="AU221" s="245" t="s">
        <v>146</v>
      </c>
      <c r="AV221" s="13" t="s">
        <v>79</v>
      </c>
      <c r="AW221" s="13" t="s">
        <v>31</v>
      </c>
      <c r="AX221" s="13" t="s">
        <v>69</v>
      </c>
      <c r="AY221" s="245" t="s">
        <v>145</v>
      </c>
    </row>
    <row r="222" s="14" customFormat="1">
      <c r="A222" s="14"/>
      <c r="B222" s="246"/>
      <c r="C222" s="247"/>
      <c r="D222" s="228" t="s">
        <v>162</v>
      </c>
      <c r="E222" s="248" t="s">
        <v>19</v>
      </c>
      <c r="F222" s="249" t="s">
        <v>164</v>
      </c>
      <c r="G222" s="247"/>
      <c r="H222" s="250">
        <v>38.299999999999997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162</v>
      </c>
      <c r="AU222" s="256" t="s">
        <v>146</v>
      </c>
      <c r="AV222" s="14" t="s">
        <v>146</v>
      </c>
      <c r="AW222" s="14" t="s">
        <v>31</v>
      </c>
      <c r="AX222" s="14" t="s">
        <v>69</v>
      </c>
      <c r="AY222" s="256" t="s">
        <v>145</v>
      </c>
    </row>
    <row r="223" s="15" customFormat="1">
      <c r="A223" s="15"/>
      <c r="B223" s="257"/>
      <c r="C223" s="258"/>
      <c r="D223" s="228" t="s">
        <v>162</v>
      </c>
      <c r="E223" s="259" t="s">
        <v>19</v>
      </c>
      <c r="F223" s="260" t="s">
        <v>166</v>
      </c>
      <c r="G223" s="258"/>
      <c r="H223" s="261">
        <v>159.30000000000001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7" t="s">
        <v>162</v>
      </c>
      <c r="AU223" s="267" t="s">
        <v>146</v>
      </c>
      <c r="AV223" s="15" t="s">
        <v>156</v>
      </c>
      <c r="AW223" s="15" t="s">
        <v>31</v>
      </c>
      <c r="AX223" s="15" t="s">
        <v>77</v>
      </c>
      <c r="AY223" s="267" t="s">
        <v>145</v>
      </c>
    </row>
    <row r="224" s="2" customFormat="1" ht="16.5" customHeight="1">
      <c r="A224" s="41"/>
      <c r="B224" s="42"/>
      <c r="C224" s="215" t="s">
        <v>294</v>
      </c>
      <c r="D224" s="215" t="s">
        <v>151</v>
      </c>
      <c r="E224" s="216" t="s">
        <v>295</v>
      </c>
      <c r="F224" s="217" t="s">
        <v>296</v>
      </c>
      <c r="G224" s="218" t="s">
        <v>170</v>
      </c>
      <c r="H224" s="219">
        <v>159.30000000000001</v>
      </c>
      <c r="I224" s="220"/>
      <c r="J224" s="221">
        <f>ROUND(I224*H224,2)</f>
        <v>0</v>
      </c>
      <c r="K224" s="217" t="s">
        <v>155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0.035000000000000003</v>
      </c>
      <c r="T224" s="225">
        <f>S224*H224</f>
        <v>5.5755000000000008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156</v>
      </c>
      <c r="AT224" s="226" t="s">
        <v>151</v>
      </c>
      <c r="AU224" s="226" t="s">
        <v>146</v>
      </c>
      <c r="AY224" s="20" t="s">
        <v>145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77</v>
      </c>
      <c r="BK224" s="227">
        <f>ROUND(I224*H224,2)</f>
        <v>0</v>
      </c>
      <c r="BL224" s="20" t="s">
        <v>156</v>
      </c>
      <c r="BM224" s="226" t="s">
        <v>297</v>
      </c>
    </row>
    <row r="225" s="2" customFormat="1">
      <c r="A225" s="41"/>
      <c r="B225" s="42"/>
      <c r="C225" s="43"/>
      <c r="D225" s="228" t="s">
        <v>158</v>
      </c>
      <c r="E225" s="43"/>
      <c r="F225" s="229" t="s">
        <v>298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158</v>
      </c>
      <c r="AU225" s="20" t="s">
        <v>146</v>
      </c>
    </row>
    <row r="226" s="2" customFormat="1">
      <c r="A226" s="41"/>
      <c r="B226" s="42"/>
      <c r="C226" s="43"/>
      <c r="D226" s="233" t="s">
        <v>160</v>
      </c>
      <c r="E226" s="43"/>
      <c r="F226" s="234" t="s">
        <v>299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160</v>
      </c>
      <c r="AU226" s="20" t="s">
        <v>146</v>
      </c>
    </row>
    <row r="227" s="16" customFormat="1">
      <c r="A227" s="16"/>
      <c r="B227" s="268"/>
      <c r="C227" s="269"/>
      <c r="D227" s="228" t="s">
        <v>162</v>
      </c>
      <c r="E227" s="270" t="s">
        <v>19</v>
      </c>
      <c r="F227" s="271" t="s">
        <v>291</v>
      </c>
      <c r="G227" s="269"/>
      <c r="H227" s="270" t="s">
        <v>19</v>
      </c>
      <c r="I227" s="272"/>
      <c r="J227" s="269"/>
      <c r="K227" s="269"/>
      <c r="L227" s="273"/>
      <c r="M227" s="274"/>
      <c r="N227" s="275"/>
      <c r="O227" s="275"/>
      <c r="P227" s="275"/>
      <c r="Q227" s="275"/>
      <c r="R227" s="275"/>
      <c r="S227" s="275"/>
      <c r="T227" s="27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7" t="s">
        <v>162</v>
      </c>
      <c r="AU227" s="277" t="s">
        <v>146</v>
      </c>
      <c r="AV227" s="16" t="s">
        <v>77</v>
      </c>
      <c r="AW227" s="16" t="s">
        <v>31</v>
      </c>
      <c r="AX227" s="16" t="s">
        <v>69</v>
      </c>
      <c r="AY227" s="277" t="s">
        <v>145</v>
      </c>
    </row>
    <row r="228" s="13" customFormat="1">
      <c r="A228" s="13"/>
      <c r="B228" s="235"/>
      <c r="C228" s="236"/>
      <c r="D228" s="228" t="s">
        <v>162</v>
      </c>
      <c r="E228" s="237" t="s">
        <v>19</v>
      </c>
      <c r="F228" s="238" t="s">
        <v>292</v>
      </c>
      <c r="G228" s="236"/>
      <c r="H228" s="239">
        <v>59.5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162</v>
      </c>
      <c r="AU228" s="245" t="s">
        <v>146</v>
      </c>
      <c r="AV228" s="13" t="s">
        <v>79</v>
      </c>
      <c r="AW228" s="13" t="s">
        <v>31</v>
      </c>
      <c r="AX228" s="13" t="s">
        <v>69</v>
      </c>
      <c r="AY228" s="245" t="s">
        <v>145</v>
      </c>
    </row>
    <row r="229" s="14" customFormat="1">
      <c r="A229" s="14"/>
      <c r="B229" s="246"/>
      <c r="C229" s="247"/>
      <c r="D229" s="228" t="s">
        <v>162</v>
      </c>
      <c r="E229" s="248" t="s">
        <v>19</v>
      </c>
      <c r="F229" s="249" t="s">
        <v>164</v>
      </c>
      <c r="G229" s="247"/>
      <c r="H229" s="250">
        <v>59.5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162</v>
      </c>
      <c r="AU229" s="256" t="s">
        <v>146</v>
      </c>
      <c r="AV229" s="14" t="s">
        <v>146</v>
      </c>
      <c r="AW229" s="14" t="s">
        <v>31</v>
      </c>
      <c r="AX229" s="14" t="s">
        <v>69</v>
      </c>
      <c r="AY229" s="256" t="s">
        <v>145</v>
      </c>
    </row>
    <row r="230" s="13" customFormat="1">
      <c r="A230" s="13"/>
      <c r="B230" s="235"/>
      <c r="C230" s="236"/>
      <c r="D230" s="228" t="s">
        <v>162</v>
      </c>
      <c r="E230" s="237" t="s">
        <v>19</v>
      </c>
      <c r="F230" s="238" t="s">
        <v>293</v>
      </c>
      <c r="G230" s="236"/>
      <c r="H230" s="239">
        <v>61.5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162</v>
      </c>
      <c r="AU230" s="245" t="s">
        <v>146</v>
      </c>
      <c r="AV230" s="13" t="s">
        <v>79</v>
      </c>
      <c r="AW230" s="13" t="s">
        <v>31</v>
      </c>
      <c r="AX230" s="13" t="s">
        <v>69</v>
      </c>
      <c r="AY230" s="245" t="s">
        <v>145</v>
      </c>
    </row>
    <row r="231" s="14" customFormat="1">
      <c r="A231" s="14"/>
      <c r="B231" s="246"/>
      <c r="C231" s="247"/>
      <c r="D231" s="228" t="s">
        <v>162</v>
      </c>
      <c r="E231" s="248" t="s">
        <v>19</v>
      </c>
      <c r="F231" s="249" t="s">
        <v>164</v>
      </c>
      <c r="G231" s="247"/>
      <c r="H231" s="250">
        <v>61.5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162</v>
      </c>
      <c r="AU231" s="256" t="s">
        <v>146</v>
      </c>
      <c r="AV231" s="14" t="s">
        <v>146</v>
      </c>
      <c r="AW231" s="14" t="s">
        <v>31</v>
      </c>
      <c r="AX231" s="14" t="s">
        <v>69</v>
      </c>
      <c r="AY231" s="256" t="s">
        <v>145</v>
      </c>
    </row>
    <row r="232" s="13" customFormat="1">
      <c r="A232" s="13"/>
      <c r="B232" s="235"/>
      <c r="C232" s="236"/>
      <c r="D232" s="228" t="s">
        <v>162</v>
      </c>
      <c r="E232" s="237" t="s">
        <v>19</v>
      </c>
      <c r="F232" s="238" t="s">
        <v>259</v>
      </c>
      <c r="G232" s="236"/>
      <c r="H232" s="239">
        <v>38.299999999999997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162</v>
      </c>
      <c r="AU232" s="245" t="s">
        <v>146</v>
      </c>
      <c r="AV232" s="13" t="s">
        <v>79</v>
      </c>
      <c r="AW232" s="13" t="s">
        <v>31</v>
      </c>
      <c r="AX232" s="13" t="s">
        <v>69</v>
      </c>
      <c r="AY232" s="245" t="s">
        <v>145</v>
      </c>
    </row>
    <row r="233" s="14" customFormat="1">
      <c r="A233" s="14"/>
      <c r="B233" s="246"/>
      <c r="C233" s="247"/>
      <c r="D233" s="228" t="s">
        <v>162</v>
      </c>
      <c r="E233" s="248" t="s">
        <v>19</v>
      </c>
      <c r="F233" s="249" t="s">
        <v>164</v>
      </c>
      <c r="G233" s="247"/>
      <c r="H233" s="250">
        <v>38.299999999999997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162</v>
      </c>
      <c r="AU233" s="256" t="s">
        <v>146</v>
      </c>
      <c r="AV233" s="14" t="s">
        <v>146</v>
      </c>
      <c r="AW233" s="14" t="s">
        <v>31</v>
      </c>
      <c r="AX233" s="14" t="s">
        <v>69</v>
      </c>
      <c r="AY233" s="256" t="s">
        <v>145</v>
      </c>
    </row>
    <row r="234" s="15" customFormat="1">
      <c r="A234" s="15"/>
      <c r="B234" s="257"/>
      <c r="C234" s="258"/>
      <c r="D234" s="228" t="s">
        <v>162</v>
      </c>
      <c r="E234" s="259" t="s">
        <v>19</v>
      </c>
      <c r="F234" s="260" t="s">
        <v>166</v>
      </c>
      <c r="G234" s="258"/>
      <c r="H234" s="261">
        <v>159.30000000000001</v>
      </c>
      <c r="I234" s="262"/>
      <c r="J234" s="258"/>
      <c r="K234" s="258"/>
      <c r="L234" s="263"/>
      <c r="M234" s="264"/>
      <c r="N234" s="265"/>
      <c r="O234" s="265"/>
      <c r="P234" s="265"/>
      <c r="Q234" s="265"/>
      <c r="R234" s="265"/>
      <c r="S234" s="265"/>
      <c r="T234" s="26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7" t="s">
        <v>162</v>
      </c>
      <c r="AU234" s="267" t="s">
        <v>146</v>
      </c>
      <c r="AV234" s="15" t="s">
        <v>156</v>
      </c>
      <c r="AW234" s="15" t="s">
        <v>31</v>
      </c>
      <c r="AX234" s="15" t="s">
        <v>77</v>
      </c>
      <c r="AY234" s="267" t="s">
        <v>145</v>
      </c>
    </row>
    <row r="235" s="2" customFormat="1" ht="16.5" customHeight="1">
      <c r="A235" s="41"/>
      <c r="B235" s="42"/>
      <c r="C235" s="215" t="s">
        <v>300</v>
      </c>
      <c r="D235" s="215" t="s">
        <v>151</v>
      </c>
      <c r="E235" s="216" t="s">
        <v>301</v>
      </c>
      <c r="F235" s="217" t="s">
        <v>302</v>
      </c>
      <c r="G235" s="218" t="s">
        <v>303</v>
      </c>
      <c r="H235" s="219">
        <v>101.64</v>
      </c>
      <c r="I235" s="220"/>
      <c r="J235" s="221">
        <f>ROUND(I235*H235,2)</f>
        <v>0</v>
      </c>
      <c r="K235" s="217" t="s">
        <v>155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0.0089999999999999993</v>
      </c>
      <c r="T235" s="225">
        <f>S235*H235</f>
        <v>0.91475999999999991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156</v>
      </c>
      <c r="AT235" s="226" t="s">
        <v>151</v>
      </c>
      <c r="AU235" s="226" t="s">
        <v>146</v>
      </c>
      <c r="AY235" s="20" t="s">
        <v>145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156</v>
      </c>
      <c r="BM235" s="226" t="s">
        <v>304</v>
      </c>
    </row>
    <row r="236" s="2" customFormat="1">
      <c r="A236" s="41"/>
      <c r="B236" s="42"/>
      <c r="C236" s="43"/>
      <c r="D236" s="228" t="s">
        <v>158</v>
      </c>
      <c r="E236" s="43"/>
      <c r="F236" s="229" t="s">
        <v>305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158</v>
      </c>
      <c r="AU236" s="20" t="s">
        <v>146</v>
      </c>
    </row>
    <row r="237" s="2" customFormat="1">
      <c r="A237" s="41"/>
      <c r="B237" s="42"/>
      <c r="C237" s="43"/>
      <c r="D237" s="233" t="s">
        <v>160</v>
      </c>
      <c r="E237" s="43"/>
      <c r="F237" s="234" t="s">
        <v>306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160</v>
      </c>
      <c r="AU237" s="20" t="s">
        <v>146</v>
      </c>
    </row>
    <row r="238" s="16" customFormat="1">
      <c r="A238" s="16"/>
      <c r="B238" s="268"/>
      <c r="C238" s="269"/>
      <c r="D238" s="228" t="s">
        <v>162</v>
      </c>
      <c r="E238" s="270" t="s">
        <v>19</v>
      </c>
      <c r="F238" s="271" t="s">
        <v>291</v>
      </c>
      <c r="G238" s="269"/>
      <c r="H238" s="270" t="s">
        <v>19</v>
      </c>
      <c r="I238" s="272"/>
      <c r="J238" s="269"/>
      <c r="K238" s="269"/>
      <c r="L238" s="273"/>
      <c r="M238" s="274"/>
      <c r="N238" s="275"/>
      <c r="O238" s="275"/>
      <c r="P238" s="275"/>
      <c r="Q238" s="275"/>
      <c r="R238" s="275"/>
      <c r="S238" s="275"/>
      <c r="T238" s="27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77" t="s">
        <v>162</v>
      </c>
      <c r="AU238" s="277" t="s">
        <v>146</v>
      </c>
      <c r="AV238" s="16" t="s">
        <v>77</v>
      </c>
      <c r="AW238" s="16" t="s">
        <v>31</v>
      </c>
      <c r="AX238" s="16" t="s">
        <v>69</v>
      </c>
      <c r="AY238" s="277" t="s">
        <v>145</v>
      </c>
    </row>
    <row r="239" s="16" customFormat="1">
      <c r="A239" s="16"/>
      <c r="B239" s="268"/>
      <c r="C239" s="269"/>
      <c r="D239" s="228" t="s">
        <v>162</v>
      </c>
      <c r="E239" s="270" t="s">
        <v>19</v>
      </c>
      <c r="F239" s="271" t="s">
        <v>204</v>
      </c>
      <c r="G239" s="269"/>
      <c r="H239" s="270" t="s">
        <v>19</v>
      </c>
      <c r="I239" s="272"/>
      <c r="J239" s="269"/>
      <c r="K239" s="269"/>
      <c r="L239" s="273"/>
      <c r="M239" s="274"/>
      <c r="N239" s="275"/>
      <c r="O239" s="275"/>
      <c r="P239" s="275"/>
      <c r="Q239" s="275"/>
      <c r="R239" s="275"/>
      <c r="S239" s="275"/>
      <c r="T239" s="27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7" t="s">
        <v>162</v>
      </c>
      <c r="AU239" s="277" t="s">
        <v>146</v>
      </c>
      <c r="AV239" s="16" t="s">
        <v>77</v>
      </c>
      <c r="AW239" s="16" t="s">
        <v>31</v>
      </c>
      <c r="AX239" s="16" t="s">
        <v>69</v>
      </c>
      <c r="AY239" s="277" t="s">
        <v>145</v>
      </c>
    </row>
    <row r="240" s="13" customFormat="1">
      <c r="A240" s="13"/>
      <c r="B240" s="235"/>
      <c r="C240" s="236"/>
      <c r="D240" s="228" t="s">
        <v>162</v>
      </c>
      <c r="E240" s="237" t="s">
        <v>19</v>
      </c>
      <c r="F240" s="238" t="s">
        <v>307</v>
      </c>
      <c r="G240" s="236"/>
      <c r="H240" s="239">
        <v>23.699999999999999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162</v>
      </c>
      <c r="AU240" s="245" t="s">
        <v>146</v>
      </c>
      <c r="AV240" s="13" t="s">
        <v>79</v>
      </c>
      <c r="AW240" s="13" t="s">
        <v>31</v>
      </c>
      <c r="AX240" s="13" t="s">
        <v>69</v>
      </c>
      <c r="AY240" s="245" t="s">
        <v>145</v>
      </c>
    </row>
    <row r="241" s="13" customFormat="1">
      <c r="A241" s="13"/>
      <c r="B241" s="235"/>
      <c r="C241" s="236"/>
      <c r="D241" s="228" t="s">
        <v>162</v>
      </c>
      <c r="E241" s="237" t="s">
        <v>19</v>
      </c>
      <c r="F241" s="238" t="s">
        <v>308</v>
      </c>
      <c r="G241" s="236"/>
      <c r="H241" s="239">
        <v>10.4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162</v>
      </c>
      <c r="AU241" s="245" t="s">
        <v>146</v>
      </c>
      <c r="AV241" s="13" t="s">
        <v>79</v>
      </c>
      <c r="AW241" s="13" t="s">
        <v>31</v>
      </c>
      <c r="AX241" s="13" t="s">
        <v>69</v>
      </c>
      <c r="AY241" s="245" t="s">
        <v>145</v>
      </c>
    </row>
    <row r="242" s="14" customFormat="1">
      <c r="A242" s="14"/>
      <c r="B242" s="246"/>
      <c r="C242" s="247"/>
      <c r="D242" s="228" t="s">
        <v>162</v>
      </c>
      <c r="E242" s="248" t="s">
        <v>19</v>
      </c>
      <c r="F242" s="249" t="s">
        <v>164</v>
      </c>
      <c r="G242" s="247"/>
      <c r="H242" s="250">
        <v>34.100000000000001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162</v>
      </c>
      <c r="AU242" s="256" t="s">
        <v>146</v>
      </c>
      <c r="AV242" s="14" t="s">
        <v>146</v>
      </c>
      <c r="AW242" s="14" t="s">
        <v>31</v>
      </c>
      <c r="AX242" s="14" t="s">
        <v>69</v>
      </c>
      <c r="AY242" s="256" t="s">
        <v>145</v>
      </c>
    </row>
    <row r="243" s="16" customFormat="1">
      <c r="A243" s="16"/>
      <c r="B243" s="268"/>
      <c r="C243" s="269"/>
      <c r="D243" s="228" t="s">
        <v>162</v>
      </c>
      <c r="E243" s="270" t="s">
        <v>19</v>
      </c>
      <c r="F243" s="271" t="s">
        <v>309</v>
      </c>
      <c r="G243" s="269"/>
      <c r="H243" s="270" t="s">
        <v>19</v>
      </c>
      <c r="I243" s="272"/>
      <c r="J243" s="269"/>
      <c r="K243" s="269"/>
      <c r="L243" s="273"/>
      <c r="M243" s="274"/>
      <c r="N243" s="275"/>
      <c r="O243" s="275"/>
      <c r="P243" s="275"/>
      <c r="Q243" s="275"/>
      <c r="R243" s="275"/>
      <c r="S243" s="275"/>
      <c r="T243" s="27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77" t="s">
        <v>162</v>
      </c>
      <c r="AU243" s="277" t="s">
        <v>146</v>
      </c>
      <c r="AV243" s="16" t="s">
        <v>77</v>
      </c>
      <c r="AW243" s="16" t="s">
        <v>31</v>
      </c>
      <c r="AX243" s="16" t="s">
        <v>69</v>
      </c>
      <c r="AY243" s="277" t="s">
        <v>145</v>
      </c>
    </row>
    <row r="244" s="13" customFormat="1">
      <c r="A244" s="13"/>
      <c r="B244" s="235"/>
      <c r="C244" s="236"/>
      <c r="D244" s="228" t="s">
        <v>162</v>
      </c>
      <c r="E244" s="237" t="s">
        <v>19</v>
      </c>
      <c r="F244" s="238" t="s">
        <v>310</v>
      </c>
      <c r="G244" s="236"/>
      <c r="H244" s="239">
        <v>24.300000000000001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162</v>
      </c>
      <c r="AU244" s="245" t="s">
        <v>146</v>
      </c>
      <c r="AV244" s="13" t="s">
        <v>79</v>
      </c>
      <c r="AW244" s="13" t="s">
        <v>31</v>
      </c>
      <c r="AX244" s="13" t="s">
        <v>69</v>
      </c>
      <c r="AY244" s="245" t="s">
        <v>145</v>
      </c>
    </row>
    <row r="245" s="13" customFormat="1">
      <c r="A245" s="13"/>
      <c r="B245" s="235"/>
      <c r="C245" s="236"/>
      <c r="D245" s="228" t="s">
        <v>162</v>
      </c>
      <c r="E245" s="237" t="s">
        <v>19</v>
      </c>
      <c r="F245" s="238" t="s">
        <v>311</v>
      </c>
      <c r="G245" s="236"/>
      <c r="H245" s="239">
        <v>12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162</v>
      </c>
      <c r="AU245" s="245" t="s">
        <v>146</v>
      </c>
      <c r="AV245" s="13" t="s">
        <v>79</v>
      </c>
      <c r="AW245" s="13" t="s">
        <v>31</v>
      </c>
      <c r="AX245" s="13" t="s">
        <v>69</v>
      </c>
      <c r="AY245" s="245" t="s">
        <v>145</v>
      </c>
    </row>
    <row r="246" s="14" customFormat="1">
      <c r="A246" s="14"/>
      <c r="B246" s="246"/>
      <c r="C246" s="247"/>
      <c r="D246" s="228" t="s">
        <v>162</v>
      </c>
      <c r="E246" s="248" t="s">
        <v>19</v>
      </c>
      <c r="F246" s="249" t="s">
        <v>164</v>
      </c>
      <c r="G246" s="247"/>
      <c r="H246" s="250">
        <v>36.299999999999997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162</v>
      </c>
      <c r="AU246" s="256" t="s">
        <v>146</v>
      </c>
      <c r="AV246" s="14" t="s">
        <v>146</v>
      </c>
      <c r="AW246" s="14" t="s">
        <v>31</v>
      </c>
      <c r="AX246" s="14" t="s">
        <v>69</v>
      </c>
      <c r="AY246" s="256" t="s">
        <v>145</v>
      </c>
    </row>
    <row r="247" s="16" customFormat="1">
      <c r="A247" s="16"/>
      <c r="B247" s="268"/>
      <c r="C247" s="269"/>
      <c r="D247" s="228" t="s">
        <v>162</v>
      </c>
      <c r="E247" s="270" t="s">
        <v>19</v>
      </c>
      <c r="F247" s="271" t="s">
        <v>207</v>
      </c>
      <c r="G247" s="269"/>
      <c r="H247" s="270" t="s">
        <v>19</v>
      </c>
      <c r="I247" s="272"/>
      <c r="J247" s="269"/>
      <c r="K247" s="269"/>
      <c r="L247" s="273"/>
      <c r="M247" s="274"/>
      <c r="N247" s="275"/>
      <c r="O247" s="275"/>
      <c r="P247" s="275"/>
      <c r="Q247" s="275"/>
      <c r="R247" s="275"/>
      <c r="S247" s="275"/>
      <c r="T247" s="27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77" t="s">
        <v>162</v>
      </c>
      <c r="AU247" s="277" t="s">
        <v>146</v>
      </c>
      <c r="AV247" s="16" t="s">
        <v>77</v>
      </c>
      <c r="AW247" s="16" t="s">
        <v>31</v>
      </c>
      <c r="AX247" s="16" t="s">
        <v>69</v>
      </c>
      <c r="AY247" s="277" t="s">
        <v>145</v>
      </c>
    </row>
    <row r="248" s="13" customFormat="1">
      <c r="A248" s="13"/>
      <c r="B248" s="235"/>
      <c r="C248" s="236"/>
      <c r="D248" s="228" t="s">
        <v>162</v>
      </c>
      <c r="E248" s="237" t="s">
        <v>19</v>
      </c>
      <c r="F248" s="238" t="s">
        <v>312</v>
      </c>
      <c r="G248" s="236"/>
      <c r="H248" s="239">
        <v>18.399999999999999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162</v>
      </c>
      <c r="AU248" s="245" t="s">
        <v>146</v>
      </c>
      <c r="AV248" s="13" t="s">
        <v>79</v>
      </c>
      <c r="AW248" s="13" t="s">
        <v>31</v>
      </c>
      <c r="AX248" s="13" t="s">
        <v>69</v>
      </c>
      <c r="AY248" s="245" t="s">
        <v>145</v>
      </c>
    </row>
    <row r="249" s="13" customFormat="1">
      <c r="A249" s="13"/>
      <c r="B249" s="235"/>
      <c r="C249" s="236"/>
      <c r="D249" s="228" t="s">
        <v>162</v>
      </c>
      <c r="E249" s="237" t="s">
        <v>19</v>
      </c>
      <c r="F249" s="238" t="s">
        <v>313</v>
      </c>
      <c r="G249" s="236"/>
      <c r="H249" s="239">
        <v>8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162</v>
      </c>
      <c r="AU249" s="245" t="s">
        <v>146</v>
      </c>
      <c r="AV249" s="13" t="s">
        <v>79</v>
      </c>
      <c r="AW249" s="13" t="s">
        <v>31</v>
      </c>
      <c r="AX249" s="13" t="s">
        <v>69</v>
      </c>
      <c r="AY249" s="245" t="s">
        <v>145</v>
      </c>
    </row>
    <row r="250" s="14" customFormat="1">
      <c r="A250" s="14"/>
      <c r="B250" s="246"/>
      <c r="C250" s="247"/>
      <c r="D250" s="228" t="s">
        <v>162</v>
      </c>
      <c r="E250" s="248" t="s">
        <v>19</v>
      </c>
      <c r="F250" s="249" t="s">
        <v>164</v>
      </c>
      <c r="G250" s="247"/>
      <c r="H250" s="250">
        <v>26.399999999999999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162</v>
      </c>
      <c r="AU250" s="256" t="s">
        <v>146</v>
      </c>
      <c r="AV250" s="14" t="s">
        <v>146</v>
      </c>
      <c r="AW250" s="14" t="s">
        <v>31</v>
      </c>
      <c r="AX250" s="14" t="s">
        <v>69</v>
      </c>
      <c r="AY250" s="256" t="s">
        <v>145</v>
      </c>
    </row>
    <row r="251" s="15" customFormat="1">
      <c r="A251" s="15"/>
      <c r="B251" s="257"/>
      <c r="C251" s="258"/>
      <c r="D251" s="228" t="s">
        <v>162</v>
      </c>
      <c r="E251" s="259" t="s">
        <v>19</v>
      </c>
      <c r="F251" s="260" t="s">
        <v>166</v>
      </c>
      <c r="G251" s="258"/>
      <c r="H251" s="261">
        <v>96.800000000000011</v>
      </c>
      <c r="I251" s="262"/>
      <c r="J251" s="258"/>
      <c r="K251" s="258"/>
      <c r="L251" s="263"/>
      <c r="M251" s="264"/>
      <c r="N251" s="265"/>
      <c r="O251" s="265"/>
      <c r="P251" s="265"/>
      <c r="Q251" s="265"/>
      <c r="R251" s="265"/>
      <c r="S251" s="265"/>
      <c r="T251" s="26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7" t="s">
        <v>162</v>
      </c>
      <c r="AU251" s="267" t="s">
        <v>146</v>
      </c>
      <c r="AV251" s="15" t="s">
        <v>156</v>
      </c>
      <c r="AW251" s="15" t="s">
        <v>31</v>
      </c>
      <c r="AX251" s="15" t="s">
        <v>69</v>
      </c>
      <c r="AY251" s="267" t="s">
        <v>145</v>
      </c>
    </row>
    <row r="252" s="13" customFormat="1">
      <c r="A252" s="13"/>
      <c r="B252" s="235"/>
      <c r="C252" s="236"/>
      <c r="D252" s="228" t="s">
        <v>162</v>
      </c>
      <c r="E252" s="237" t="s">
        <v>19</v>
      </c>
      <c r="F252" s="238" t="s">
        <v>314</v>
      </c>
      <c r="G252" s="236"/>
      <c r="H252" s="239">
        <v>101.64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162</v>
      </c>
      <c r="AU252" s="245" t="s">
        <v>146</v>
      </c>
      <c r="AV252" s="13" t="s">
        <v>79</v>
      </c>
      <c r="AW252" s="13" t="s">
        <v>31</v>
      </c>
      <c r="AX252" s="13" t="s">
        <v>77</v>
      </c>
      <c r="AY252" s="245" t="s">
        <v>145</v>
      </c>
    </row>
    <row r="253" s="2" customFormat="1" ht="16.5" customHeight="1">
      <c r="A253" s="41"/>
      <c r="B253" s="42"/>
      <c r="C253" s="215" t="s">
        <v>315</v>
      </c>
      <c r="D253" s="215" t="s">
        <v>151</v>
      </c>
      <c r="E253" s="216" t="s">
        <v>316</v>
      </c>
      <c r="F253" s="217" t="s">
        <v>317</v>
      </c>
      <c r="G253" s="218" t="s">
        <v>170</v>
      </c>
      <c r="H253" s="219">
        <v>5</v>
      </c>
      <c r="I253" s="220"/>
      <c r="J253" s="221">
        <f>ROUND(I253*H253,2)</f>
        <v>0</v>
      </c>
      <c r="K253" s="217" t="s">
        <v>155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0.087999999999999995</v>
      </c>
      <c r="T253" s="225">
        <f>S253*H253</f>
        <v>0.43999999999999995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156</v>
      </c>
      <c r="AT253" s="226" t="s">
        <v>151</v>
      </c>
      <c r="AU253" s="226" t="s">
        <v>146</v>
      </c>
      <c r="AY253" s="20" t="s">
        <v>145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156</v>
      </c>
      <c r="BM253" s="226" t="s">
        <v>318</v>
      </c>
    </row>
    <row r="254" s="2" customFormat="1">
      <c r="A254" s="41"/>
      <c r="B254" s="42"/>
      <c r="C254" s="43"/>
      <c r="D254" s="228" t="s">
        <v>158</v>
      </c>
      <c r="E254" s="43"/>
      <c r="F254" s="229" t="s">
        <v>319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158</v>
      </c>
      <c r="AU254" s="20" t="s">
        <v>146</v>
      </c>
    </row>
    <row r="255" s="2" customFormat="1">
      <c r="A255" s="41"/>
      <c r="B255" s="42"/>
      <c r="C255" s="43"/>
      <c r="D255" s="233" t="s">
        <v>160</v>
      </c>
      <c r="E255" s="43"/>
      <c r="F255" s="234" t="s">
        <v>320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160</v>
      </c>
      <c r="AU255" s="20" t="s">
        <v>146</v>
      </c>
    </row>
    <row r="256" s="13" customFormat="1">
      <c r="A256" s="13"/>
      <c r="B256" s="235"/>
      <c r="C256" s="236"/>
      <c r="D256" s="228" t="s">
        <v>162</v>
      </c>
      <c r="E256" s="237" t="s">
        <v>19</v>
      </c>
      <c r="F256" s="238" t="s">
        <v>321</v>
      </c>
      <c r="G256" s="236"/>
      <c r="H256" s="239">
        <v>1.6000000000000001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162</v>
      </c>
      <c r="AU256" s="245" t="s">
        <v>146</v>
      </c>
      <c r="AV256" s="13" t="s">
        <v>79</v>
      </c>
      <c r="AW256" s="13" t="s">
        <v>31</v>
      </c>
      <c r="AX256" s="13" t="s">
        <v>69</v>
      </c>
      <c r="AY256" s="245" t="s">
        <v>145</v>
      </c>
    </row>
    <row r="257" s="14" customFormat="1">
      <c r="A257" s="14"/>
      <c r="B257" s="246"/>
      <c r="C257" s="247"/>
      <c r="D257" s="228" t="s">
        <v>162</v>
      </c>
      <c r="E257" s="248" t="s">
        <v>19</v>
      </c>
      <c r="F257" s="249" t="s">
        <v>164</v>
      </c>
      <c r="G257" s="247"/>
      <c r="H257" s="250">
        <v>1.6000000000000001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162</v>
      </c>
      <c r="AU257" s="256" t="s">
        <v>146</v>
      </c>
      <c r="AV257" s="14" t="s">
        <v>146</v>
      </c>
      <c r="AW257" s="14" t="s">
        <v>31</v>
      </c>
      <c r="AX257" s="14" t="s">
        <v>69</v>
      </c>
      <c r="AY257" s="256" t="s">
        <v>145</v>
      </c>
    </row>
    <row r="258" s="13" customFormat="1">
      <c r="A258" s="13"/>
      <c r="B258" s="235"/>
      <c r="C258" s="236"/>
      <c r="D258" s="228" t="s">
        <v>162</v>
      </c>
      <c r="E258" s="237" t="s">
        <v>19</v>
      </c>
      <c r="F258" s="238" t="s">
        <v>322</v>
      </c>
      <c r="G258" s="236"/>
      <c r="H258" s="239">
        <v>1.8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162</v>
      </c>
      <c r="AU258" s="245" t="s">
        <v>146</v>
      </c>
      <c r="AV258" s="13" t="s">
        <v>79</v>
      </c>
      <c r="AW258" s="13" t="s">
        <v>31</v>
      </c>
      <c r="AX258" s="13" t="s">
        <v>69</v>
      </c>
      <c r="AY258" s="245" t="s">
        <v>145</v>
      </c>
    </row>
    <row r="259" s="14" customFormat="1">
      <c r="A259" s="14"/>
      <c r="B259" s="246"/>
      <c r="C259" s="247"/>
      <c r="D259" s="228" t="s">
        <v>162</v>
      </c>
      <c r="E259" s="248" t="s">
        <v>19</v>
      </c>
      <c r="F259" s="249" t="s">
        <v>164</v>
      </c>
      <c r="G259" s="247"/>
      <c r="H259" s="250">
        <v>1.8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162</v>
      </c>
      <c r="AU259" s="256" t="s">
        <v>146</v>
      </c>
      <c r="AV259" s="14" t="s">
        <v>146</v>
      </c>
      <c r="AW259" s="14" t="s">
        <v>31</v>
      </c>
      <c r="AX259" s="14" t="s">
        <v>69</v>
      </c>
      <c r="AY259" s="256" t="s">
        <v>145</v>
      </c>
    </row>
    <row r="260" s="13" customFormat="1">
      <c r="A260" s="13"/>
      <c r="B260" s="235"/>
      <c r="C260" s="236"/>
      <c r="D260" s="228" t="s">
        <v>162</v>
      </c>
      <c r="E260" s="237" t="s">
        <v>19</v>
      </c>
      <c r="F260" s="238" t="s">
        <v>323</v>
      </c>
      <c r="G260" s="236"/>
      <c r="H260" s="239">
        <v>1.6000000000000001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162</v>
      </c>
      <c r="AU260" s="245" t="s">
        <v>146</v>
      </c>
      <c r="AV260" s="13" t="s">
        <v>79</v>
      </c>
      <c r="AW260" s="13" t="s">
        <v>31</v>
      </c>
      <c r="AX260" s="13" t="s">
        <v>69</v>
      </c>
      <c r="AY260" s="245" t="s">
        <v>145</v>
      </c>
    </row>
    <row r="261" s="14" customFormat="1">
      <c r="A261" s="14"/>
      <c r="B261" s="246"/>
      <c r="C261" s="247"/>
      <c r="D261" s="228" t="s">
        <v>162</v>
      </c>
      <c r="E261" s="248" t="s">
        <v>19</v>
      </c>
      <c r="F261" s="249" t="s">
        <v>164</v>
      </c>
      <c r="G261" s="247"/>
      <c r="H261" s="250">
        <v>1.6000000000000001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162</v>
      </c>
      <c r="AU261" s="256" t="s">
        <v>146</v>
      </c>
      <c r="AV261" s="14" t="s">
        <v>146</v>
      </c>
      <c r="AW261" s="14" t="s">
        <v>31</v>
      </c>
      <c r="AX261" s="14" t="s">
        <v>69</v>
      </c>
      <c r="AY261" s="256" t="s">
        <v>145</v>
      </c>
    </row>
    <row r="262" s="15" customFormat="1">
      <c r="A262" s="15"/>
      <c r="B262" s="257"/>
      <c r="C262" s="258"/>
      <c r="D262" s="228" t="s">
        <v>162</v>
      </c>
      <c r="E262" s="259" t="s">
        <v>19</v>
      </c>
      <c r="F262" s="260" t="s">
        <v>166</v>
      </c>
      <c r="G262" s="258"/>
      <c r="H262" s="261">
        <v>5</v>
      </c>
      <c r="I262" s="262"/>
      <c r="J262" s="258"/>
      <c r="K262" s="258"/>
      <c r="L262" s="263"/>
      <c r="M262" s="264"/>
      <c r="N262" s="265"/>
      <c r="O262" s="265"/>
      <c r="P262" s="265"/>
      <c r="Q262" s="265"/>
      <c r="R262" s="265"/>
      <c r="S262" s="265"/>
      <c r="T262" s="26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7" t="s">
        <v>162</v>
      </c>
      <c r="AU262" s="267" t="s">
        <v>146</v>
      </c>
      <c r="AV262" s="15" t="s">
        <v>156</v>
      </c>
      <c r="AW262" s="15" t="s">
        <v>31</v>
      </c>
      <c r="AX262" s="15" t="s">
        <v>77</v>
      </c>
      <c r="AY262" s="267" t="s">
        <v>145</v>
      </c>
    </row>
    <row r="263" s="12" customFormat="1" ht="22.8" customHeight="1">
      <c r="A263" s="12"/>
      <c r="B263" s="199"/>
      <c r="C263" s="200"/>
      <c r="D263" s="201" t="s">
        <v>68</v>
      </c>
      <c r="E263" s="213" t="s">
        <v>324</v>
      </c>
      <c r="F263" s="213" t="s">
        <v>325</v>
      </c>
      <c r="G263" s="200"/>
      <c r="H263" s="200"/>
      <c r="I263" s="203"/>
      <c r="J263" s="214">
        <f>BK263</f>
        <v>0</v>
      </c>
      <c r="K263" s="200"/>
      <c r="L263" s="205"/>
      <c r="M263" s="206"/>
      <c r="N263" s="207"/>
      <c r="O263" s="207"/>
      <c r="P263" s="208">
        <f>SUM(P264:P290)</f>
        <v>0</v>
      </c>
      <c r="Q263" s="207"/>
      <c r="R263" s="208">
        <f>SUM(R264:R290)</f>
        <v>0</v>
      </c>
      <c r="S263" s="207"/>
      <c r="T263" s="209">
        <f>SUM(T264:T290)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0" t="s">
        <v>77</v>
      </c>
      <c r="AT263" s="211" t="s">
        <v>68</v>
      </c>
      <c r="AU263" s="211" t="s">
        <v>77</v>
      </c>
      <c r="AY263" s="210" t="s">
        <v>145</v>
      </c>
      <c r="BK263" s="212">
        <f>SUM(BK264:BK290)</f>
        <v>0</v>
      </c>
    </row>
    <row r="264" s="2" customFormat="1" ht="16.5" customHeight="1">
      <c r="A264" s="41"/>
      <c r="B264" s="42"/>
      <c r="C264" s="215" t="s">
        <v>178</v>
      </c>
      <c r="D264" s="215" t="s">
        <v>151</v>
      </c>
      <c r="E264" s="216" t="s">
        <v>326</v>
      </c>
      <c r="F264" s="217" t="s">
        <v>327</v>
      </c>
      <c r="G264" s="218" t="s">
        <v>328</v>
      </c>
      <c r="H264" s="219">
        <v>25.948</v>
      </c>
      <c r="I264" s="220"/>
      <c r="J264" s="221">
        <f>ROUND(I264*H264,2)</f>
        <v>0</v>
      </c>
      <c r="K264" s="217" t="s">
        <v>155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156</v>
      </c>
      <c r="AT264" s="226" t="s">
        <v>151</v>
      </c>
      <c r="AU264" s="226" t="s">
        <v>79</v>
      </c>
      <c r="AY264" s="20" t="s">
        <v>145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77</v>
      </c>
      <c r="BK264" s="227">
        <f>ROUND(I264*H264,2)</f>
        <v>0</v>
      </c>
      <c r="BL264" s="20" t="s">
        <v>156</v>
      </c>
      <c r="BM264" s="226" t="s">
        <v>329</v>
      </c>
    </row>
    <row r="265" s="2" customFormat="1">
      <c r="A265" s="41"/>
      <c r="B265" s="42"/>
      <c r="C265" s="43"/>
      <c r="D265" s="228" t="s">
        <v>158</v>
      </c>
      <c r="E265" s="43"/>
      <c r="F265" s="229" t="s">
        <v>330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158</v>
      </c>
      <c r="AU265" s="20" t="s">
        <v>79</v>
      </c>
    </row>
    <row r="266" s="2" customFormat="1">
      <c r="A266" s="41"/>
      <c r="B266" s="42"/>
      <c r="C266" s="43"/>
      <c r="D266" s="233" t="s">
        <v>160</v>
      </c>
      <c r="E266" s="43"/>
      <c r="F266" s="234" t="s">
        <v>331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160</v>
      </c>
      <c r="AU266" s="20" t="s">
        <v>79</v>
      </c>
    </row>
    <row r="267" s="2" customFormat="1" ht="16.5" customHeight="1">
      <c r="A267" s="41"/>
      <c r="B267" s="42"/>
      <c r="C267" s="215" t="s">
        <v>332</v>
      </c>
      <c r="D267" s="215" t="s">
        <v>151</v>
      </c>
      <c r="E267" s="216" t="s">
        <v>333</v>
      </c>
      <c r="F267" s="217" t="s">
        <v>334</v>
      </c>
      <c r="G267" s="218" t="s">
        <v>328</v>
      </c>
      <c r="H267" s="219">
        <v>259.48000000000002</v>
      </c>
      <c r="I267" s="220"/>
      <c r="J267" s="221">
        <f>ROUND(I267*H267,2)</f>
        <v>0</v>
      </c>
      <c r="K267" s="217" t="s">
        <v>155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156</v>
      </c>
      <c r="AT267" s="226" t="s">
        <v>151</v>
      </c>
      <c r="AU267" s="226" t="s">
        <v>79</v>
      </c>
      <c r="AY267" s="20" t="s">
        <v>145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77</v>
      </c>
      <c r="BK267" s="227">
        <f>ROUND(I267*H267,2)</f>
        <v>0</v>
      </c>
      <c r="BL267" s="20" t="s">
        <v>156</v>
      </c>
      <c r="BM267" s="226" t="s">
        <v>335</v>
      </c>
    </row>
    <row r="268" s="2" customFormat="1">
      <c r="A268" s="41"/>
      <c r="B268" s="42"/>
      <c r="C268" s="43"/>
      <c r="D268" s="228" t="s">
        <v>158</v>
      </c>
      <c r="E268" s="43"/>
      <c r="F268" s="229" t="s">
        <v>336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158</v>
      </c>
      <c r="AU268" s="20" t="s">
        <v>79</v>
      </c>
    </row>
    <row r="269" s="2" customFormat="1">
      <c r="A269" s="41"/>
      <c r="B269" s="42"/>
      <c r="C269" s="43"/>
      <c r="D269" s="233" t="s">
        <v>160</v>
      </c>
      <c r="E269" s="43"/>
      <c r="F269" s="234" t="s">
        <v>337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160</v>
      </c>
      <c r="AU269" s="20" t="s">
        <v>79</v>
      </c>
    </row>
    <row r="270" s="13" customFormat="1">
      <c r="A270" s="13"/>
      <c r="B270" s="235"/>
      <c r="C270" s="236"/>
      <c r="D270" s="228" t="s">
        <v>162</v>
      </c>
      <c r="E270" s="237" t="s">
        <v>19</v>
      </c>
      <c r="F270" s="238" t="s">
        <v>338</v>
      </c>
      <c r="G270" s="236"/>
      <c r="H270" s="239">
        <v>259.48000000000002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162</v>
      </c>
      <c r="AU270" s="245" t="s">
        <v>79</v>
      </c>
      <c r="AV270" s="13" t="s">
        <v>79</v>
      </c>
      <c r="AW270" s="13" t="s">
        <v>31</v>
      </c>
      <c r="AX270" s="13" t="s">
        <v>77</v>
      </c>
      <c r="AY270" s="245" t="s">
        <v>145</v>
      </c>
    </row>
    <row r="271" s="14" customFormat="1">
      <c r="A271" s="14"/>
      <c r="B271" s="246"/>
      <c r="C271" s="247"/>
      <c r="D271" s="228" t="s">
        <v>162</v>
      </c>
      <c r="E271" s="248" t="s">
        <v>19</v>
      </c>
      <c r="F271" s="249" t="s">
        <v>164</v>
      </c>
      <c r="G271" s="247"/>
      <c r="H271" s="250">
        <v>259.48000000000002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162</v>
      </c>
      <c r="AU271" s="256" t="s">
        <v>79</v>
      </c>
      <c r="AV271" s="14" t="s">
        <v>146</v>
      </c>
      <c r="AW271" s="14" t="s">
        <v>31</v>
      </c>
      <c r="AX271" s="14" t="s">
        <v>69</v>
      </c>
      <c r="AY271" s="256" t="s">
        <v>145</v>
      </c>
    </row>
    <row r="272" s="2" customFormat="1" ht="16.5" customHeight="1">
      <c r="A272" s="41"/>
      <c r="B272" s="42"/>
      <c r="C272" s="215" t="s">
        <v>339</v>
      </c>
      <c r="D272" s="215" t="s">
        <v>151</v>
      </c>
      <c r="E272" s="216" t="s">
        <v>340</v>
      </c>
      <c r="F272" s="217" t="s">
        <v>341</v>
      </c>
      <c r="G272" s="218" t="s">
        <v>328</v>
      </c>
      <c r="H272" s="219">
        <v>0.29999999999999999</v>
      </c>
      <c r="I272" s="220"/>
      <c r="J272" s="221">
        <f>ROUND(I272*H272,2)</f>
        <v>0</v>
      </c>
      <c r="K272" s="217" t="s">
        <v>155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156</v>
      </c>
      <c r="AT272" s="226" t="s">
        <v>151</v>
      </c>
      <c r="AU272" s="226" t="s">
        <v>79</v>
      </c>
      <c r="AY272" s="20" t="s">
        <v>145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156</v>
      </c>
      <c r="BM272" s="226" t="s">
        <v>342</v>
      </c>
    </row>
    <row r="273" s="2" customFormat="1">
      <c r="A273" s="41"/>
      <c r="B273" s="42"/>
      <c r="C273" s="43"/>
      <c r="D273" s="228" t="s">
        <v>158</v>
      </c>
      <c r="E273" s="43"/>
      <c r="F273" s="229" t="s">
        <v>343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158</v>
      </c>
      <c r="AU273" s="20" t="s">
        <v>79</v>
      </c>
    </row>
    <row r="274" s="2" customFormat="1">
      <c r="A274" s="41"/>
      <c r="B274" s="42"/>
      <c r="C274" s="43"/>
      <c r="D274" s="233" t="s">
        <v>160</v>
      </c>
      <c r="E274" s="43"/>
      <c r="F274" s="234" t="s">
        <v>344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160</v>
      </c>
      <c r="AU274" s="20" t="s">
        <v>79</v>
      </c>
    </row>
    <row r="275" s="16" customFormat="1">
      <c r="A275" s="16"/>
      <c r="B275" s="268"/>
      <c r="C275" s="269"/>
      <c r="D275" s="228" t="s">
        <v>162</v>
      </c>
      <c r="E275" s="270" t="s">
        <v>19</v>
      </c>
      <c r="F275" s="271" t="s">
        <v>345</v>
      </c>
      <c r="G275" s="269"/>
      <c r="H275" s="270" t="s">
        <v>19</v>
      </c>
      <c r="I275" s="272"/>
      <c r="J275" s="269"/>
      <c r="K275" s="269"/>
      <c r="L275" s="273"/>
      <c r="M275" s="274"/>
      <c r="N275" s="275"/>
      <c r="O275" s="275"/>
      <c r="P275" s="275"/>
      <c r="Q275" s="275"/>
      <c r="R275" s="275"/>
      <c r="S275" s="275"/>
      <c r="T275" s="27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77" t="s">
        <v>162</v>
      </c>
      <c r="AU275" s="277" t="s">
        <v>79</v>
      </c>
      <c r="AV275" s="16" t="s">
        <v>77</v>
      </c>
      <c r="AW275" s="16" t="s">
        <v>31</v>
      </c>
      <c r="AX275" s="16" t="s">
        <v>69</v>
      </c>
      <c r="AY275" s="277" t="s">
        <v>145</v>
      </c>
    </row>
    <row r="276" s="13" customFormat="1">
      <c r="A276" s="13"/>
      <c r="B276" s="235"/>
      <c r="C276" s="236"/>
      <c r="D276" s="228" t="s">
        <v>162</v>
      </c>
      <c r="E276" s="237" t="s">
        <v>19</v>
      </c>
      <c r="F276" s="238" t="s">
        <v>346</v>
      </c>
      <c r="G276" s="236"/>
      <c r="H276" s="239">
        <v>0.29999999999999999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162</v>
      </c>
      <c r="AU276" s="245" t="s">
        <v>79</v>
      </c>
      <c r="AV276" s="13" t="s">
        <v>79</v>
      </c>
      <c r="AW276" s="13" t="s">
        <v>31</v>
      </c>
      <c r="AX276" s="13" t="s">
        <v>69</v>
      </c>
      <c r="AY276" s="245" t="s">
        <v>145</v>
      </c>
    </row>
    <row r="277" s="14" customFormat="1">
      <c r="A277" s="14"/>
      <c r="B277" s="246"/>
      <c r="C277" s="247"/>
      <c r="D277" s="228" t="s">
        <v>162</v>
      </c>
      <c r="E277" s="248" t="s">
        <v>19</v>
      </c>
      <c r="F277" s="249" t="s">
        <v>164</v>
      </c>
      <c r="G277" s="247"/>
      <c r="H277" s="250">
        <v>0.29999999999999999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162</v>
      </c>
      <c r="AU277" s="256" t="s">
        <v>79</v>
      </c>
      <c r="AV277" s="14" t="s">
        <v>146</v>
      </c>
      <c r="AW277" s="14" t="s">
        <v>31</v>
      </c>
      <c r="AX277" s="14" t="s">
        <v>77</v>
      </c>
      <c r="AY277" s="256" t="s">
        <v>145</v>
      </c>
    </row>
    <row r="278" s="2" customFormat="1" ht="16.5" customHeight="1">
      <c r="A278" s="41"/>
      <c r="B278" s="42"/>
      <c r="C278" s="215" t="s">
        <v>347</v>
      </c>
      <c r="D278" s="215" t="s">
        <v>151</v>
      </c>
      <c r="E278" s="216" t="s">
        <v>348</v>
      </c>
      <c r="F278" s="217" t="s">
        <v>349</v>
      </c>
      <c r="G278" s="218" t="s">
        <v>303</v>
      </c>
      <c r="H278" s="219">
        <v>9</v>
      </c>
      <c r="I278" s="220"/>
      <c r="J278" s="221">
        <f>ROUND(I278*H278,2)</f>
        <v>0</v>
      </c>
      <c r="K278" s="217" t="s">
        <v>155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156</v>
      </c>
      <c r="AT278" s="226" t="s">
        <v>151</v>
      </c>
      <c r="AU278" s="226" t="s">
        <v>79</v>
      </c>
      <c r="AY278" s="20" t="s">
        <v>145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156</v>
      </c>
      <c r="BM278" s="226" t="s">
        <v>350</v>
      </c>
    </row>
    <row r="279" s="2" customFormat="1">
      <c r="A279" s="41"/>
      <c r="B279" s="42"/>
      <c r="C279" s="43"/>
      <c r="D279" s="228" t="s">
        <v>158</v>
      </c>
      <c r="E279" s="43"/>
      <c r="F279" s="229" t="s">
        <v>351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158</v>
      </c>
      <c r="AU279" s="20" t="s">
        <v>79</v>
      </c>
    </row>
    <row r="280" s="2" customFormat="1">
      <c r="A280" s="41"/>
      <c r="B280" s="42"/>
      <c r="C280" s="43"/>
      <c r="D280" s="233" t="s">
        <v>160</v>
      </c>
      <c r="E280" s="43"/>
      <c r="F280" s="234" t="s">
        <v>352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160</v>
      </c>
      <c r="AU280" s="20" t="s">
        <v>79</v>
      </c>
    </row>
    <row r="281" s="13" customFormat="1">
      <c r="A281" s="13"/>
      <c r="B281" s="235"/>
      <c r="C281" s="236"/>
      <c r="D281" s="228" t="s">
        <v>162</v>
      </c>
      <c r="E281" s="237" t="s">
        <v>19</v>
      </c>
      <c r="F281" s="238" t="s">
        <v>224</v>
      </c>
      <c r="G281" s="236"/>
      <c r="H281" s="239">
        <v>9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162</v>
      </c>
      <c r="AU281" s="245" t="s">
        <v>79</v>
      </c>
      <c r="AV281" s="13" t="s">
        <v>79</v>
      </c>
      <c r="AW281" s="13" t="s">
        <v>31</v>
      </c>
      <c r="AX281" s="13" t="s">
        <v>69</v>
      </c>
      <c r="AY281" s="245" t="s">
        <v>145</v>
      </c>
    </row>
    <row r="282" s="14" customFormat="1">
      <c r="A282" s="14"/>
      <c r="B282" s="246"/>
      <c r="C282" s="247"/>
      <c r="D282" s="228" t="s">
        <v>162</v>
      </c>
      <c r="E282" s="248" t="s">
        <v>19</v>
      </c>
      <c r="F282" s="249" t="s">
        <v>164</v>
      </c>
      <c r="G282" s="247"/>
      <c r="H282" s="250">
        <v>9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162</v>
      </c>
      <c r="AU282" s="256" t="s">
        <v>79</v>
      </c>
      <c r="AV282" s="14" t="s">
        <v>146</v>
      </c>
      <c r="AW282" s="14" t="s">
        <v>31</v>
      </c>
      <c r="AX282" s="14" t="s">
        <v>77</v>
      </c>
      <c r="AY282" s="256" t="s">
        <v>145</v>
      </c>
    </row>
    <row r="283" s="2" customFormat="1" ht="16.5" customHeight="1">
      <c r="A283" s="41"/>
      <c r="B283" s="42"/>
      <c r="C283" s="215" t="s">
        <v>224</v>
      </c>
      <c r="D283" s="215" t="s">
        <v>151</v>
      </c>
      <c r="E283" s="216" t="s">
        <v>353</v>
      </c>
      <c r="F283" s="217" t="s">
        <v>354</v>
      </c>
      <c r="G283" s="218" t="s">
        <v>303</v>
      </c>
      <c r="H283" s="219">
        <v>126</v>
      </c>
      <c r="I283" s="220"/>
      <c r="J283" s="221">
        <f>ROUND(I283*H283,2)</f>
        <v>0</v>
      </c>
      <c r="K283" s="217" t="s">
        <v>155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156</v>
      </c>
      <c r="AT283" s="226" t="s">
        <v>151</v>
      </c>
      <c r="AU283" s="226" t="s">
        <v>79</v>
      </c>
      <c r="AY283" s="20" t="s">
        <v>145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77</v>
      </c>
      <c r="BK283" s="227">
        <f>ROUND(I283*H283,2)</f>
        <v>0</v>
      </c>
      <c r="BL283" s="20" t="s">
        <v>156</v>
      </c>
      <c r="BM283" s="226" t="s">
        <v>355</v>
      </c>
    </row>
    <row r="284" s="2" customFormat="1">
      <c r="A284" s="41"/>
      <c r="B284" s="42"/>
      <c r="C284" s="43"/>
      <c r="D284" s="228" t="s">
        <v>158</v>
      </c>
      <c r="E284" s="43"/>
      <c r="F284" s="229" t="s">
        <v>356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158</v>
      </c>
      <c r="AU284" s="20" t="s">
        <v>79</v>
      </c>
    </row>
    <row r="285" s="2" customFormat="1">
      <c r="A285" s="41"/>
      <c r="B285" s="42"/>
      <c r="C285" s="43"/>
      <c r="D285" s="233" t="s">
        <v>160</v>
      </c>
      <c r="E285" s="43"/>
      <c r="F285" s="234" t="s">
        <v>357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160</v>
      </c>
      <c r="AU285" s="20" t="s">
        <v>79</v>
      </c>
    </row>
    <row r="286" s="13" customFormat="1">
      <c r="A286" s="13"/>
      <c r="B286" s="235"/>
      <c r="C286" s="236"/>
      <c r="D286" s="228" t="s">
        <v>162</v>
      </c>
      <c r="E286" s="237" t="s">
        <v>19</v>
      </c>
      <c r="F286" s="238" t="s">
        <v>358</v>
      </c>
      <c r="G286" s="236"/>
      <c r="H286" s="239">
        <v>126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162</v>
      </c>
      <c r="AU286" s="245" t="s">
        <v>79</v>
      </c>
      <c r="AV286" s="13" t="s">
        <v>79</v>
      </c>
      <c r="AW286" s="13" t="s">
        <v>31</v>
      </c>
      <c r="AX286" s="13" t="s">
        <v>69</v>
      </c>
      <c r="AY286" s="245" t="s">
        <v>145</v>
      </c>
    </row>
    <row r="287" s="14" customFormat="1">
      <c r="A287" s="14"/>
      <c r="B287" s="246"/>
      <c r="C287" s="247"/>
      <c r="D287" s="228" t="s">
        <v>162</v>
      </c>
      <c r="E287" s="248" t="s">
        <v>19</v>
      </c>
      <c r="F287" s="249" t="s">
        <v>164</v>
      </c>
      <c r="G287" s="247"/>
      <c r="H287" s="250">
        <v>126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162</v>
      </c>
      <c r="AU287" s="256" t="s">
        <v>79</v>
      </c>
      <c r="AV287" s="14" t="s">
        <v>146</v>
      </c>
      <c r="AW287" s="14" t="s">
        <v>31</v>
      </c>
      <c r="AX287" s="14" t="s">
        <v>77</v>
      </c>
      <c r="AY287" s="256" t="s">
        <v>145</v>
      </c>
    </row>
    <row r="288" s="2" customFormat="1" ht="21.75" customHeight="1">
      <c r="A288" s="41"/>
      <c r="B288" s="42"/>
      <c r="C288" s="215" t="s">
        <v>359</v>
      </c>
      <c r="D288" s="215" t="s">
        <v>151</v>
      </c>
      <c r="E288" s="216" t="s">
        <v>360</v>
      </c>
      <c r="F288" s="217" t="s">
        <v>361</v>
      </c>
      <c r="G288" s="218" t="s">
        <v>328</v>
      </c>
      <c r="H288" s="219">
        <v>25.948</v>
      </c>
      <c r="I288" s="220"/>
      <c r="J288" s="221">
        <f>ROUND(I288*H288,2)</f>
        <v>0</v>
      </c>
      <c r="K288" s="217" t="s">
        <v>155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156</v>
      </c>
      <c r="AT288" s="226" t="s">
        <v>151</v>
      </c>
      <c r="AU288" s="226" t="s">
        <v>79</v>
      </c>
      <c r="AY288" s="20" t="s">
        <v>145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156</v>
      </c>
      <c r="BM288" s="226" t="s">
        <v>362</v>
      </c>
    </row>
    <row r="289" s="2" customFormat="1">
      <c r="A289" s="41"/>
      <c r="B289" s="42"/>
      <c r="C289" s="43"/>
      <c r="D289" s="228" t="s">
        <v>158</v>
      </c>
      <c r="E289" s="43"/>
      <c r="F289" s="229" t="s">
        <v>363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158</v>
      </c>
      <c r="AU289" s="20" t="s">
        <v>79</v>
      </c>
    </row>
    <row r="290" s="2" customFormat="1">
      <c r="A290" s="41"/>
      <c r="B290" s="42"/>
      <c r="C290" s="43"/>
      <c r="D290" s="233" t="s">
        <v>160</v>
      </c>
      <c r="E290" s="43"/>
      <c r="F290" s="234" t="s">
        <v>364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160</v>
      </c>
      <c r="AU290" s="20" t="s">
        <v>79</v>
      </c>
    </row>
    <row r="291" s="12" customFormat="1" ht="22.8" customHeight="1">
      <c r="A291" s="12"/>
      <c r="B291" s="199"/>
      <c r="C291" s="200"/>
      <c r="D291" s="201" t="s">
        <v>68</v>
      </c>
      <c r="E291" s="213" t="s">
        <v>365</v>
      </c>
      <c r="F291" s="213" t="s">
        <v>366</v>
      </c>
      <c r="G291" s="200"/>
      <c r="H291" s="200"/>
      <c r="I291" s="203"/>
      <c r="J291" s="214">
        <f>BK291</f>
        <v>0</v>
      </c>
      <c r="K291" s="200"/>
      <c r="L291" s="205"/>
      <c r="M291" s="206"/>
      <c r="N291" s="207"/>
      <c r="O291" s="207"/>
      <c r="P291" s="208">
        <f>SUM(P292:P294)</f>
        <v>0</v>
      </c>
      <c r="Q291" s="207"/>
      <c r="R291" s="208">
        <f>SUM(R292:R294)</f>
        <v>0</v>
      </c>
      <c r="S291" s="207"/>
      <c r="T291" s="209">
        <f>SUM(T292:T294)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0" t="s">
        <v>77</v>
      </c>
      <c r="AT291" s="211" t="s">
        <v>68</v>
      </c>
      <c r="AU291" s="211" t="s">
        <v>77</v>
      </c>
      <c r="AY291" s="210" t="s">
        <v>145</v>
      </c>
      <c r="BK291" s="212">
        <f>SUM(BK292:BK294)</f>
        <v>0</v>
      </c>
    </row>
    <row r="292" s="2" customFormat="1" ht="16.5" customHeight="1">
      <c r="A292" s="41"/>
      <c r="B292" s="42"/>
      <c r="C292" s="215" t="s">
        <v>367</v>
      </c>
      <c r="D292" s="215" t="s">
        <v>151</v>
      </c>
      <c r="E292" s="216" t="s">
        <v>368</v>
      </c>
      <c r="F292" s="217" t="s">
        <v>369</v>
      </c>
      <c r="G292" s="218" t="s">
        <v>328</v>
      </c>
      <c r="H292" s="219">
        <v>10.872999999999999</v>
      </c>
      <c r="I292" s="220"/>
      <c r="J292" s="221">
        <f>ROUND(I292*H292,2)</f>
        <v>0</v>
      </c>
      <c r="K292" s="217" t="s">
        <v>155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156</v>
      </c>
      <c r="AT292" s="226" t="s">
        <v>151</v>
      </c>
      <c r="AU292" s="226" t="s">
        <v>79</v>
      </c>
      <c r="AY292" s="20" t="s">
        <v>145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156</v>
      </c>
      <c r="BM292" s="226" t="s">
        <v>370</v>
      </c>
    </row>
    <row r="293" s="2" customFormat="1">
      <c r="A293" s="41"/>
      <c r="B293" s="42"/>
      <c r="C293" s="43"/>
      <c r="D293" s="228" t="s">
        <v>158</v>
      </c>
      <c r="E293" s="43"/>
      <c r="F293" s="229" t="s">
        <v>371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158</v>
      </c>
      <c r="AU293" s="20" t="s">
        <v>79</v>
      </c>
    </row>
    <row r="294" s="2" customFormat="1">
      <c r="A294" s="41"/>
      <c r="B294" s="42"/>
      <c r="C294" s="43"/>
      <c r="D294" s="233" t="s">
        <v>160</v>
      </c>
      <c r="E294" s="43"/>
      <c r="F294" s="234" t="s">
        <v>372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160</v>
      </c>
      <c r="AU294" s="20" t="s">
        <v>79</v>
      </c>
    </row>
    <row r="295" s="12" customFormat="1" ht="25.92" customHeight="1">
      <c r="A295" s="12"/>
      <c r="B295" s="199"/>
      <c r="C295" s="200"/>
      <c r="D295" s="201" t="s">
        <v>68</v>
      </c>
      <c r="E295" s="202" t="s">
        <v>373</v>
      </c>
      <c r="F295" s="202" t="s">
        <v>374</v>
      </c>
      <c r="G295" s="200"/>
      <c r="H295" s="200"/>
      <c r="I295" s="203"/>
      <c r="J295" s="204">
        <f>BK295</f>
        <v>0</v>
      </c>
      <c r="K295" s="200"/>
      <c r="L295" s="205"/>
      <c r="M295" s="206"/>
      <c r="N295" s="207"/>
      <c r="O295" s="207"/>
      <c r="P295" s="208">
        <f>P296+P362+P374+P398+P560+P658</f>
        <v>0</v>
      </c>
      <c r="Q295" s="207"/>
      <c r="R295" s="208">
        <f>R296+R362+R374+R398+R560+R658</f>
        <v>2.7502583899999999</v>
      </c>
      <c r="S295" s="207"/>
      <c r="T295" s="209">
        <f>T296+T362+T374+T398+T560+T658</f>
        <v>1.6483911199999999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0" t="s">
        <v>79</v>
      </c>
      <c r="AT295" s="211" t="s">
        <v>68</v>
      </c>
      <c r="AU295" s="211" t="s">
        <v>69</v>
      </c>
      <c r="AY295" s="210" t="s">
        <v>145</v>
      </c>
      <c r="BK295" s="212">
        <f>BK296+BK362+BK374+BK398+BK560+BK658</f>
        <v>0</v>
      </c>
    </row>
    <row r="296" s="12" customFormat="1" ht="22.8" customHeight="1">
      <c r="A296" s="12"/>
      <c r="B296" s="199"/>
      <c r="C296" s="200"/>
      <c r="D296" s="201" t="s">
        <v>68</v>
      </c>
      <c r="E296" s="213" t="s">
        <v>375</v>
      </c>
      <c r="F296" s="213" t="s">
        <v>376</v>
      </c>
      <c r="G296" s="200"/>
      <c r="H296" s="200"/>
      <c r="I296" s="203"/>
      <c r="J296" s="214">
        <f>BK296</f>
        <v>0</v>
      </c>
      <c r="K296" s="200"/>
      <c r="L296" s="205"/>
      <c r="M296" s="206"/>
      <c r="N296" s="207"/>
      <c r="O296" s="207"/>
      <c r="P296" s="208">
        <f>SUM(P297:P361)</f>
        <v>0</v>
      </c>
      <c r="Q296" s="207"/>
      <c r="R296" s="208">
        <f>SUM(R297:R361)</f>
        <v>1.7723637999999999</v>
      </c>
      <c r="S296" s="207"/>
      <c r="T296" s="209">
        <f>SUM(T297:T361)</f>
        <v>0.068000000000000005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0" t="s">
        <v>79</v>
      </c>
      <c r="AT296" s="211" t="s">
        <v>68</v>
      </c>
      <c r="AU296" s="211" t="s">
        <v>77</v>
      </c>
      <c r="AY296" s="210" t="s">
        <v>145</v>
      </c>
      <c r="BK296" s="212">
        <f>SUM(BK297:BK361)</f>
        <v>0</v>
      </c>
    </row>
    <row r="297" s="2" customFormat="1" ht="16.5" customHeight="1">
      <c r="A297" s="41"/>
      <c r="B297" s="42"/>
      <c r="C297" s="215" t="s">
        <v>377</v>
      </c>
      <c r="D297" s="215" t="s">
        <v>151</v>
      </c>
      <c r="E297" s="216" t="s">
        <v>378</v>
      </c>
      <c r="F297" s="217" t="s">
        <v>379</v>
      </c>
      <c r="G297" s="218" t="s">
        <v>170</v>
      </c>
      <c r="H297" s="219">
        <v>19.890000000000001</v>
      </c>
      <c r="I297" s="220"/>
      <c r="J297" s="221">
        <f>ROUND(I297*H297,2)</f>
        <v>0</v>
      </c>
      <c r="K297" s="217" t="s">
        <v>155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0.011820000000000001</v>
      </c>
      <c r="R297" s="224">
        <f>Q297*H297</f>
        <v>0.23509980000000003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380</v>
      </c>
      <c r="AT297" s="226" t="s">
        <v>151</v>
      </c>
      <c r="AU297" s="226" t="s">
        <v>79</v>
      </c>
      <c r="AY297" s="20" t="s">
        <v>145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77</v>
      </c>
      <c r="BK297" s="227">
        <f>ROUND(I297*H297,2)</f>
        <v>0</v>
      </c>
      <c r="BL297" s="20" t="s">
        <v>380</v>
      </c>
      <c r="BM297" s="226" t="s">
        <v>381</v>
      </c>
    </row>
    <row r="298" s="2" customFormat="1">
      <c r="A298" s="41"/>
      <c r="B298" s="42"/>
      <c r="C298" s="43"/>
      <c r="D298" s="228" t="s">
        <v>158</v>
      </c>
      <c r="E298" s="43"/>
      <c r="F298" s="229" t="s">
        <v>382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158</v>
      </c>
      <c r="AU298" s="20" t="s">
        <v>79</v>
      </c>
    </row>
    <row r="299" s="2" customFormat="1">
      <c r="A299" s="41"/>
      <c r="B299" s="42"/>
      <c r="C299" s="43"/>
      <c r="D299" s="233" t="s">
        <v>160</v>
      </c>
      <c r="E299" s="43"/>
      <c r="F299" s="234" t="s">
        <v>383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160</v>
      </c>
      <c r="AU299" s="20" t="s">
        <v>79</v>
      </c>
    </row>
    <row r="300" s="16" customFormat="1">
      <c r="A300" s="16"/>
      <c r="B300" s="268"/>
      <c r="C300" s="269"/>
      <c r="D300" s="228" t="s">
        <v>162</v>
      </c>
      <c r="E300" s="270" t="s">
        <v>19</v>
      </c>
      <c r="F300" s="271" t="s">
        <v>384</v>
      </c>
      <c r="G300" s="269"/>
      <c r="H300" s="270" t="s">
        <v>19</v>
      </c>
      <c r="I300" s="272"/>
      <c r="J300" s="269"/>
      <c r="K300" s="269"/>
      <c r="L300" s="273"/>
      <c r="M300" s="274"/>
      <c r="N300" s="275"/>
      <c r="O300" s="275"/>
      <c r="P300" s="275"/>
      <c r="Q300" s="275"/>
      <c r="R300" s="275"/>
      <c r="S300" s="275"/>
      <c r="T300" s="27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7" t="s">
        <v>162</v>
      </c>
      <c r="AU300" s="277" t="s">
        <v>79</v>
      </c>
      <c r="AV300" s="16" t="s">
        <v>77</v>
      </c>
      <c r="AW300" s="16" t="s">
        <v>31</v>
      </c>
      <c r="AX300" s="16" t="s">
        <v>69</v>
      </c>
      <c r="AY300" s="277" t="s">
        <v>145</v>
      </c>
    </row>
    <row r="301" s="13" customFormat="1">
      <c r="A301" s="13"/>
      <c r="B301" s="235"/>
      <c r="C301" s="236"/>
      <c r="D301" s="228" t="s">
        <v>162</v>
      </c>
      <c r="E301" s="237" t="s">
        <v>19</v>
      </c>
      <c r="F301" s="238" t="s">
        <v>385</v>
      </c>
      <c r="G301" s="236"/>
      <c r="H301" s="239">
        <v>15.130000000000001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162</v>
      </c>
      <c r="AU301" s="245" t="s">
        <v>79</v>
      </c>
      <c r="AV301" s="13" t="s">
        <v>79</v>
      </c>
      <c r="AW301" s="13" t="s">
        <v>31</v>
      </c>
      <c r="AX301" s="13" t="s">
        <v>69</v>
      </c>
      <c r="AY301" s="245" t="s">
        <v>145</v>
      </c>
    </row>
    <row r="302" s="14" customFormat="1">
      <c r="A302" s="14"/>
      <c r="B302" s="246"/>
      <c r="C302" s="247"/>
      <c r="D302" s="228" t="s">
        <v>162</v>
      </c>
      <c r="E302" s="248" t="s">
        <v>19</v>
      </c>
      <c r="F302" s="249" t="s">
        <v>164</v>
      </c>
      <c r="G302" s="247"/>
      <c r="H302" s="250">
        <v>15.130000000000001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162</v>
      </c>
      <c r="AU302" s="256" t="s">
        <v>79</v>
      </c>
      <c r="AV302" s="14" t="s">
        <v>146</v>
      </c>
      <c r="AW302" s="14" t="s">
        <v>31</v>
      </c>
      <c r="AX302" s="14" t="s">
        <v>69</v>
      </c>
      <c r="AY302" s="256" t="s">
        <v>145</v>
      </c>
    </row>
    <row r="303" s="16" customFormat="1">
      <c r="A303" s="16"/>
      <c r="B303" s="268"/>
      <c r="C303" s="269"/>
      <c r="D303" s="228" t="s">
        <v>162</v>
      </c>
      <c r="E303" s="270" t="s">
        <v>19</v>
      </c>
      <c r="F303" s="271" t="s">
        <v>176</v>
      </c>
      <c r="G303" s="269"/>
      <c r="H303" s="270" t="s">
        <v>19</v>
      </c>
      <c r="I303" s="272"/>
      <c r="J303" s="269"/>
      <c r="K303" s="269"/>
      <c r="L303" s="273"/>
      <c r="M303" s="274"/>
      <c r="N303" s="275"/>
      <c r="O303" s="275"/>
      <c r="P303" s="275"/>
      <c r="Q303" s="275"/>
      <c r="R303" s="275"/>
      <c r="S303" s="275"/>
      <c r="T303" s="27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7" t="s">
        <v>162</v>
      </c>
      <c r="AU303" s="277" t="s">
        <v>79</v>
      </c>
      <c r="AV303" s="16" t="s">
        <v>77</v>
      </c>
      <c r="AW303" s="16" t="s">
        <v>31</v>
      </c>
      <c r="AX303" s="16" t="s">
        <v>69</v>
      </c>
      <c r="AY303" s="277" t="s">
        <v>145</v>
      </c>
    </row>
    <row r="304" s="13" customFormat="1">
      <c r="A304" s="13"/>
      <c r="B304" s="235"/>
      <c r="C304" s="236"/>
      <c r="D304" s="228" t="s">
        <v>162</v>
      </c>
      <c r="E304" s="237" t="s">
        <v>19</v>
      </c>
      <c r="F304" s="238" t="s">
        <v>386</v>
      </c>
      <c r="G304" s="236"/>
      <c r="H304" s="239">
        <v>4.7599999999999998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162</v>
      </c>
      <c r="AU304" s="245" t="s">
        <v>79</v>
      </c>
      <c r="AV304" s="13" t="s">
        <v>79</v>
      </c>
      <c r="AW304" s="13" t="s">
        <v>31</v>
      </c>
      <c r="AX304" s="13" t="s">
        <v>69</v>
      </c>
      <c r="AY304" s="245" t="s">
        <v>145</v>
      </c>
    </row>
    <row r="305" s="14" customFormat="1">
      <c r="A305" s="14"/>
      <c r="B305" s="246"/>
      <c r="C305" s="247"/>
      <c r="D305" s="228" t="s">
        <v>162</v>
      </c>
      <c r="E305" s="248" t="s">
        <v>19</v>
      </c>
      <c r="F305" s="249" t="s">
        <v>164</v>
      </c>
      <c r="G305" s="247"/>
      <c r="H305" s="250">
        <v>4.7599999999999998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162</v>
      </c>
      <c r="AU305" s="256" t="s">
        <v>79</v>
      </c>
      <c r="AV305" s="14" t="s">
        <v>146</v>
      </c>
      <c r="AW305" s="14" t="s">
        <v>31</v>
      </c>
      <c r="AX305" s="14" t="s">
        <v>69</v>
      </c>
      <c r="AY305" s="256" t="s">
        <v>145</v>
      </c>
    </row>
    <row r="306" s="15" customFormat="1">
      <c r="A306" s="15"/>
      <c r="B306" s="257"/>
      <c r="C306" s="258"/>
      <c r="D306" s="228" t="s">
        <v>162</v>
      </c>
      <c r="E306" s="259" t="s">
        <v>19</v>
      </c>
      <c r="F306" s="260" t="s">
        <v>166</v>
      </c>
      <c r="G306" s="258"/>
      <c r="H306" s="261">
        <v>19.890000000000001</v>
      </c>
      <c r="I306" s="262"/>
      <c r="J306" s="258"/>
      <c r="K306" s="258"/>
      <c r="L306" s="263"/>
      <c r="M306" s="264"/>
      <c r="N306" s="265"/>
      <c r="O306" s="265"/>
      <c r="P306" s="265"/>
      <c r="Q306" s="265"/>
      <c r="R306" s="265"/>
      <c r="S306" s="265"/>
      <c r="T306" s="26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7" t="s">
        <v>162</v>
      </c>
      <c r="AU306" s="267" t="s">
        <v>79</v>
      </c>
      <c r="AV306" s="15" t="s">
        <v>156</v>
      </c>
      <c r="AW306" s="15" t="s">
        <v>31</v>
      </c>
      <c r="AX306" s="15" t="s">
        <v>77</v>
      </c>
      <c r="AY306" s="267" t="s">
        <v>145</v>
      </c>
    </row>
    <row r="307" s="2" customFormat="1" ht="16.5" customHeight="1">
      <c r="A307" s="41"/>
      <c r="B307" s="42"/>
      <c r="C307" s="215" t="s">
        <v>387</v>
      </c>
      <c r="D307" s="215" t="s">
        <v>151</v>
      </c>
      <c r="E307" s="216" t="s">
        <v>388</v>
      </c>
      <c r="F307" s="217" t="s">
        <v>389</v>
      </c>
      <c r="G307" s="218" t="s">
        <v>170</v>
      </c>
      <c r="H307" s="219">
        <v>19.890000000000001</v>
      </c>
      <c r="I307" s="220"/>
      <c r="J307" s="221">
        <f>ROUND(I307*H307,2)</f>
        <v>0</v>
      </c>
      <c r="K307" s="217" t="s">
        <v>155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0.00010000000000000001</v>
      </c>
      <c r="R307" s="224">
        <f>Q307*H307</f>
        <v>0.0019890000000000003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380</v>
      </c>
      <c r="AT307" s="226" t="s">
        <v>151</v>
      </c>
      <c r="AU307" s="226" t="s">
        <v>79</v>
      </c>
      <c r="AY307" s="20" t="s">
        <v>145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77</v>
      </c>
      <c r="BK307" s="227">
        <f>ROUND(I307*H307,2)</f>
        <v>0</v>
      </c>
      <c r="BL307" s="20" t="s">
        <v>380</v>
      </c>
      <c r="BM307" s="226" t="s">
        <v>390</v>
      </c>
    </row>
    <row r="308" s="2" customFormat="1">
      <c r="A308" s="41"/>
      <c r="B308" s="42"/>
      <c r="C308" s="43"/>
      <c r="D308" s="228" t="s">
        <v>158</v>
      </c>
      <c r="E308" s="43"/>
      <c r="F308" s="229" t="s">
        <v>391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158</v>
      </c>
      <c r="AU308" s="20" t="s">
        <v>79</v>
      </c>
    </row>
    <row r="309" s="2" customFormat="1">
      <c r="A309" s="41"/>
      <c r="B309" s="42"/>
      <c r="C309" s="43"/>
      <c r="D309" s="233" t="s">
        <v>160</v>
      </c>
      <c r="E309" s="43"/>
      <c r="F309" s="234" t="s">
        <v>392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160</v>
      </c>
      <c r="AU309" s="20" t="s">
        <v>79</v>
      </c>
    </row>
    <row r="310" s="16" customFormat="1">
      <c r="A310" s="16"/>
      <c r="B310" s="268"/>
      <c r="C310" s="269"/>
      <c r="D310" s="228" t="s">
        <v>162</v>
      </c>
      <c r="E310" s="270" t="s">
        <v>19</v>
      </c>
      <c r="F310" s="271" t="s">
        <v>384</v>
      </c>
      <c r="G310" s="269"/>
      <c r="H310" s="270" t="s">
        <v>19</v>
      </c>
      <c r="I310" s="272"/>
      <c r="J310" s="269"/>
      <c r="K310" s="269"/>
      <c r="L310" s="273"/>
      <c r="M310" s="274"/>
      <c r="N310" s="275"/>
      <c r="O310" s="275"/>
      <c r="P310" s="275"/>
      <c r="Q310" s="275"/>
      <c r="R310" s="275"/>
      <c r="S310" s="275"/>
      <c r="T310" s="27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77" t="s">
        <v>162</v>
      </c>
      <c r="AU310" s="277" t="s">
        <v>79</v>
      </c>
      <c r="AV310" s="16" t="s">
        <v>77</v>
      </c>
      <c r="AW310" s="16" t="s">
        <v>31</v>
      </c>
      <c r="AX310" s="16" t="s">
        <v>69</v>
      </c>
      <c r="AY310" s="277" t="s">
        <v>145</v>
      </c>
    </row>
    <row r="311" s="13" customFormat="1">
      <c r="A311" s="13"/>
      <c r="B311" s="235"/>
      <c r="C311" s="236"/>
      <c r="D311" s="228" t="s">
        <v>162</v>
      </c>
      <c r="E311" s="237" t="s">
        <v>19</v>
      </c>
      <c r="F311" s="238" t="s">
        <v>385</v>
      </c>
      <c r="G311" s="236"/>
      <c r="H311" s="239">
        <v>15.130000000000001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162</v>
      </c>
      <c r="AU311" s="245" t="s">
        <v>79</v>
      </c>
      <c r="AV311" s="13" t="s">
        <v>79</v>
      </c>
      <c r="AW311" s="13" t="s">
        <v>31</v>
      </c>
      <c r="AX311" s="13" t="s">
        <v>69</v>
      </c>
      <c r="AY311" s="245" t="s">
        <v>145</v>
      </c>
    </row>
    <row r="312" s="14" customFormat="1">
      <c r="A312" s="14"/>
      <c r="B312" s="246"/>
      <c r="C312" s="247"/>
      <c r="D312" s="228" t="s">
        <v>162</v>
      </c>
      <c r="E312" s="248" t="s">
        <v>19</v>
      </c>
      <c r="F312" s="249" t="s">
        <v>164</v>
      </c>
      <c r="G312" s="247"/>
      <c r="H312" s="250">
        <v>15.130000000000001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162</v>
      </c>
      <c r="AU312" s="256" t="s">
        <v>79</v>
      </c>
      <c r="AV312" s="14" t="s">
        <v>146</v>
      </c>
      <c r="AW312" s="14" t="s">
        <v>31</v>
      </c>
      <c r="AX312" s="14" t="s">
        <v>69</v>
      </c>
      <c r="AY312" s="256" t="s">
        <v>145</v>
      </c>
    </row>
    <row r="313" s="16" customFormat="1">
      <c r="A313" s="16"/>
      <c r="B313" s="268"/>
      <c r="C313" s="269"/>
      <c r="D313" s="228" t="s">
        <v>162</v>
      </c>
      <c r="E313" s="270" t="s">
        <v>19</v>
      </c>
      <c r="F313" s="271" t="s">
        <v>176</v>
      </c>
      <c r="G313" s="269"/>
      <c r="H313" s="270" t="s">
        <v>19</v>
      </c>
      <c r="I313" s="272"/>
      <c r="J313" s="269"/>
      <c r="K313" s="269"/>
      <c r="L313" s="273"/>
      <c r="M313" s="274"/>
      <c r="N313" s="275"/>
      <c r="O313" s="275"/>
      <c r="P313" s="275"/>
      <c r="Q313" s="275"/>
      <c r="R313" s="275"/>
      <c r="S313" s="275"/>
      <c r="T313" s="27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77" t="s">
        <v>162</v>
      </c>
      <c r="AU313" s="277" t="s">
        <v>79</v>
      </c>
      <c r="AV313" s="16" t="s">
        <v>77</v>
      </c>
      <c r="AW313" s="16" t="s">
        <v>31</v>
      </c>
      <c r="AX313" s="16" t="s">
        <v>69</v>
      </c>
      <c r="AY313" s="277" t="s">
        <v>145</v>
      </c>
    </row>
    <row r="314" s="13" customFormat="1">
      <c r="A314" s="13"/>
      <c r="B314" s="235"/>
      <c r="C314" s="236"/>
      <c r="D314" s="228" t="s">
        <v>162</v>
      </c>
      <c r="E314" s="237" t="s">
        <v>19</v>
      </c>
      <c r="F314" s="238" t="s">
        <v>386</v>
      </c>
      <c r="G314" s="236"/>
      <c r="H314" s="239">
        <v>4.7599999999999998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162</v>
      </c>
      <c r="AU314" s="245" t="s">
        <v>79</v>
      </c>
      <c r="AV314" s="13" t="s">
        <v>79</v>
      </c>
      <c r="AW314" s="13" t="s">
        <v>31</v>
      </c>
      <c r="AX314" s="13" t="s">
        <v>69</v>
      </c>
      <c r="AY314" s="245" t="s">
        <v>145</v>
      </c>
    </row>
    <row r="315" s="14" customFormat="1">
      <c r="A315" s="14"/>
      <c r="B315" s="246"/>
      <c r="C315" s="247"/>
      <c r="D315" s="228" t="s">
        <v>162</v>
      </c>
      <c r="E315" s="248" t="s">
        <v>19</v>
      </c>
      <c r="F315" s="249" t="s">
        <v>164</v>
      </c>
      <c r="G315" s="247"/>
      <c r="H315" s="250">
        <v>4.7599999999999998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162</v>
      </c>
      <c r="AU315" s="256" t="s">
        <v>79</v>
      </c>
      <c r="AV315" s="14" t="s">
        <v>146</v>
      </c>
      <c r="AW315" s="14" t="s">
        <v>31</v>
      </c>
      <c r="AX315" s="14" t="s">
        <v>69</v>
      </c>
      <c r="AY315" s="256" t="s">
        <v>145</v>
      </c>
    </row>
    <row r="316" s="15" customFormat="1">
      <c r="A316" s="15"/>
      <c r="B316" s="257"/>
      <c r="C316" s="258"/>
      <c r="D316" s="228" t="s">
        <v>162</v>
      </c>
      <c r="E316" s="259" t="s">
        <v>19</v>
      </c>
      <c r="F316" s="260" t="s">
        <v>166</v>
      </c>
      <c r="G316" s="258"/>
      <c r="H316" s="261">
        <v>19.890000000000001</v>
      </c>
      <c r="I316" s="262"/>
      <c r="J316" s="258"/>
      <c r="K316" s="258"/>
      <c r="L316" s="263"/>
      <c r="M316" s="264"/>
      <c r="N316" s="265"/>
      <c r="O316" s="265"/>
      <c r="P316" s="265"/>
      <c r="Q316" s="265"/>
      <c r="R316" s="265"/>
      <c r="S316" s="265"/>
      <c r="T316" s="26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7" t="s">
        <v>162</v>
      </c>
      <c r="AU316" s="267" t="s">
        <v>79</v>
      </c>
      <c r="AV316" s="15" t="s">
        <v>156</v>
      </c>
      <c r="AW316" s="15" t="s">
        <v>31</v>
      </c>
      <c r="AX316" s="15" t="s">
        <v>77</v>
      </c>
      <c r="AY316" s="267" t="s">
        <v>145</v>
      </c>
    </row>
    <row r="317" s="2" customFormat="1" ht="16.5" customHeight="1">
      <c r="A317" s="41"/>
      <c r="B317" s="42"/>
      <c r="C317" s="215" t="s">
        <v>393</v>
      </c>
      <c r="D317" s="215" t="s">
        <v>151</v>
      </c>
      <c r="E317" s="216" t="s">
        <v>394</v>
      </c>
      <c r="F317" s="217" t="s">
        <v>395</v>
      </c>
      <c r="G317" s="218" t="s">
        <v>303</v>
      </c>
      <c r="H317" s="219">
        <v>23.399999999999999</v>
      </c>
      <c r="I317" s="220"/>
      <c r="J317" s="221">
        <f>ROUND(I317*H317,2)</f>
        <v>0</v>
      </c>
      <c r="K317" s="217" t="s">
        <v>155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0.00014999999999999999</v>
      </c>
      <c r="R317" s="224">
        <f>Q317*H317</f>
        <v>0.0035099999999999997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380</v>
      </c>
      <c r="AT317" s="226" t="s">
        <v>151</v>
      </c>
      <c r="AU317" s="226" t="s">
        <v>79</v>
      </c>
      <c r="AY317" s="20" t="s">
        <v>145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77</v>
      </c>
      <c r="BK317" s="227">
        <f>ROUND(I317*H317,2)</f>
        <v>0</v>
      </c>
      <c r="BL317" s="20" t="s">
        <v>380</v>
      </c>
      <c r="BM317" s="226" t="s">
        <v>396</v>
      </c>
    </row>
    <row r="318" s="2" customFormat="1">
      <c r="A318" s="41"/>
      <c r="B318" s="42"/>
      <c r="C318" s="43"/>
      <c r="D318" s="228" t="s">
        <v>158</v>
      </c>
      <c r="E318" s="43"/>
      <c r="F318" s="229" t="s">
        <v>397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158</v>
      </c>
      <c r="AU318" s="20" t="s">
        <v>79</v>
      </c>
    </row>
    <row r="319" s="2" customFormat="1">
      <c r="A319" s="41"/>
      <c r="B319" s="42"/>
      <c r="C319" s="43"/>
      <c r="D319" s="233" t="s">
        <v>160</v>
      </c>
      <c r="E319" s="43"/>
      <c r="F319" s="234" t="s">
        <v>398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160</v>
      </c>
      <c r="AU319" s="20" t="s">
        <v>79</v>
      </c>
    </row>
    <row r="320" s="16" customFormat="1">
      <c r="A320" s="16"/>
      <c r="B320" s="268"/>
      <c r="C320" s="269"/>
      <c r="D320" s="228" t="s">
        <v>162</v>
      </c>
      <c r="E320" s="270" t="s">
        <v>19</v>
      </c>
      <c r="F320" s="271" t="s">
        <v>384</v>
      </c>
      <c r="G320" s="269"/>
      <c r="H320" s="270" t="s">
        <v>19</v>
      </c>
      <c r="I320" s="272"/>
      <c r="J320" s="269"/>
      <c r="K320" s="269"/>
      <c r="L320" s="273"/>
      <c r="M320" s="274"/>
      <c r="N320" s="275"/>
      <c r="O320" s="275"/>
      <c r="P320" s="275"/>
      <c r="Q320" s="275"/>
      <c r="R320" s="275"/>
      <c r="S320" s="275"/>
      <c r="T320" s="27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7" t="s">
        <v>162</v>
      </c>
      <c r="AU320" s="277" t="s">
        <v>79</v>
      </c>
      <c r="AV320" s="16" t="s">
        <v>77</v>
      </c>
      <c r="AW320" s="16" t="s">
        <v>31</v>
      </c>
      <c r="AX320" s="16" t="s">
        <v>69</v>
      </c>
      <c r="AY320" s="277" t="s">
        <v>145</v>
      </c>
    </row>
    <row r="321" s="13" customFormat="1">
      <c r="A321" s="13"/>
      <c r="B321" s="235"/>
      <c r="C321" s="236"/>
      <c r="D321" s="228" t="s">
        <v>162</v>
      </c>
      <c r="E321" s="237" t="s">
        <v>19</v>
      </c>
      <c r="F321" s="238" t="s">
        <v>399</v>
      </c>
      <c r="G321" s="236"/>
      <c r="H321" s="239">
        <v>17.800000000000001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162</v>
      </c>
      <c r="AU321" s="245" t="s">
        <v>79</v>
      </c>
      <c r="AV321" s="13" t="s">
        <v>79</v>
      </c>
      <c r="AW321" s="13" t="s">
        <v>31</v>
      </c>
      <c r="AX321" s="13" t="s">
        <v>69</v>
      </c>
      <c r="AY321" s="245" t="s">
        <v>145</v>
      </c>
    </row>
    <row r="322" s="14" customFormat="1">
      <c r="A322" s="14"/>
      <c r="B322" s="246"/>
      <c r="C322" s="247"/>
      <c r="D322" s="228" t="s">
        <v>162</v>
      </c>
      <c r="E322" s="248" t="s">
        <v>19</v>
      </c>
      <c r="F322" s="249" t="s">
        <v>164</v>
      </c>
      <c r="G322" s="247"/>
      <c r="H322" s="250">
        <v>17.800000000000001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162</v>
      </c>
      <c r="AU322" s="256" t="s">
        <v>79</v>
      </c>
      <c r="AV322" s="14" t="s">
        <v>146</v>
      </c>
      <c r="AW322" s="14" t="s">
        <v>31</v>
      </c>
      <c r="AX322" s="14" t="s">
        <v>69</v>
      </c>
      <c r="AY322" s="256" t="s">
        <v>145</v>
      </c>
    </row>
    <row r="323" s="16" customFormat="1">
      <c r="A323" s="16"/>
      <c r="B323" s="268"/>
      <c r="C323" s="269"/>
      <c r="D323" s="228" t="s">
        <v>162</v>
      </c>
      <c r="E323" s="270" t="s">
        <v>19</v>
      </c>
      <c r="F323" s="271" t="s">
        <v>176</v>
      </c>
      <c r="G323" s="269"/>
      <c r="H323" s="270" t="s">
        <v>19</v>
      </c>
      <c r="I323" s="272"/>
      <c r="J323" s="269"/>
      <c r="K323" s="269"/>
      <c r="L323" s="273"/>
      <c r="M323" s="274"/>
      <c r="N323" s="275"/>
      <c r="O323" s="275"/>
      <c r="P323" s="275"/>
      <c r="Q323" s="275"/>
      <c r="R323" s="275"/>
      <c r="S323" s="275"/>
      <c r="T323" s="27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77" t="s">
        <v>162</v>
      </c>
      <c r="AU323" s="277" t="s">
        <v>79</v>
      </c>
      <c r="AV323" s="16" t="s">
        <v>77</v>
      </c>
      <c r="AW323" s="16" t="s">
        <v>31</v>
      </c>
      <c r="AX323" s="16" t="s">
        <v>69</v>
      </c>
      <c r="AY323" s="277" t="s">
        <v>145</v>
      </c>
    </row>
    <row r="324" s="13" customFormat="1">
      <c r="A324" s="13"/>
      <c r="B324" s="235"/>
      <c r="C324" s="236"/>
      <c r="D324" s="228" t="s">
        <v>162</v>
      </c>
      <c r="E324" s="237" t="s">
        <v>19</v>
      </c>
      <c r="F324" s="238" t="s">
        <v>400</v>
      </c>
      <c r="G324" s="236"/>
      <c r="H324" s="239">
        <v>5.5999999999999996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162</v>
      </c>
      <c r="AU324" s="245" t="s">
        <v>79</v>
      </c>
      <c r="AV324" s="13" t="s">
        <v>79</v>
      </c>
      <c r="AW324" s="13" t="s">
        <v>31</v>
      </c>
      <c r="AX324" s="13" t="s">
        <v>69</v>
      </c>
      <c r="AY324" s="245" t="s">
        <v>145</v>
      </c>
    </row>
    <row r="325" s="14" customFormat="1">
      <c r="A325" s="14"/>
      <c r="B325" s="246"/>
      <c r="C325" s="247"/>
      <c r="D325" s="228" t="s">
        <v>162</v>
      </c>
      <c r="E325" s="248" t="s">
        <v>19</v>
      </c>
      <c r="F325" s="249" t="s">
        <v>164</v>
      </c>
      <c r="G325" s="247"/>
      <c r="H325" s="250">
        <v>5.5999999999999996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162</v>
      </c>
      <c r="AU325" s="256" t="s">
        <v>79</v>
      </c>
      <c r="AV325" s="14" t="s">
        <v>146</v>
      </c>
      <c r="AW325" s="14" t="s">
        <v>31</v>
      </c>
      <c r="AX325" s="14" t="s">
        <v>69</v>
      </c>
      <c r="AY325" s="256" t="s">
        <v>145</v>
      </c>
    </row>
    <row r="326" s="15" customFormat="1">
      <c r="A326" s="15"/>
      <c r="B326" s="257"/>
      <c r="C326" s="258"/>
      <c r="D326" s="228" t="s">
        <v>162</v>
      </c>
      <c r="E326" s="259" t="s">
        <v>19</v>
      </c>
      <c r="F326" s="260" t="s">
        <v>166</v>
      </c>
      <c r="G326" s="258"/>
      <c r="H326" s="261">
        <v>23.399999999999999</v>
      </c>
      <c r="I326" s="262"/>
      <c r="J326" s="258"/>
      <c r="K326" s="258"/>
      <c r="L326" s="263"/>
      <c r="M326" s="264"/>
      <c r="N326" s="265"/>
      <c r="O326" s="265"/>
      <c r="P326" s="265"/>
      <c r="Q326" s="265"/>
      <c r="R326" s="265"/>
      <c r="S326" s="265"/>
      <c r="T326" s="26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7" t="s">
        <v>162</v>
      </c>
      <c r="AU326" s="267" t="s">
        <v>79</v>
      </c>
      <c r="AV326" s="15" t="s">
        <v>156</v>
      </c>
      <c r="AW326" s="15" t="s">
        <v>31</v>
      </c>
      <c r="AX326" s="15" t="s">
        <v>77</v>
      </c>
      <c r="AY326" s="267" t="s">
        <v>145</v>
      </c>
    </row>
    <row r="327" s="2" customFormat="1" ht="21.75" customHeight="1">
      <c r="A327" s="41"/>
      <c r="B327" s="42"/>
      <c r="C327" s="215" t="s">
        <v>401</v>
      </c>
      <c r="D327" s="215" t="s">
        <v>151</v>
      </c>
      <c r="E327" s="216" t="s">
        <v>402</v>
      </c>
      <c r="F327" s="217" t="s">
        <v>403</v>
      </c>
      <c r="G327" s="218" t="s">
        <v>154</v>
      </c>
      <c r="H327" s="219">
        <v>8</v>
      </c>
      <c r="I327" s="220"/>
      <c r="J327" s="221">
        <f>ROUND(I327*H327,2)</f>
        <v>0</v>
      </c>
      <c r="K327" s="217" t="s">
        <v>155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0.0022899999999999999</v>
      </c>
      <c r="R327" s="224">
        <f>Q327*H327</f>
        <v>0.018319999999999999</v>
      </c>
      <c r="S327" s="224">
        <v>0.0085000000000000006</v>
      </c>
      <c r="T327" s="225">
        <f>S327*H327</f>
        <v>0.068000000000000005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380</v>
      </c>
      <c r="AT327" s="226" t="s">
        <v>151</v>
      </c>
      <c r="AU327" s="226" t="s">
        <v>79</v>
      </c>
      <c r="AY327" s="20" t="s">
        <v>145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77</v>
      </c>
      <c r="BK327" s="227">
        <f>ROUND(I327*H327,2)</f>
        <v>0</v>
      </c>
      <c r="BL327" s="20" t="s">
        <v>380</v>
      </c>
      <c r="BM327" s="226" t="s">
        <v>404</v>
      </c>
    </row>
    <row r="328" s="2" customFormat="1">
      <c r="A328" s="41"/>
      <c r="B328" s="42"/>
      <c r="C328" s="43"/>
      <c r="D328" s="228" t="s">
        <v>158</v>
      </c>
      <c r="E328" s="43"/>
      <c r="F328" s="229" t="s">
        <v>405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158</v>
      </c>
      <c r="AU328" s="20" t="s">
        <v>79</v>
      </c>
    </row>
    <row r="329" s="2" customFormat="1">
      <c r="A329" s="41"/>
      <c r="B329" s="42"/>
      <c r="C329" s="43"/>
      <c r="D329" s="233" t="s">
        <v>160</v>
      </c>
      <c r="E329" s="43"/>
      <c r="F329" s="234" t="s">
        <v>406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160</v>
      </c>
      <c r="AU329" s="20" t="s">
        <v>79</v>
      </c>
    </row>
    <row r="330" s="13" customFormat="1">
      <c r="A330" s="13"/>
      <c r="B330" s="235"/>
      <c r="C330" s="236"/>
      <c r="D330" s="228" t="s">
        <v>162</v>
      </c>
      <c r="E330" s="237" t="s">
        <v>19</v>
      </c>
      <c r="F330" s="238" t="s">
        <v>407</v>
      </c>
      <c r="G330" s="236"/>
      <c r="H330" s="239">
        <v>8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162</v>
      </c>
      <c r="AU330" s="245" t="s">
        <v>79</v>
      </c>
      <c r="AV330" s="13" t="s">
        <v>79</v>
      </c>
      <c r="AW330" s="13" t="s">
        <v>31</v>
      </c>
      <c r="AX330" s="13" t="s">
        <v>69</v>
      </c>
      <c r="AY330" s="245" t="s">
        <v>145</v>
      </c>
    </row>
    <row r="331" s="14" customFormat="1">
      <c r="A331" s="14"/>
      <c r="B331" s="246"/>
      <c r="C331" s="247"/>
      <c r="D331" s="228" t="s">
        <v>162</v>
      </c>
      <c r="E331" s="248" t="s">
        <v>19</v>
      </c>
      <c r="F331" s="249" t="s">
        <v>164</v>
      </c>
      <c r="G331" s="247"/>
      <c r="H331" s="250">
        <v>8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162</v>
      </c>
      <c r="AU331" s="256" t="s">
        <v>79</v>
      </c>
      <c r="AV331" s="14" t="s">
        <v>146</v>
      </c>
      <c r="AW331" s="14" t="s">
        <v>31</v>
      </c>
      <c r="AX331" s="14" t="s">
        <v>77</v>
      </c>
      <c r="AY331" s="256" t="s">
        <v>145</v>
      </c>
    </row>
    <row r="332" s="2" customFormat="1" ht="21.75" customHeight="1">
      <c r="A332" s="41"/>
      <c r="B332" s="42"/>
      <c r="C332" s="215" t="s">
        <v>408</v>
      </c>
      <c r="D332" s="215" t="s">
        <v>151</v>
      </c>
      <c r="E332" s="216" t="s">
        <v>409</v>
      </c>
      <c r="F332" s="217" t="s">
        <v>410</v>
      </c>
      <c r="G332" s="218" t="s">
        <v>170</v>
      </c>
      <c r="H332" s="219">
        <v>155.5</v>
      </c>
      <c r="I332" s="220"/>
      <c r="J332" s="221">
        <f>ROUND(I332*H332,2)</f>
        <v>0</v>
      </c>
      <c r="K332" s="217" t="s">
        <v>155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0.00125</v>
      </c>
      <c r="R332" s="224">
        <f>Q332*H332</f>
        <v>0.19437499999999999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380</v>
      </c>
      <c r="AT332" s="226" t="s">
        <v>151</v>
      </c>
      <c r="AU332" s="226" t="s">
        <v>79</v>
      </c>
      <c r="AY332" s="20" t="s">
        <v>145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77</v>
      </c>
      <c r="BK332" s="227">
        <f>ROUND(I332*H332,2)</f>
        <v>0</v>
      </c>
      <c r="BL332" s="20" t="s">
        <v>380</v>
      </c>
      <c r="BM332" s="226" t="s">
        <v>411</v>
      </c>
    </row>
    <row r="333" s="2" customFormat="1">
      <c r="A333" s="41"/>
      <c r="B333" s="42"/>
      <c r="C333" s="43"/>
      <c r="D333" s="228" t="s">
        <v>158</v>
      </c>
      <c r="E333" s="43"/>
      <c r="F333" s="229" t="s">
        <v>412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158</v>
      </c>
      <c r="AU333" s="20" t="s">
        <v>79</v>
      </c>
    </row>
    <row r="334" s="2" customFormat="1">
      <c r="A334" s="41"/>
      <c r="B334" s="42"/>
      <c r="C334" s="43"/>
      <c r="D334" s="233" t="s">
        <v>160</v>
      </c>
      <c r="E334" s="43"/>
      <c r="F334" s="234" t="s">
        <v>413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160</v>
      </c>
      <c r="AU334" s="20" t="s">
        <v>79</v>
      </c>
    </row>
    <row r="335" s="16" customFormat="1">
      <c r="A335" s="16"/>
      <c r="B335" s="268"/>
      <c r="C335" s="269"/>
      <c r="D335" s="228" t="s">
        <v>162</v>
      </c>
      <c r="E335" s="270" t="s">
        <v>19</v>
      </c>
      <c r="F335" s="271" t="s">
        <v>414</v>
      </c>
      <c r="G335" s="269"/>
      <c r="H335" s="270" t="s">
        <v>19</v>
      </c>
      <c r="I335" s="272"/>
      <c r="J335" s="269"/>
      <c r="K335" s="269"/>
      <c r="L335" s="273"/>
      <c r="M335" s="274"/>
      <c r="N335" s="275"/>
      <c r="O335" s="275"/>
      <c r="P335" s="275"/>
      <c r="Q335" s="275"/>
      <c r="R335" s="275"/>
      <c r="S335" s="275"/>
      <c r="T335" s="27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7" t="s">
        <v>162</v>
      </c>
      <c r="AU335" s="277" t="s">
        <v>79</v>
      </c>
      <c r="AV335" s="16" t="s">
        <v>77</v>
      </c>
      <c r="AW335" s="16" t="s">
        <v>31</v>
      </c>
      <c r="AX335" s="16" t="s">
        <v>69</v>
      </c>
      <c r="AY335" s="277" t="s">
        <v>145</v>
      </c>
    </row>
    <row r="336" s="13" customFormat="1">
      <c r="A336" s="13"/>
      <c r="B336" s="235"/>
      <c r="C336" s="236"/>
      <c r="D336" s="228" t="s">
        <v>162</v>
      </c>
      <c r="E336" s="237" t="s">
        <v>19</v>
      </c>
      <c r="F336" s="238" t="s">
        <v>258</v>
      </c>
      <c r="G336" s="236"/>
      <c r="H336" s="239">
        <v>117.2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162</v>
      </c>
      <c r="AU336" s="245" t="s">
        <v>79</v>
      </c>
      <c r="AV336" s="13" t="s">
        <v>79</v>
      </c>
      <c r="AW336" s="13" t="s">
        <v>31</v>
      </c>
      <c r="AX336" s="13" t="s">
        <v>69</v>
      </c>
      <c r="AY336" s="245" t="s">
        <v>145</v>
      </c>
    </row>
    <row r="337" s="14" customFormat="1">
      <c r="A337" s="14"/>
      <c r="B337" s="246"/>
      <c r="C337" s="247"/>
      <c r="D337" s="228" t="s">
        <v>162</v>
      </c>
      <c r="E337" s="248" t="s">
        <v>19</v>
      </c>
      <c r="F337" s="249" t="s">
        <v>164</v>
      </c>
      <c r="G337" s="247"/>
      <c r="H337" s="250">
        <v>117.2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162</v>
      </c>
      <c r="AU337" s="256" t="s">
        <v>79</v>
      </c>
      <c r="AV337" s="14" t="s">
        <v>146</v>
      </c>
      <c r="AW337" s="14" t="s">
        <v>31</v>
      </c>
      <c r="AX337" s="14" t="s">
        <v>69</v>
      </c>
      <c r="AY337" s="256" t="s">
        <v>145</v>
      </c>
    </row>
    <row r="338" s="13" customFormat="1">
      <c r="A338" s="13"/>
      <c r="B338" s="235"/>
      <c r="C338" s="236"/>
      <c r="D338" s="228" t="s">
        <v>162</v>
      </c>
      <c r="E338" s="237" t="s">
        <v>19</v>
      </c>
      <c r="F338" s="238" t="s">
        <v>259</v>
      </c>
      <c r="G338" s="236"/>
      <c r="H338" s="239">
        <v>38.299999999999997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162</v>
      </c>
      <c r="AU338" s="245" t="s">
        <v>79</v>
      </c>
      <c r="AV338" s="13" t="s">
        <v>79</v>
      </c>
      <c r="AW338" s="13" t="s">
        <v>31</v>
      </c>
      <c r="AX338" s="13" t="s">
        <v>69</v>
      </c>
      <c r="AY338" s="245" t="s">
        <v>145</v>
      </c>
    </row>
    <row r="339" s="14" customFormat="1">
      <c r="A339" s="14"/>
      <c r="B339" s="246"/>
      <c r="C339" s="247"/>
      <c r="D339" s="228" t="s">
        <v>162</v>
      </c>
      <c r="E339" s="248" t="s">
        <v>19</v>
      </c>
      <c r="F339" s="249" t="s">
        <v>164</v>
      </c>
      <c r="G339" s="247"/>
      <c r="H339" s="250">
        <v>38.299999999999997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162</v>
      </c>
      <c r="AU339" s="256" t="s">
        <v>79</v>
      </c>
      <c r="AV339" s="14" t="s">
        <v>146</v>
      </c>
      <c r="AW339" s="14" t="s">
        <v>31</v>
      </c>
      <c r="AX339" s="14" t="s">
        <v>69</v>
      </c>
      <c r="AY339" s="256" t="s">
        <v>145</v>
      </c>
    </row>
    <row r="340" s="15" customFormat="1">
      <c r="A340" s="15"/>
      <c r="B340" s="257"/>
      <c r="C340" s="258"/>
      <c r="D340" s="228" t="s">
        <v>162</v>
      </c>
      <c r="E340" s="259" t="s">
        <v>19</v>
      </c>
      <c r="F340" s="260" t="s">
        <v>166</v>
      </c>
      <c r="G340" s="258"/>
      <c r="H340" s="261">
        <v>155.5</v>
      </c>
      <c r="I340" s="262"/>
      <c r="J340" s="258"/>
      <c r="K340" s="258"/>
      <c r="L340" s="263"/>
      <c r="M340" s="264"/>
      <c r="N340" s="265"/>
      <c r="O340" s="265"/>
      <c r="P340" s="265"/>
      <c r="Q340" s="265"/>
      <c r="R340" s="265"/>
      <c r="S340" s="265"/>
      <c r="T340" s="26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7" t="s">
        <v>162</v>
      </c>
      <c r="AU340" s="267" t="s">
        <v>79</v>
      </c>
      <c r="AV340" s="15" t="s">
        <v>156</v>
      </c>
      <c r="AW340" s="15" t="s">
        <v>31</v>
      </c>
      <c r="AX340" s="15" t="s">
        <v>77</v>
      </c>
      <c r="AY340" s="267" t="s">
        <v>145</v>
      </c>
    </row>
    <row r="341" s="2" customFormat="1" ht="16.5" customHeight="1">
      <c r="A341" s="41"/>
      <c r="B341" s="42"/>
      <c r="C341" s="278" t="s">
        <v>415</v>
      </c>
      <c r="D341" s="278" t="s">
        <v>416</v>
      </c>
      <c r="E341" s="279" t="s">
        <v>417</v>
      </c>
      <c r="F341" s="280" t="s">
        <v>418</v>
      </c>
      <c r="G341" s="281" t="s">
        <v>170</v>
      </c>
      <c r="H341" s="282">
        <v>163.27500000000001</v>
      </c>
      <c r="I341" s="283"/>
      <c r="J341" s="284">
        <f>ROUND(I341*H341,2)</f>
        <v>0</v>
      </c>
      <c r="K341" s="280" t="s">
        <v>155</v>
      </c>
      <c r="L341" s="285"/>
      <c r="M341" s="286" t="s">
        <v>19</v>
      </c>
      <c r="N341" s="287" t="s">
        <v>40</v>
      </c>
      <c r="O341" s="87"/>
      <c r="P341" s="224">
        <f>O341*H341</f>
        <v>0</v>
      </c>
      <c r="Q341" s="224">
        <v>0.0080000000000000002</v>
      </c>
      <c r="R341" s="224">
        <f>Q341*H341</f>
        <v>1.3062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419</v>
      </c>
      <c r="AT341" s="226" t="s">
        <v>416</v>
      </c>
      <c r="AU341" s="226" t="s">
        <v>79</v>
      </c>
      <c r="AY341" s="20" t="s">
        <v>145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77</v>
      </c>
      <c r="BK341" s="227">
        <f>ROUND(I341*H341,2)</f>
        <v>0</v>
      </c>
      <c r="BL341" s="20" t="s">
        <v>380</v>
      </c>
      <c r="BM341" s="226" t="s">
        <v>420</v>
      </c>
    </row>
    <row r="342" s="2" customFormat="1">
      <c r="A342" s="41"/>
      <c r="B342" s="42"/>
      <c r="C342" s="43"/>
      <c r="D342" s="228" t="s">
        <v>158</v>
      </c>
      <c r="E342" s="43"/>
      <c r="F342" s="229" t="s">
        <v>421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158</v>
      </c>
      <c r="AU342" s="20" t="s">
        <v>79</v>
      </c>
    </row>
    <row r="343" s="13" customFormat="1">
      <c r="A343" s="13"/>
      <c r="B343" s="235"/>
      <c r="C343" s="236"/>
      <c r="D343" s="228" t="s">
        <v>162</v>
      </c>
      <c r="E343" s="237" t="s">
        <v>19</v>
      </c>
      <c r="F343" s="238" t="s">
        <v>258</v>
      </c>
      <c r="G343" s="236"/>
      <c r="H343" s="239">
        <v>117.2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162</v>
      </c>
      <c r="AU343" s="245" t="s">
        <v>79</v>
      </c>
      <c r="AV343" s="13" t="s">
        <v>79</v>
      </c>
      <c r="AW343" s="13" t="s">
        <v>31</v>
      </c>
      <c r="AX343" s="13" t="s">
        <v>69</v>
      </c>
      <c r="AY343" s="245" t="s">
        <v>145</v>
      </c>
    </row>
    <row r="344" s="14" customFormat="1">
      <c r="A344" s="14"/>
      <c r="B344" s="246"/>
      <c r="C344" s="247"/>
      <c r="D344" s="228" t="s">
        <v>162</v>
      </c>
      <c r="E344" s="248" t="s">
        <v>19</v>
      </c>
      <c r="F344" s="249" t="s">
        <v>164</v>
      </c>
      <c r="G344" s="247"/>
      <c r="H344" s="250">
        <v>117.2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6" t="s">
        <v>162</v>
      </c>
      <c r="AU344" s="256" t="s">
        <v>79</v>
      </c>
      <c r="AV344" s="14" t="s">
        <v>146</v>
      </c>
      <c r="AW344" s="14" t="s">
        <v>31</v>
      </c>
      <c r="AX344" s="14" t="s">
        <v>69</v>
      </c>
      <c r="AY344" s="256" t="s">
        <v>145</v>
      </c>
    </row>
    <row r="345" s="13" customFormat="1">
      <c r="A345" s="13"/>
      <c r="B345" s="235"/>
      <c r="C345" s="236"/>
      <c r="D345" s="228" t="s">
        <v>162</v>
      </c>
      <c r="E345" s="237" t="s">
        <v>19</v>
      </c>
      <c r="F345" s="238" t="s">
        <v>259</v>
      </c>
      <c r="G345" s="236"/>
      <c r="H345" s="239">
        <v>38.299999999999997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162</v>
      </c>
      <c r="AU345" s="245" t="s">
        <v>79</v>
      </c>
      <c r="AV345" s="13" t="s">
        <v>79</v>
      </c>
      <c r="AW345" s="13" t="s">
        <v>31</v>
      </c>
      <c r="AX345" s="13" t="s">
        <v>69</v>
      </c>
      <c r="AY345" s="245" t="s">
        <v>145</v>
      </c>
    </row>
    <row r="346" s="14" customFormat="1">
      <c r="A346" s="14"/>
      <c r="B346" s="246"/>
      <c r="C346" s="247"/>
      <c r="D346" s="228" t="s">
        <v>162</v>
      </c>
      <c r="E346" s="248" t="s">
        <v>19</v>
      </c>
      <c r="F346" s="249" t="s">
        <v>164</v>
      </c>
      <c r="G346" s="247"/>
      <c r="H346" s="250">
        <v>38.299999999999997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162</v>
      </c>
      <c r="AU346" s="256" t="s">
        <v>79</v>
      </c>
      <c r="AV346" s="14" t="s">
        <v>146</v>
      </c>
      <c r="AW346" s="14" t="s">
        <v>31</v>
      </c>
      <c r="AX346" s="14" t="s">
        <v>69</v>
      </c>
      <c r="AY346" s="256" t="s">
        <v>145</v>
      </c>
    </row>
    <row r="347" s="15" customFormat="1">
      <c r="A347" s="15"/>
      <c r="B347" s="257"/>
      <c r="C347" s="258"/>
      <c r="D347" s="228" t="s">
        <v>162</v>
      </c>
      <c r="E347" s="259" t="s">
        <v>19</v>
      </c>
      <c r="F347" s="260" t="s">
        <v>166</v>
      </c>
      <c r="G347" s="258"/>
      <c r="H347" s="261">
        <v>155.5</v>
      </c>
      <c r="I347" s="262"/>
      <c r="J347" s="258"/>
      <c r="K347" s="258"/>
      <c r="L347" s="263"/>
      <c r="M347" s="264"/>
      <c r="N347" s="265"/>
      <c r="O347" s="265"/>
      <c r="P347" s="265"/>
      <c r="Q347" s="265"/>
      <c r="R347" s="265"/>
      <c r="S347" s="265"/>
      <c r="T347" s="26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7" t="s">
        <v>162</v>
      </c>
      <c r="AU347" s="267" t="s">
        <v>79</v>
      </c>
      <c r="AV347" s="15" t="s">
        <v>156</v>
      </c>
      <c r="AW347" s="15" t="s">
        <v>31</v>
      </c>
      <c r="AX347" s="15" t="s">
        <v>69</v>
      </c>
      <c r="AY347" s="267" t="s">
        <v>145</v>
      </c>
    </row>
    <row r="348" s="13" customFormat="1">
      <c r="A348" s="13"/>
      <c r="B348" s="235"/>
      <c r="C348" s="236"/>
      <c r="D348" s="228" t="s">
        <v>162</v>
      </c>
      <c r="E348" s="237" t="s">
        <v>19</v>
      </c>
      <c r="F348" s="238" t="s">
        <v>422</v>
      </c>
      <c r="G348" s="236"/>
      <c r="H348" s="239">
        <v>163.27500000000001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162</v>
      </c>
      <c r="AU348" s="245" t="s">
        <v>79</v>
      </c>
      <c r="AV348" s="13" t="s">
        <v>79</v>
      </c>
      <c r="AW348" s="13" t="s">
        <v>31</v>
      </c>
      <c r="AX348" s="13" t="s">
        <v>77</v>
      </c>
      <c r="AY348" s="245" t="s">
        <v>145</v>
      </c>
    </row>
    <row r="349" s="2" customFormat="1" ht="16.5" customHeight="1">
      <c r="A349" s="41"/>
      <c r="B349" s="42"/>
      <c r="C349" s="215" t="s">
        <v>423</v>
      </c>
      <c r="D349" s="215" t="s">
        <v>151</v>
      </c>
      <c r="E349" s="216" t="s">
        <v>424</v>
      </c>
      <c r="F349" s="217" t="s">
        <v>425</v>
      </c>
      <c r="G349" s="218" t="s">
        <v>154</v>
      </c>
      <c r="H349" s="219">
        <v>9</v>
      </c>
      <c r="I349" s="220"/>
      <c r="J349" s="221">
        <f>ROUND(I349*H349,2)</f>
        <v>0</v>
      </c>
      <c r="K349" s="217" t="s">
        <v>155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3.0000000000000001E-05</v>
      </c>
      <c r="R349" s="224">
        <f>Q349*H349</f>
        <v>0.00027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380</v>
      </c>
      <c r="AT349" s="226" t="s">
        <v>151</v>
      </c>
      <c r="AU349" s="226" t="s">
        <v>79</v>
      </c>
      <c r="AY349" s="20" t="s">
        <v>145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77</v>
      </c>
      <c r="BK349" s="227">
        <f>ROUND(I349*H349,2)</f>
        <v>0</v>
      </c>
      <c r="BL349" s="20" t="s">
        <v>380</v>
      </c>
      <c r="BM349" s="226" t="s">
        <v>426</v>
      </c>
    </row>
    <row r="350" s="2" customFormat="1">
      <c r="A350" s="41"/>
      <c r="B350" s="42"/>
      <c r="C350" s="43"/>
      <c r="D350" s="228" t="s">
        <v>158</v>
      </c>
      <c r="E350" s="43"/>
      <c r="F350" s="229" t="s">
        <v>427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158</v>
      </c>
      <c r="AU350" s="20" t="s">
        <v>79</v>
      </c>
    </row>
    <row r="351" s="2" customFormat="1">
      <c r="A351" s="41"/>
      <c r="B351" s="42"/>
      <c r="C351" s="43"/>
      <c r="D351" s="233" t="s">
        <v>160</v>
      </c>
      <c r="E351" s="43"/>
      <c r="F351" s="234" t="s">
        <v>428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160</v>
      </c>
      <c r="AU351" s="20" t="s">
        <v>79</v>
      </c>
    </row>
    <row r="352" s="13" customFormat="1">
      <c r="A352" s="13"/>
      <c r="B352" s="235"/>
      <c r="C352" s="236"/>
      <c r="D352" s="228" t="s">
        <v>162</v>
      </c>
      <c r="E352" s="237" t="s">
        <v>19</v>
      </c>
      <c r="F352" s="238" t="s">
        <v>429</v>
      </c>
      <c r="G352" s="236"/>
      <c r="H352" s="239">
        <v>3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162</v>
      </c>
      <c r="AU352" s="245" t="s">
        <v>79</v>
      </c>
      <c r="AV352" s="13" t="s">
        <v>79</v>
      </c>
      <c r="AW352" s="13" t="s">
        <v>31</v>
      </c>
      <c r="AX352" s="13" t="s">
        <v>69</v>
      </c>
      <c r="AY352" s="245" t="s">
        <v>145</v>
      </c>
    </row>
    <row r="353" s="14" customFormat="1">
      <c r="A353" s="14"/>
      <c r="B353" s="246"/>
      <c r="C353" s="247"/>
      <c r="D353" s="228" t="s">
        <v>162</v>
      </c>
      <c r="E353" s="248" t="s">
        <v>19</v>
      </c>
      <c r="F353" s="249" t="s">
        <v>164</v>
      </c>
      <c r="G353" s="247"/>
      <c r="H353" s="250">
        <v>3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162</v>
      </c>
      <c r="AU353" s="256" t="s">
        <v>79</v>
      </c>
      <c r="AV353" s="14" t="s">
        <v>146</v>
      </c>
      <c r="AW353" s="14" t="s">
        <v>31</v>
      </c>
      <c r="AX353" s="14" t="s">
        <v>69</v>
      </c>
      <c r="AY353" s="256" t="s">
        <v>145</v>
      </c>
    </row>
    <row r="354" s="13" customFormat="1">
      <c r="A354" s="13"/>
      <c r="B354" s="235"/>
      <c r="C354" s="236"/>
      <c r="D354" s="228" t="s">
        <v>162</v>
      </c>
      <c r="E354" s="237" t="s">
        <v>19</v>
      </c>
      <c r="F354" s="238" t="s">
        <v>430</v>
      </c>
      <c r="G354" s="236"/>
      <c r="H354" s="239">
        <v>6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162</v>
      </c>
      <c r="AU354" s="245" t="s">
        <v>79</v>
      </c>
      <c r="AV354" s="13" t="s">
        <v>79</v>
      </c>
      <c r="AW354" s="13" t="s">
        <v>31</v>
      </c>
      <c r="AX354" s="13" t="s">
        <v>69</v>
      </c>
      <c r="AY354" s="245" t="s">
        <v>145</v>
      </c>
    </row>
    <row r="355" s="14" customFormat="1">
      <c r="A355" s="14"/>
      <c r="B355" s="246"/>
      <c r="C355" s="247"/>
      <c r="D355" s="228" t="s">
        <v>162</v>
      </c>
      <c r="E355" s="248" t="s">
        <v>19</v>
      </c>
      <c r="F355" s="249" t="s">
        <v>164</v>
      </c>
      <c r="G355" s="247"/>
      <c r="H355" s="250">
        <v>6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162</v>
      </c>
      <c r="AU355" s="256" t="s">
        <v>79</v>
      </c>
      <c r="AV355" s="14" t="s">
        <v>146</v>
      </c>
      <c r="AW355" s="14" t="s">
        <v>31</v>
      </c>
      <c r="AX355" s="14" t="s">
        <v>69</v>
      </c>
      <c r="AY355" s="256" t="s">
        <v>145</v>
      </c>
    </row>
    <row r="356" s="15" customFormat="1">
      <c r="A356" s="15"/>
      <c r="B356" s="257"/>
      <c r="C356" s="258"/>
      <c r="D356" s="228" t="s">
        <v>162</v>
      </c>
      <c r="E356" s="259" t="s">
        <v>19</v>
      </c>
      <c r="F356" s="260" t="s">
        <v>166</v>
      </c>
      <c r="G356" s="258"/>
      <c r="H356" s="261">
        <v>9</v>
      </c>
      <c r="I356" s="262"/>
      <c r="J356" s="258"/>
      <c r="K356" s="258"/>
      <c r="L356" s="263"/>
      <c r="M356" s="264"/>
      <c r="N356" s="265"/>
      <c r="O356" s="265"/>
      <c r="P356" s="265"/>
      <c r="Q356" s="265"/>
      <c r="R356" s="265"/>
      <c r="S356" s="265"/>
      <c r="T356" s="26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7" t="s">
        <v>162</v>
      </c>
      <c r="AU356" s="267" t="s">
        <v>79</v>
      </c>
      <c r="AV356" s="15" t="s">
        <v>156</v>
      </c>
      <c r="AW356" s="15" t="s">
        <v>31</v>
      </c>
      <c r="AX356" s="15" t="s">
        <v>77</v>
      </c>
      <c r="AY356" s="267" t="s">
        <v>145</v>
      </c>
    </row>
    <row r="357" s="2" customFormat="1" ht="16.5" customHeight="1">
      <c r="A357" s="41"/>
      <c r="B357" s="42"/>
      <c r="C357" s="278" t="s">
        <v>431</v>
      </c>
      <c r="D357" s="278" t="s">
        <v>416</v>
      </c>
      <c r="E357" s="279" t="s">
        <v>432</v>
      </c>
      <c r="F357" s="280" t="s">
        <v>433</v>
      </c>
      <c r="G357" s="281" t="s">
        <v>154</v>
      </c>
      <c r="H357" s="282">
        <v>9</v>
      </c>
      <c r="I357" s="283"/>
      <c r="J357" s="284">
        <f>ROUND(I357*H357,2)</f>
        <v>0</v>
      </c>
      <c r="K357" s="280" t="s">
        <v>155</v>
      </c>
      <c r="L357" s="285"/>
      <c r="M357" s="286" t="s">
        <v>19</v>
      </c>
      <c r="N357" s="287" t="s">
        <v>40</v>
      </c>
      <c r="O357" s="87"/>
      <c r="P357" s="224">
        <f>O357*H357</f>
        <v>0</v>
      </c>
      <c r="Q357" s="224">
        <v>0.0014</v>
      </c>
      <c r="R357" s="224">
        <f>Q357*H357</f>
        <v>0.0126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419</v>
      </c>
      <c r="AT357" s="226" t="s">
        <v>416</v>
      </c>
      <c r="AU357" s="226" t="s">
        <v>79</v>
      </c>
      <c r="AY357" s="20" t="s">
        <v>145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77</v>
      </c>
      <c r="BK357" s="227">
        <f>ROUND(I357*H357,2)</f>
        <v>0</v>
      </c>
      <c r="BL357" s="20" t="s">
        <v>380</v>
      </c>
      <c r="BM357" s="226" t="s">
        <v>434</v>
      </c>
    </row>
    <row r="358" s="2" customFormat="1">
      <c r="A358" s="41"/>
      <c r="B358" s="42"/>
      <c r="C358" s="43"/>
      <c r="D358" s="228" t="s">
        <v>158</v>
      </c>
      <c r="E358" s="43"/>
      <c r="F358" s="229" t="s">
        <v>433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158</v>
      </c>
      <c r="AU358" s="20" t="s">
        <v>79</v>
      </c>
    </row>
    <row r="359" s="2" customFormat="1" ht="16.5" customHeight="1">
      <c r="A359" s="41"/>
      <c r="B359" s="42"/>
      <c r="C359" s="215" t="s">
        <v>435</v>
      </c>
      <c r="D359" s="215" t="s">
        <v>151</v>
      </c>
      <c r="E359" s="216" t="s">
        <v>436</v>
      </c>
      <c r="F359" s="217" t="s">
        <v>437</v>
      </c>
      <c r="G359" s="218" t="s">
        <v>328</v>
      </c>
      <c r="H359" s="219">
        <v>1.772</v>
      </c>
      <c r="I359" s="220"/>
      <c r="J359" s="221">
        <f>ROUND(I359*H359,2)</f>
        <v>0</v>
      </c>
      <c r="K359" s="217" t="s">
        <v>155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380</v>
      </c>
      <c r="AT359" s="226" t="s">
        <v>151</v>
      </c>
      <c r="AU359" s="226" t="s">
        <v>79</v>
      </c>
      <c r="AY359" s="20" t="s">
        <v>145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77</v>
      </c>
      <c r="BK359" s="227">
        <f>ROUND(I359*H359,2)</f>
        <v>0</v>
      </c>
      <c r="BL359" s="20" t="s">
        <v>380</v>
      </c>
      <c r="BM359" s="226" t="s">
        <v>438</v>
      </c>
    </row>
    <row r="360" s="2" customFormat="1">
      <c r="A360" s="41"/>
      <c r="B360" s="42"/>
      <c r="C360" s="43"/>
      <c r="D360" s="228" t="s">
        <v>158</v>
      </c>
      <c r="E360" s="43"/>
      <c r="F360" s="229" t="s">
        <v>439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158</v>
      </c>
      <c r="AU360" s="20" t="s">
        <v>79</v>
      </c>
    </row>
    <row r="361" s="2" customFormat="1">
      <c r="A361" s="41"/>
      <c r="B361" s="42"/>
      <c r="C361" s="43"/>
      <c r="D361" s="233" t="s">
        <v>160</v>
      </c>
      <c r="E361" s="43"/>
      <c r="F361" s="234" t="s">
        <v>440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160</v>
      </c>
      <c r="AU361" s="20" t="s">
        <v>79</v>
      </c>
    </row>
    <row r="362" s="12" customFormat="1" ht="22.8" customHeight="1">
      <c r="A362" s="12"/>
      <c r="B362" s="199"/>
      <c r="C362" s="200"/>
      <c r="D362" s="201" t="s">
        <v>68</v>
      </c>
      <c r="E362" s="213" t="s">
        <v>441</v>
      </c>
      <c r="F362" s="213" t="s">
        <v>442</v>
      </c>
      <c r="G362" s="200"/>
      <c r="H362" s="200"/>
      <c r="I362" s="203"/>
      <c r="J362" s="214">
        <f>BK362</f>
        <v>0</v>
      </c>
      <c r="K362" s="200"/>
      <c r="L362" s="205"/>
      <c r="M362" s="206"/>
      <c r="N362" s="207"/>
      <c r="O362" s="207"/>
      <c r="P362" s="208">
        <f>SUM(P363:P373)</f>
        <v>0</v>
      </c>
      <c r="Q362" s="207"/>
      <c r="R362" s="208">
        <f>SUM(R363:R373)</f>
        <v>0</v>
      </c>
      <c r="S362" s="207"/>
      <c r="T362" s="209">
        <f>SUM(T363:T373)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0" t="s">
        <v>79</v>
      </c>
      <c r="AT362" s="211" t="s">
        <v>68</v>
      </c>
      <c r="AU362" s="211" t="s">
        <v>77</v>
      </c>
      <c r="AY362" s="210" t="s">
        <v>145</v>
      </c>
      <c r="BK362" s="212">
        <f>SUM(BK363:BK373)</f>
        <v>0</v>
      </c>
    </row>
    <row r="363" s="2" customFormat="1" ht="24.15" customHeight="1">
      <c r="A363" s="41"/>
      <c r="B363" s="42"/>
      <c r="C363" s="215" t="s">
        <v>443</v>
      </c>
      <c r="D363" s="215" t="s">
        <v>151</v>
      </c>
      <c r="E363" s="216" t="s">
        <v>444</v>
      </c>
      <c r="F363" s="217" t="s">
        <v>445</v>
      </c>
      <c r="G363" s="218" t="s">
        <v>446</v>
      </c>
      <c r="H363" s="219">
        <v>1</v>
      </c>
      <c r="I363" s="220"/>
      <c r="J363" s="221">
        <f>ROUND(I363*H363,2)</f>
        <v>0</v>
      </c>
      <c r="K363" s="217" t="s">
        <v>447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380</v>
      </c>
      <c r="AT363" s="226" t="s">
        <v>151</v>
      </c>
      <c r="AU363" s="226" t="s">
        <v>79</v>
      </c>
      <c r="AY363" s="20" t="s">
        <v>145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77</v>
      </c>
      <c r="BK363" s="227">
        <f>ROUND(I363*H363,2)</f>
        <v>0</v>
      </c>
      <c r="BL363" s="20" t="s">
        <v>380</v>
      </c>
      <c r="BM363" s="226" t="s">
        <v>448</v>
      </c>
    </row>
    <row r="364" s="2" customFormat="1">
      <c r="A364" s="41"/>
      <c r="B364" s="42"/>
      <c r="C364" s="43"/>
      <c r="D364" s="228" t="s">
        <v>158</v>
      </c>
      <c r="E364" s="43"/>
      <c r="F364" s="229" t="s">
        <v>445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158</v>
      </c>
      <c r="AU364" s="20" t="s">
        <v>79</v>
      </c>
    </row>
    <row r="365" s="13" customFormat="1">
      <c r="A365" s="13"/>
      <c r="B365" s="235"/>
      <c r="C365" s="236"/>
      <c r="D365" s="228" t="s">
        <v>162</v>
      </c>
      <c r="E365" s="237" t="s">
        <v>19</v>
      </c>
      <c r="F365" s="238" t="s">
        <v>449</v>
      </c>
      <c r="G365" s="236"/>
      <c r="H365" s="239">
        <v>1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162</v>
      </c>
      <c r="AU365" s="245" t="s">
        <v>79</v>
      </c>
      <c r="AV365" s="13" t="s">
        <v>79</v>
      </c>
      <c r="AW365" s="13" t="s">
        <v>31</v>
      </c>
      <c r="AX365" s="13" t="s">
        <v>69</v>
      </c>
      <c r="AY365" s="245" t="s">
        <v>145</v>
      </c>
    </row>
    <row r="366" s="14" customFormat="1">
      <c r="A366" s="14"/>
      <c r="B366" s="246"/>
      <c r="C366" s="247"/>
      <c r="D366" s="228" t="s">
        <v>162</v>
      </c>
      <c r="E366" s="248" t="s">
        <v>19</v>
      </c>
      <c r="F366" s="249" t="s">
        <v>164</v>
      </c>
      <c r="G366" s="247"/>
      <c r="H366" s="250">
        <v>1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162</v>
      </c>
      <c r="AU366" s="256" t="s">
        <v>79</v>
      </c>
      <c r="AV366" s="14" t="s">
        <v>146</v>
      </c>
      <c r="AW366" s="14" t="s">
        <v>31</v>
      </c>
      <c r="AX366" s="14" t="s">
        <v>77</v>
      </c>
      <c r="AY366" s="256" t="s">
        <v>145</v>
      </c>
    </row>
    <row r="367" s="2" customFormat="1" ht="16.5" customHeight="1">
      <c r="A367" s="41"/>
      <c r="B367" s="42"/>
      <c r="C367" s="215" t="s">
        <v>450</v>
      </c>
      <c r="D367" s="215" t="s">
        <v>151</v>
      </c>
      <c r="E367" s="216" t="s">
        <v>451</v>
      </c>
      <c r="F367" s="217" t="s">
        <v>452</v>
      </c>
      <c r="G367" s="218" t="s">
        <v>303</v>
      </c>
      <c r="H367" s="219">
        <v>3.5</v>
      </c>
      <c r="I367" s="220"/>
      <c r="J367" s="221">
        <f>ROUND(I367*H367,2)</f>
        <v>0</v>
      </c>
      <c r="K367" s="217" t="s">
        <v>447</v>
      </c>
      <c r="L367" s="47"/>
      <c r="M367" s="222" t="s">
        <v>19</v>
      </c>
      <c r="N367" s="223" t="s">
        <v>40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380</v>
      </c>
      <c r="AT367" s="226" t="s">
        <v>151</v>
      </c>
      <c r="AU367" s="226" t="s">
        <v>79</v>
      </c>
      <c r="AY367" s="20" t="s">
        <v>145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77</v>
      </c>
      <c r="BK367" s="227">
        <f>ROUND(I367*H367,2)</f>
        <v>0</v>
      </c>
      <c r="BL367" s="20" t="s">
        <v>380</v>
      </c>
      <c r="BM367" s="226" t="s">
        <v>453</v>
      </c>
    </row>
    <row r="368" s="2" customFormat="1">
      <c r="A368" s="41"/>
      <c r="B368" s="42"/>
      <c r="C368" s="43"/>
      <c r="D368" s="228" t="s">
        <v>158</v>
      </c>
      <c r="E368" s="43"/>
      <c r="F368" s="229" t="s">
        <v>452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158</v>
      </c>
      <c r="AU368" s="20" t="s">
        <v>79</v>
      </c>
    </row>
    <row r="369" s="13" customFormat="1">
      <c r="A369" s="13"/>
      <c r="B369" s="235"/>
      <c r="C369" s="236"/>
      <c r="D369" s="228" t="s">
        <v>162</v>
      </c>
      <c r="E369" s="237" t="s">
        <v>19</v>
      </c>
      <c r="F369" s="238" t="s">
        <v>454</v>
      </c>
      <c r="G369" s="236"/>
      <c r="H369" s="239">
        <v>3.5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162</v>
      </c>
      <c r="AU369" s="245" t="s">
        <v>79</v>
      </c>
      <c r="AV369" s="13" t="s">
        <v>79</v>
      </c>
      <c r="AW369" s="13" t="s">
        <v>31</v>
      </c>
      <c r="AX369" s="13" t="s">
        <v>69</v>
      </c>
      <c r="AY369" s="245" t="s">
        <v>145</v>
      </c>
    </row>
    <row r="370" s="14" customFormat="1">
      <c r="A370" s="14"/>
      <c r="B370" s="246"/>
      <c r="C370" s="247"/>
      <c r="D370" s="228" t="s">
        <v>162</v>
      </c>
      <c r="E370" s="248" t="s">
        <v>19</v>
      </c>
      <c r="F370" s="249" t="s">
        <v>164</v>
      </c>
      <c r="G370" s="247"/>
      <c r="H370" s="250">
        <v>3.5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162</v>
      </c>
      <c r="AU370" s="256" t="s">
        <v>79</v>
      </c>
      <c r="AV370" s="14" t="s">
        <v>146</v>
      </c>
      <c r="AW370" s="14" t="s">
        <v>31</v>
      </c>
      <c r="AX370" s="14" t="s">
        <v>77</v>
      </c>
      <c r="AY370" s="256" t="s">
        <v>145</v>
      </c>
    </row>
    <row r="371" s="2" customFormat="1" ht="16.5" customHeight="1">
      <c r="A371" s="41"/>
      <c r="B371" s="42"/>
      <c r="C371" s="215" t="s">
        <v>455</v>
      </c>
      <c r="D371" s="215" t="s">
        <v>151</v>
      </c>
      <c r="E371" s="216" t="s">
        <v>456</v>
      </c>
      <c r="F371" s="217" t="s">
        <v>457</v>
      </c>
      <c r="G371" s="218" t="s">
        <v>458</v>
      </c>
      <c r="H371" s="288"/>
      <c r="I371" s="220"/>
      <c r="J371" s="221">
        <f>ROUND(I371*H371,2)</f>
        <v>0</v>
      </c>
      <c r="K371" s="217" t="s">
        <v>155</v>
      </c>
      <c r="L371" s="47"/>
      <c r="M371" s="222" t="s">
        <v>19</v>
      </c>
      <c r="N371" s="223" t="s">
        <v>40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380</v>
      </c>
      <c r="AT371" s="226" t="s">
        <v>151</v>
      </c>
      <c r="AU371" s="226" t="s">
        <v>79</v>
      </c>
      <c r="AY371" s="20" t="s">
        <v>145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77</v>
      </c>
      <c r="BK371" s="227">
        <f>ROUND(I371*H371,2)</f>
        <v>0</v>
      </c>
      <c r="BL371" s="20" t="s">
        <v>380</v>
      </c>
      <c r="BM371" s="226" t="s">
        <v>459</v>
      </c>
    </row>
    <row r="372" s="2" customFormat="1">
      <c r="A372" s="41"/>
      <c r="B372" s="42"/>
      <c r="C372" s="43"/>
      <c r="D372" s="228" t="s">
        <v>158</v>
      </c>
      <c r="E372" s="43"/>
      <c r="F372" s="229" t="s">
        <v>460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158</v>
      </c>
      <c r="AU372" s="20" t="s">
        <v>79</v>
      </c>
    </row>
    <row r="373" s="2" customFormat="1">
      <c r="A373" s="41"/>
      <c r="B373" s="42"/>
      <c r="C373" s="43"/>
      <c r="D373" s="233" t="s">
        <v>160</v>
      </c>
      <c r="E373" s="43"/>
      <c r="F373" s="234" t="s">
        <v>461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160</v>
      </c>
      <c r="AU373" s="20" t="s">
        <v>79</v>
      </c>
    </row>
    <row r="374" s="12" customFormat="1" ht="22.8" customHeight="1">
      <c r="A374" s="12"/>
      <c r="B374" s="199"/>
      <c r="C374" s="200"/>
      <c r="D374" s="201" t="s">
        <v>68</v>
      </c>
      <c r="E374" s="213" t="s">
        <v>462</v>
      </c>
      <c r="F374" s="213" t="s">
        <v>463</v>
      </c>
      <c r="G374" s="200"/>
      <c r="H374" s="200"/>
      <c r="I374" s="203"/>
      <c r="J374" s="214">
        <f>BK374</f>
        <v>0</v>
      </c>
      <c r="K374" s="200"/>
      <c r="L374" s="205"/>
      <c r="M374" s="206"/>
      <c r="N374" s="207"/>
      <c r="O374" s="207"/>
      <c r="P374" s="208">
        <f>SUM(P375:P397)</f>
        <v>0</v>
      </c>
      <c r="Q374" s="207"/>
      <c r="R374" s="208">
        <f>SUM(R375:R397)</f>
        <v>0</v>
      </c>
      <c r="S374" s="207"/>
      <c r="T374" s="209">
        <f>SUM(T375:T397)</f>
        <v>0.3124575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0" t="s">
        <v>79</v>
      </c>
      <c r="AT374" s="211" t="s">
        <v>68</v>
      </c>
      <c r="AU374" s="211" t="s">
        <v>77</v>
      </c>
      <c r="AY374" s="210" t="s">
        <v>145</v>
      </c>
      <c r="BK374" s="212">
        <f>SUM(BK375:BK397)</f>
        <v>0</v>
      </c>
    </row>
    <row r="375" s="2" customFormat="1" ht="16.5" customHeight="1">
      <c r="A375" s="41"/>
      <c r="B375" s="42"/>
      <c r="C375" s="215" t="s">
        <v>380</v>
      </c>
      <c r="D375" s="215" t="s">
        <v>151</v>
      </c>
      <c r="E375" s="216" t="s">
        <v>464</v>
      </c>
      <c r="F375" s="217" t="s">
        <v>465</v>
      </c>
      <c r="G375" s="218" t="s">
        <v>170</v>
      </c>
      <c r="H375" s="219">
        <v>97.799999999999997</v>
      </c>
      <c r="I375" s="220"/>
      <c r="J375" s="221">
        <f>ROUND(I375*H375,2)</f>
        <v>0</v>
      </c>
      <c r="K375" s="217" t="s">
        <v>155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0.0030000000000000001</v>
      </c>
      <c r="T375" s="225">
        <f>S375*H375</f>
        <v>0.29339999999999999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380</v>
      </c>
      <c r="AT375" s="226" t="s">
        <v>151</v>
      </c>
      <c r="AU375" s="226" t="s">
        <v>79</v>
      </c>
      <c r="AY375" s="20" t="s">
        <v>145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77</v>
      </c>
      <c r="BK375" s="227">
        <f>ROUND(I375*H375,2)</f>
        <v>0</v>
      </c>
      <c r="BL375" s="20" t="s">
        <v>380</v>
      </c>
      <c r="BM375" s="226" t="s">
        <v>466</v>
      </c>
    </row>
    <row r="376" s="2" customFormat="1">
      <c r="A376" s="41"/>
      <c r="B376" s="42"/>
      <c r="C376" s="43"/>
      <c r="D376" s="228" t="s">
        <v>158</v>
      </c>
      <c r="E376" s="43"/>
      <c r="F376" s="229" t="s">
        <v>467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158</v>
      </c>
      <c r="AU376" s="20" t="s">
        <v>79</v>
      </c>
    </row>
    <row r="377" s="2" customFormat="1">
      <c r="A377" s="41"/>
      <c r="B377" s="42"/>
      <c r="C377" s="43"/>
      <c r="D377" s="233" t="s">
        <v>160</v>
      </c>
      <c r="E377" s="43"/>
      <c r="F377" s="234" t="s">
        <v>468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160</v>
      </c>
      <c r="AU377" s="20" t="s">
        <v>79</v>
      </c>
    </row>
    <row r="378" s="16" customFormat="1">
      <c r="A378" s="16"/>
      <c r="B378" s="268"/>
      <c r="C378" s="269"/>
      <c r="D378" s="228" t="s">
        <v>162</v>
      </c>
      <c r="E378" s="270" t="s">
        <v>19</v>
      </c>
      <c r="F378" s="271" t="s">
        <v>291</v>
      </c>
      <c r="G378" s="269"/>
      <c r="H378" s="270" t="s">
        <v>19</v>
      </c>
      <c r="I378" s="272"/>
      <c r="J378" s="269"/>
      <c r="K378" s="269"/>
      <c r="L378" s="273"/>
      <c r="M378" s="274"/>
      <c r="N378" s="275"/>
      <c r="O378" s="275"/>
      <c r="P378" s="275"/>
      <c r="Q378" s="275"/>
      <c r="R378" s="275"/>
      <c r="S378" s="275"/>
      <c r="T378" s="27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77" t="s">
        <v>162</v>
      </c>
      <c r="AU378" s="277" t="s">
        <v>79</v>
      </c>
      <c r="AV378" s="16" t="s">
        <v>77</v>
      </c>
      <c r="AW378" s="16" t="s">
        <v>31</v>
      </c>
      <c r="AX378" s="16" t="s">
        <v>69</v>
      </c>
      <c r="AY378" s="277" t="s">
        <v>145</v>
      </c>
    </row>
    <row r="379" s="13" customFormat="1">
      <c r="A379" s="13"/>
      <c r="B379" s="235"/>
      <c r="C379" s="236"/>
      <c r="D379" s="228" t="s">
        <v>162</v>
      </c>
      <c r="E379" s="237" t="s">
        <v>19</v>
      </c>
      <c r="F379" s="238" t="s">
        <v>292</v>
      </c>
      <c r="G379" s="236"/>
      <c r="H379" s="239">
        <v>59.5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162</v>
      </c>
      <c r="AU379" s="245" t="s">
        <v>79</v>
      </c>
      <c r="AV379" s="13" t="s">
        <v>79</v>
      </c>
      <c r="AW379" s="13" t="s">
        <v>31</v>
      </c>
      <c r="AX379" s="13" t="s">
        <v>69</v>
      </c>
      <c r="AY379" s="245" t="s">
        <v>145</v>
      </c>
    </row>
    <row r="380" s="14" customFormat="1">
      <c r="A380" s="14"/>
      <c r="B380" s="246"/>
      <c r="C380" s="247"/>
      <c r="D380" s="228" t="s">
        <v>162</v>
      </c>
      <c r="E380" s="248" t="s">
        <v>19</v>
      </c>
      <c r="F380" s="249" t="s">
        <v>164</v>
      </c>
      <c r="G380" s="247"/>
      <c r="H380" s="250">
        <v>59.5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162</v>
      </c>
      <c r="AU380" s="256" t="s">
        <v>79</v>
      </c>
      <c r="AV380" s="14" t="s">
        <v>146</v>
      </c>
      <c r="AW380" s="14" t="s">
        <v>31</v>
      </c>
      <c r="AX380" s="14" t="s">
        <v>69</v>
      </c>
      <c r="AY380" s="256" t="s">
        <v>145</v>
      </c>
    </row>
    <row r="381" s="13" customFormat="1">
      <c r="A381" s="13"/>
      <c r="B381" s="235"/>
      <c r="C381" s="236"/>
      <c r="D381" s="228" t="s">
        <v>162</v>
      </c>
      <c r="E381" s="237" t="s">
        <v>19</v>
      </c>
      <c r="F381" s="238" t="s">
        <v>259</v>
      </c>
      <c r="G381" s="236"/>
      <c r="H381" s="239">
        <v>38.299999999999997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162</v>
      </c>
      <c r="AU381" s="245" t="s">
        <v>79</v>
      </c>
      <c r="AV381" s="13" t="s">
        <v>79</v>
      </c>
      <c r="AW381" s="13" t="s">
        <v>31</v>
      </c>
      <c r="AX381" s="13" t="s">
        <v>69</v>
      </c>
      <c r="AY381" s="245" t="s">
        <v>145</v>
      </c>
    </row>
    <row r="382" s="14" customFormat="1">
      <c r="A382" s="14"/>
      <c r="B382" s="246"/>
      <c r="C382" s="247"/>
      <c r="D382" s="228" t="s">
        <v>162</v>
      </c>
      <c r="E382" s="248" t="s">
        <v>19</v>
      </c>
      <c r="F382" s="249" t="s">
        <v>164</v>
      </c>
      <c r="G382" s="247"/>
      <c r="H382" s="250">
        <v>38.299999999999997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162</v>
      </c>
      <c r="AU382" s="256" t="s">
        <v>79</v>
      </c>
      <c r="AV382" s="14" t="s">
        <v>146</v>
      </c>
      <c r="AW382" s="14" t="s">
        <v>31</v>
      </c>
      <c r="AX382" s="14" t="s">
        <v>69</v>
      </c>
      <c r="AY382" s="256" t="s">
        <v>145</v>
      </c>
    </row>
    <row r="383" s="15" customFormat="1">
      <c r="A383" s="15"/>
      <c r="B383" s="257"/>
      <c r="C383" s="258"/>
      <c r="D383" s="228" t="s">
        <v>162</v>
      </c>
      <c r="E383" s="259" t="s">
        <v>19</v>
      </c>
      <c r="F383" s="260" t="s">
        <v>166</v>
      </c>
      <c r="G383" s="258"/>
      <c r="H383" s="261">
        <v>97.799999999999997</v>
      </c>
      <c r="I383" s="262"/>
      <c r="J383" s="258"/>
      <c r="K383" s="258"/>
      <c r="L383" s="263"/>
      <c r="M383" s="264"/>
      <c r="N383" s="265"/>
      <c r="O383" s="265"/>
      <c r="P383" s="265"/>
      <c r="Q383" s="265"/>
      <c r="R383" s="265"/>
      <c r="S383" s="265"/>
      <c r="T383" s="26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7" t="s">
        <v>162</v>
      </c>
      <c r="AU383" s="267" t="s">
        <v>79</v>
      </c>
      <c r="AV383" s="15" t="s">
        <v>156</v>
      </c>
      <c r="AW383" s="15" t="s">
        <v>31</v>
      </c>
      <c r="AX383" s="15" t="s">
        <v>77</v>
      </c>
      <c r="AY383" s="267" t="s">
        <v>145</v>
      </c>
    </row>
    <row r="384" s="2" customFormat="1" ht="16.5" customHeight="1">
      <c r="A384" s="41"/>
      <c r="B384" s="42"/>
      <c r="C384" s="215" t="s">
        <v>469</v>
      </c>
      <c r="D384" s="215" t="s">
        <v>151</v>
      </c>
      <c r="E384" s="216" t="s">
        <v>470</v>
      </c>
      <c r="F384" s="217" t="s">
        <v>471</v>
      </c>
      <c r="G384" s="218" t="s">
        <v>303</v>
      </c>
      <c r="H384" s="219">
        <v>63.524999999999999</v>
      </c>
      <c r="I384" s="220"/>
      <c r="J384" s="221">
        <f>ROUND(I384*H384,2)</f>
        <v>0</v>
      </c>
      <c r="K384" s="217" t="s">
        <v>155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0.00029999999999999997</v>
      </c>
      <c r="T384" s="225">
        <f>S384*H384</f>
        <v>0.019057499999999998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380</v>
      </c>
      <c r="AT384" s="226" t="s">
        <v>151</v>
      </c>
      <c r="AU384" s="226" t="s">
        <v>79</v>
      </c>
      <c r="AY384" s="20" t="s">
        <v>145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77</v>
      </c>
      <c r="BK384" s="227">
        <f>ROUND(I384*H384,2)</f>
        <v>0</v>
      </c>
      <c r="BL384" s="20" t="s">
        <v>380</v>
      </c>
      <c r="BM384" s="226" t="s">
        <v>472</v>
      </c>
    </row>
    <row r="385" s="2" customFormat="1">
      <c r="A385" s="41"/>
      <c r="B385" s="42"/>
      <c r="C385" s="43"/>
      <c r="D385" s="228" t="s">
        <v>158</v>
      </c>
      <c r="E385" s="43"/>
      <c r="F385" s="229" t="s">
        <v>473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158</v>
      </c>
      <c r="AU385" s="20" t="s">
        <v>79</v>
      </c>
    </row>
    <row r="386" s="2" customFormat="1">
      <c r="A386" s="41"/>
      <c r="B386" s="42"/>
      <c r="C386" s="43"/>
      <c r="D386" s="233" t="s">
        <v>160</v>
      </c>
      <c r="E386" s="43"/>
      <c r="F386" s="234" t="s">
        <v>474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160</v>
      </c>
      <c r="AU386" s="20" t="s">
        <v>79</v>
      </c>
    </row>
    <row r="387" s="16" customFormat="1">
      <c r="A387" s="16"/>
      <c r="B387" s="268"/>
      <c r="C387" s="269"/>
      <c r="D387" s="228" t="s">
        <v>162</v>
      </c>
      <c r="E387" s="270" t="s">
        <v>19</v>
      </c>
      <c r="F387" s="271" t="s">
        <v>291</v>
      </c>
      <c r="G387" s="269"/>
      <c r="H387" s="270" t="s">
        <v>19</v>
      </c>
      <c r="I387" s="272"/>
      <c r="J387" s="269"/>
      <c r="K387" s="269"/>
      <c r="L387" s="273"/>
      <c r="M387" s="274"/>
      <c r="N387" s="275"/>
      <c r="O387" s="275"/>
      <c r="P387" s="275"/>
      <c r="Q387" s="275"/>
      <c r="R387" s="275"/>
      <c r="S387" s="275"/>
      <c r="T387" s="27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77" t="s">
        <v>162</v>
      </c>
      <c r="AU387" s="277" t="s">
        <v>79</v>
      </c>
      <c r="AV387" s="16" t="s">
        <v>77</v>
      </c>
      <c r="AW387" s="16" t="s">
        <v>31</v>
      </c>
      <c r="AX387" s="16" t="s">
        <v>69</v>
      </c>
      <c r="AY387" s="277" t="s">
        <v>145</v>
      </c>
    </row>
    <row r="388" s="16" customFormat="1">
      <c r="A388" s="16"/>
      <c r="B388" s="268"/>
      <c r="C388" s="269"/>
      <c r="D388" s="228" t="s">
        <v>162</v>
      </c>
      <c r="E388" s="270" t="s">
        <v>19</v>
      </c>
      <c r="F388" s="271" t="s">
        <v>204</v>
      </c>
      <c r="G388" s="269"/>
      <c r="H388" s="270" t="s">
        <v>19</v>
      </c>
      <c r="I388" s="272"/>
      <c r="J388" s="269"/>
      <c r="K388" s="269"/>
      <c r="L388" s="273"/>
      <c r="M388" s="274"/>
      <c r="N388" s="275"/>
      <c r="O388" s="275"/>
      <c r="P388" s="275"/>
      <c r="Q388" s="275"/>
      <c r="R388" s="275"/>
      <c r="S388" s="275"/>
      <c r="T388" s="27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77" t="s">
        <v>162</v>
      </c>
      <c r="AU388" s="277" t="s">
        <v>79</v>
      </c>
      <c r="AV388" s="16" t="s">
        <v>77</v>
      </c>
      <c r="AW388" s="16" t="s">
        <v>31</v>
      </c>
      <c r="AX388" s="16" t="s">
        <v>69</v>
      </c>
      <c r="AY388" s="277" t="s">
        <v>145</v>
      </c>
    </row>
    <row r="389" s="13" customFormat="1">
      <c r="A389" s="13"/>
      <c r="B389" s="235"/>
      <c r="C389" s="236"/>
      <c r="D389" s="228" t="s">
        <v>162</v>
      </c>
      <c r="E389" s="237" t="s">
        <v>19</v>
      </c>
      <c r="F389" s="238" t="s">
        <v>307</v>
      </c>
      <c r="G389" s="236"/>
      <c r="H389" s="239">
        <v>23.699999999999999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162</v>
      </c>
      <c r="AU389" s="245" t="s">
        <v>79</v>
      </c>
      <c r="AV389" s="13" t="s">
        <v>79</v>
      </c>
      <c r="AW389" s="13" t="s">
        <v>31</v>
      </c>
      <c r="AX389" s="13" t="s">
        <v>69</v>
      </c>
      <c r="AY389" s="245" t="s">
        <v>145</v>
      </c>
    </row>
    <row r="390" s="13" customFormat="1">
      <c r="A390" s="13"/>
      <c r="B390" s="235"/>
      <c r="C390" s="236"/>
      <c r="D390" s="228" t="s">
        <v>162</v>
      </c>
      <c r="E390" s="237" t="s">
        <v>19</v>
      </c>
      <c r="F390" s="238" t="s">
        <v>308</v>
      </c>
      <c r="G390" s="236"/>
      <c r="H390" s="239">
        <v>10.4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162</v>
      </c>
      <c r="AU390" s="245" t="s">
        <v>79</v>
      </c>
      <c r="AV390" s="13" t="s">
        <v>79</v>
      </c>
      <c r="AW390" s="13" t="s">
        <v>31</v>
      </c>
      <c r="AX390" s="13" t="s">
        <v>69</v>
      </c>
      <c r="AY390" s="245" t="s">
        <v>145</v>
      </c>
    </row>
    <row r="391" s="14" customFormat="1">
      <c r="A391" s="14"/>
      <c r="B391" s="246"/>
      <c r="C391" s="247"/>
      <c r="D391" s="228" t="s">
        <v>162</v>
      </c>
      <c r="E391" s="248" t="s">
        <v>19</v>
      </c>
      <c r="F391" s="249" t="s">
        <v>164</v>
      </c>
      <c r="G391" s="247"/>
      <c r="H391" s="250">
        <v>34.100000000000001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162</v>
      </c>
      <c r="AU391" s="256" t="s">
        <v>79</v>
      </c>
      <c r="AV391" s="14" t="s">
        <v>146</v>
      </c>
      <c r="AW391" s="14" t="s">
        <v>31</v>
      </c>
      <c r="AX391" s="14" t="s">
        <v>69</v>
      </c>
      <c r="AY391" s="256" t="s">
        <v>145</v>
      </c>
    </row>
    <row r="392" s="16" customFormat="1">
      <c r="A392" s="16"/>
      <c r="B392" s="268"/>
      <c r="C392" s="269"/>
      <c r="D392" s="228" t="s">
        <v>162</v>
      </c>
      <c r="E392" s="270" t="s">
        <v>19</v>
      </c>
      <c r="F392" s="271" t="s">
        <v>207</v>
      </c>
      <c r="G392" s="269"/>
      <c r="H392" s="270" t="s">
        <v>19</v>
      </c>
      <c r="I392" s="272"/>
      <c r="J392" s="269"/>
      <c r="K392" s="269"/>
      <c r="L392" s="273"/>
      <c r="M392" s="274"/>
      <c r="N392" s="275"/>
      <c r="O392" s="275"/>
      <c r="P392" s="275"/>
      <c r="Q392" s="275"/>
      <c r="R392" s="275"/>
      <c r="S392" s="275"/>
      <c r="T392" s="27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77" t="s">
        <v>162</v>
      </c>
      <c r="AU392" s="277" t="s">
        <v>79</v>
      </c>
      <c r="AV392" s="16" t="s">
        <v>77</v>
      </c>
      <c r="AW392" s="16" t="s">
        <v>31</v>
      </c>
      <c r="AX392" s="16" t="s">
        <v>69</v>
      </c>
      <c r="AY392" s="277" t="s">
        <v>145</v>
      </c>
    </row>
    <row r="393" s="13" customFormat="1">
      <c r="A393" s="13"/>
      <c r="B393" s="235"/>
      <c r="C393" s="236"/>
      <c r="D393" s="228" t="s">
        <v>162</v>
      </c>
      <c r="E393" s="237" t="s">
        <v>19</v>
      </c>
      <c r="F393" s="238" t="s">
        <v>312</v>
      </c>
      <c r="G393" s="236"/>
      <c r="H393" s="239">
        <v>18.399999999999999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162</v>
      </c>
      <c r="AU393" s="245" t="s">
        <v>79</v>
      </c>
      <c r="AV393" s="13" t="s">
        <v>79</v>
      </c>
      <c r="AW393" s="13" t="s">
        <v>31</v>
      </c>
      <c r="AX393" s="13" t="s">
        <v>69</v>
      </c>
      <c r="AY393" s="245" t="s">
        <v>145</v>
      </c>
    </row>
    <row r="394" s="13" customFormat="1">
      <c r="A394" s="13"/>
      <c r="B394" s="235"/>
      <c r="C394" s="236"/>
      <c r="D394" s="228" t="s">
        <v>162</v>
      </c>
      <c r="E394" s="237" t="s">
        <v>19</v>
      </c>
      <c r="F394" s="238" t="s">
        <v>313</v>
      </c>
      <c r="G394" s="236"/>
      <c r="H394" s="239">
        <v>8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162</v>
      </c>
      <c r="AU394" s="245" t="s">
        <v>79</v>
      </c>
      <c r="AV394" s="13" t="s">
        <v>79</v>
      </c>
      <c r="AW394" s="13" t="s">
        <v>31</v>
      </c>
      <c r="AX394" s="13" t="s">
        <v>69</v>
      </c>
      <c r="AY394" s="245" t="s">
        <v>145</v>
      </c>
    </row>
    <row r="395" s="14" customFormat="1">
      <c r="A395" s="14"/>
      <c r="B395" s="246"/>
      <c r="C395" s="247"/>
      <c r="D395" s="228" t="s">
        <v>162</v>
      </c>
      <c r="E395" s="248" t="s">
        <v>19</v>
      </c>
      <c r="F395" s="249" t="s">
        <v>164</v>
      </c>
      <c r="G395" s="247"/>
      <c r="H395" s="250">
        <v>26.399999999999999</v>
      </c>
      <c r="I395" s="251"/>
      <c r="J395" s="247"/>
      <c r="K395" s="247"/>
      <c r="L395" s="252"/>
      <c r="M395" s="253"/>
      <c r="N395" s="254"/>
      <c r="O395" s="254"/>
      <c r="P395" s="254"/>
      <c r="Q395" s="254"/>
      <c r="R395" s="254"/>
      <c r="S395" s="254"/>
      <c r="T395" s="25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6" t="s">
        <v>162</v>
      </c>
      <c r="AU395" s="256" t="s">
        <v>79</v>
      </c>
      <c r="AV395" s="14" t="s">
        <v>146</v>
      </c>
      <c r="AW395" s="14" t="s">
        <v>31</v>
      </c>
      <c r="AX395" s="14" t="s">
        <v>69</v>
      </c>
      <c r="AY395" s="256" t="s">
        <v>145</v>
      </c>
    </row>
    <row r="396" s="15" customFormat="1">
      <c r="A396" s="15"/>
      <c r="B396" s="257"/>
      <c r="C396" s="258"/>
      <c r="D396" s="228" t="s">
        <v>162</v>
      </c>
      <c r="E396" s="259" t="s">
        <v>19</v>
      </c>
      <c r="F396" s="260" t="s">
        <v>166</v>
      </c>
      <c r="G396" s="258"/>
      <c r="H396" s="261">
        <v>60.5</v>
      </c>
      <c r="I396" s="262"/>
      <c r="J396" s="258"/>
      <c r="K396" s="258"/>
      <c r="L396" s="263"/>
      <c r="M396" s="264"/>
      <c r="N396" s="265"/>
      <c r="O396" s="265"/>
      <c r="P396" s="265"/>
      <c r="Q396" s="265"/>
      <c r="R396" s="265"/>
      <c r="S396" s="265"/>
      <c r="T396" s="26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7" t="s">
        <v>162</v>
      </c>
      <c r="AU396" s="267" t="s">
        <v>79</v>
      </c>
      <c r="AV396" s="15" t="s">
        <v>156</v>
      </c>
      <c r="AW396" s="15" t="s">
        <v>31</v>
      </c>
      <c r="AX396" s="15" t="s">
        <v>69</v>
      </c>
      <c r="AY396" s="267" t="s">
        <v>145</v>
      </c>
    </row>
    <row r="397" s="13" customFormat="1">
      <c r="A397" s="13"/>
      <c r="B397" s="235"/>
      <c r="C397" s="236"/>
      <c r="D397" s="228" t="s">
        <v>162</v>
      </c>
      <c r="E397" s="237" t="s">
        <v>19</v>
      </c>
      <c r="F397" s="238" t="s">
        <v>475</v>
      </c>
      <c r="G397" s="236"/>
      <c r="H397" s="239">
        <v>63.524999999999999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162</v>
      </c>
      <c r="AU397" s="245" t="s">
        <v>79</v>
      </c>
      <c r="AV397" s="13" t="s">
        <v>79</v>
      </c>
      <c r="AW397" s="13" t="s">
        <v>31</v>
      </c>
      <c r="AX397" s="13" t="s">
        <v>77</v>
      </c>
      <c r="AY397" s="245" t="s">
        <v>145</v>
      </c>
    </row>
    <row r="398" s="12" customFormat="1" ht="22.8" customHeight="1">
      <c r="A398" s="12"/>
      <c r="B398" s="199"/>
      <c r="C398" s="200"/>
      <c r="D398" s="201" t="s">
        <v>68</v>
      </c>
      <c r="E398" s="213" t="s">
        <v>476</v>
      </c>
      <c r="F398" s="213" t="s">
        <v>477</v>
      </c>
      <c r="G398" s="200"/>
      <c r="H398" s="200"/>
      <c r="I398" s="203"/>
      <c r="J398" s="214">
        <f>BK398</f>
        <v>0</v>
      </c>
      <c r="K398" s="200"/>
      <c r="L398" s="205"/>
      <c r="M398" s="206"/>
      <c r="N398" s="207"/>
      <c r="O398" s="207"/>
      <c r="P398" s="208">
        <f>SUM(P399:P559)</f>
        <v>0</v>
      </c>
      <c r="Q398" s="207"/>
      <c r="R398" s="208">
        <f>SUM(R399:R559)</f>
        <v>0</v>
      </c>
      <c r="S398" s="207"/>
      <c r="T398" s="209">
        <f>SUM(T399:T559)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0" t="s">
        <v>79</v>
      </c>
      <c r="AT398" s="211" t="s">
        <v>68</v>
      </c>
      <c r="AU398" s="211" t="s">
        <v>77</v>
      </c>
      <c r="AY398" s="210" t="s">
        <v>145</v>
      </c>
      <c r="BK398" s="212">
        <f>SUM(BK399:BK559)</f>
        <v>0</v>
      </c>
    </row>
    <row r="399" s="2" customFormat="1" ht="16.5" customHeight="1">
      <c r="A399" s="41"/>
      <c r="B399" s="42"/>
      <c r="C399" s="215" t="s">
        <v>478</v>
      </c>
      <c r="D399" s="215" t="s">
        <v>151</v>
      </c>
      <c r="E399" s="216" t="s">
        <v>479</v>
      </c>
      <c r="F399" s="217" t="s">
        <v>480</v>
      </c>
      <c r="G399" s="218" t="s">
        <v>170</v>
      </c>
      <c r="H399" s="219">
        <v>166.96000000000001</v>
      </c>
      <c r="I399" s="220"/>
      <c r="J399" s="221">
        <f>ROUND(I399*H399,2)</f>
        <v>0</v>
      </c>
      <c r="K399" s="217" t="s">
        <v>155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380</v>
      </c>
      <c r="AT399" s="226" t="s">
        <v>151</v>
      </c>
      <c r="AU399" s="226" t="s">
        <v>79</v>
      </c>
      <c r="AY399" s="20" t="s">
        <v>145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77</v>
      </c>
      <c r="BK399" s="227">
        <f>ROUND(I399*H399,2)</f>
        <v>0</v>
      </c>
      <c r="BL399" s="20" t="s">
        <v>380</v>
      </c>
      <c r="BM399" s="226" t="s">
        <v>481</v>
      </c>
    </row>
    <row r="400" s="2" customFormat="1">
      <c r="A400" s="41"/>
      <c r="B400" s="42"/>
      <c r="C400" s="43"/>
      <c r="D400" s="228" t="s">
        <v>158</v>
      </c>
      <c r="E400" s="43"/>
      <c r="F400" s="229" t="s">
        <v>482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158</v>
      </c>
      <c r="AU400" s="20" t="s">
        <v>79</v>
      </c>
    </row>
    <row r="401" s="2" customFormat="1">
      <c r="A401" s="41"/>
      <c r="B401" s="42"/>
      <c r="C401" s="43"/>
      <c r="D401" s="233" t="s">
        <v>160</v>
      </c>
      <c r="E401" s="43"/>
      <c r="F401" s="234" t="s">
        <v>483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160</v>
      </c>
      <c r="AU401" s="20" t="s">
        <v>79</v>
      </c>
    </row>
    <row r="402" s="16" customFormat="1">
      <c r="A402" s="16"/>
      <c r="B402" s="268"/>
      <c r="C402" s="269"/>
      <c r="D402" s="228" t="s">
        <v>162</v>
      </c>
      <c r="E402" s="270" t="s">
        <v>19</v>
      </c>
      <c r="F402" s="271" t="s">
        <v>484</v>
      </c>
      <c r="G402" s="269"/>
      <c r="H402" s="270" t="s">
        <v>19</v>
      </c>
      <c r="I402" s="272"/>
      <c r="J402" s="269"/>
      <c r="K402" s="269"/>
      <c r="L402" s="273"/>
      <c r="M402" s="274"/>
      <c r="N402" s="275"/>
      <c r="O402" s="275"/>
      <c r="P402" s="275"/>
      <c r="Q402" s="275"/>
      <c r="R402" s="275"/>
      <c r="S402" s="275"/>
      <c r="T402" s="27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77" t="s">
        <v>162</v>
      </c>
      <c r="AU402" s="277" t="s">
        <v>79</v>
      </c>
      <c r="AV402" s="16" t="s">
        <v>77</v>
      </c>
      <c r="AW402" s="16" t="s">
        <v>31</v>
      </c>
      <c r="AX402" s="16" t="s">
        <v>69</v>
      </c>
      <c r="AY402" s="277" t="s">
        <v>145</v>
      </c>
    </row>
    <row r="403" s="13" customFormat="1">
      <c r="A403" s="13"/>
      <c r="B403" s="235"/>
      <c r="C403" s="236"/>
      <c r="D403" s="228" t="s">
        <v>162</v>
      </c>
      <c r="E403" s="237" t="s">
        <v>19</v>
      </c>
      <c r="F403" s="238" t="s">
        <v>258</v>
      </c>
      <c r="G403" s="236"/>
      <c r="H403" s="239">
        <v>117.2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162</v>
      </c>
      <c r="AU403" s="245" t="s">
        <v>79</v>
      </c>
      <c r="AV403" s="13" t="s">
        <v>79</v>
      </c>
      <c r="AW403" s="13" t="s">
        <v>31</v>
      </c>
      <c r="AX403" s="13" t="s">
        <v>69</v>
      </c>
      <c r="AY403" s="245" t="s">
        <v>145</v>
      </c>
    </row>
    <row r="404" s="13" customFormat="1">
      <c r="A404" s="13"/>
      <c r="B404" s="235"/>
      <c r="C404" s="236"/>
      <c r="D404" s="228" t="s">
        <v>162</v>
      </c>
      <c r="E404" s="237" t="s">
        <v>19</v>
      </c>
      <c r="F404" s="238" t="s">
        <v>259</v>
      </c>
      <c r="G404" s="236"/>
      <c r="H404" s="239">
        <v>38.299999999999997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162</v>
      </c>
      <c r="AU404" s="245" t="s">
        <v>79</v>
      </c>
      <c r="AV404" s="13" t="s">
        <v>79</v>
      </c>
      <c r="AW404" s="13" t="s">
        <v>31</v>
      </c>
      <c r="AX404" s="13" t="s">
        <v>69</v>
      </c>
      <c r="AY404" s="245" t="s">
        <v>145</v>
      </c>
    </row>
    <row r="405" s="14" customFormat="1">
      <c r="A405" s="14"/>
      <c r="B405" s="246"/>
      <c r="C405" s="247"/>
      <c r="D405" s="228" t="s">
        <v>162</v>
      </c>
      <c r="E405" s="248" t="s">
        <v>19</v>
      </c>
      <c r="F405" s="249" t="s">
        <v>164</v>
      </c>
      <c r="G405" s="247"/>
      <c r="H405" s="250">
        <v>155.5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162</v>
      </c>
      <c r="AU405" s="256" t="s">
        <v>79</v>
      </c>
      <c r="AV405" s="14" t="s">
        <v>146</v>
      </c>
      <c r="AW405" s="14" t="s">
        <v>31</v>
      </c>
      <c r="AX405" s="14" t="s">
        <v>69</v>
      </c>
      <c r="AY405" s="256" t="s">
        <v>145</v>
      </c>
    </row>
    <row r="406" s="16" customFormat="1">
      <c r="A406" s="16"/>
      <c r="B406" s="268"/>
      <c r="C406" s="269"/>
      <c r="D406" s="228" t="s">
        <v>162</v>
      </c>
      <c r="E406" s="270" t="s">
        <v>19</v>
      </c>
      <c r="F406" s="271" t="s">
        <v>485</v>
      </c>
      <c r="G406" s="269"/>
      <c r="H406" s="270" t="s">
        <v>19</v>
      </c>
      <c r="I406" s="272"/>
      <c r="J406" s="269"/>
      <c r="K406" s="269"/>
      <c r="L406" s="273"/>
      <c r="M406" s="274"/>
      <c r="N406" s="275"/>
      <c r="O406" s="275"/>
      <c r="P406" s="275"/>
      <c r="Q406" s="275"/>
      <c r="R406" s="275"/>
      <c r="S406" s="275"/>
      <c r="T406" s="27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77" t="s">
        <v>162</v>
      </c>
      <c r="AU406" s="277" t="s">
        <v>79</v>
      </c>
      <c r="AV406" s="16" t="s">
        <v>77</v>
      </c>
      <c r="AW406" s="16" t="s">
        <v>31</v>
      </c>
      <c r="AX406" s="16" t="s">
        <v>69</v>
      </c>
      <c r="AY406" s="277" t="s">
        <v>145</v>
      </c>
    </row>
    <row r="407" s="16" customFormat="1">
      <c r="A407" s="16"/>
      <c r="B407" s="268"/>
      <c r="C407" s="269"/>
      <c r="D407" s="228" t="s">
        <v>162</v>
      </c>
      <c r="E407" s="270" t="s">
        <v>19</v>
      </c>
      <c r="F407" s="271" t="s">
        <v>204</v>
      </c>
      <c r="G407" s="269"/>
      <c r="H407" s="270" t="s">
        <v>19</v>
      </c>
      <c r="I407" s="272"/>
      <c r="J407" s="269"/>
      <c r="K407" s="269"/>
      <c r="L407" s="273"/>
      <c r="M407" s="274"/>
      <c r="N407" s="275"/>
      <c r="O407" s="275"/>
      <c r="P407" s="275"/>
      <c r="Q407" s="275"/>
      <c r="R407" s="275"/>
      <c r="S407" s="275"/>
      <c r="T407" s="27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77" t="s">
        <v>162</v>
      </c>
      <c r="AU407" s="277" t="s">
        <v>79</v>
      </c>
      <c r="AV407" s="16" t="s">
        <v>77</v>
      </c>
      <c r="AW407" s="16" t="s">
        <v>31</v>
      </c>
      <c r="AX407" s="16" t="s">
        <v>69</v>
      </c>
      <c r="AY407" s="277" t="s">
        <v>145</v>
      </c>
    </row>
    <row r="408" s="13" customFormat="1">
      <c r="A408" s="13"/>
      <c r="B408" s="235"/>
      <c r="C408" s="236"/>
      <c r="D408" s="228" t="s">
        <v>162</v>
      </c>
      <c r="E408" s="237" t="s">
        <v>19</v>
      </c>
      <c r="F408" s="238" t="s">
        <v>486</v>
      </c>
      <c r="G408" s="236"/>
      <c r="H408" s="239">
        <v>4.8200000000000003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162</v>
      </c>
      <c r="AU408" s="245" t="s">
        <v>79</v>
      </c>
      <c r="AV408" s="13" t="s">
        <v>79</v>
      </c>
      <c r="AW408" s="13" t="s">
        <v>31</v>
      </c>
      <c r="AX408" s="13" t="s">
        <v>69</v>
      </c>
      <c r="AY408" s="245" t="s">
        <v>145</v>
      </c>
    </row>
    <row r="409" s="13" customFormat="1">
      <c r="A409" s="13"/>
      <c r="B409" s="235"/>
      <c r="C409" s="236"/>
      <c r="D409" s="228" t="s">
        <v>162</v>
      </c>
      <c r="E409" s="237" t="s">
        <v>19</v>
      </c>
      <c r="F409" s="238" t="s">
        <v>487</v>
      </c>
      <c r="G409" s="236"/>
      <c r="H409" s="239">
        <v>4.1600000000000001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162</v>
      </c>
      <c r="AU409" s="245" t="s">
        <v>79</v>
      </c>
      <c r="AV409" s="13" t="s">
        <v>79</v>
      </c>
      <c r="AW409" s="13" t="s">
        <v>31</v>
      </c>
      <c r="AX409" s="13" t="s">
        <v>69</v>
      </c>
      <c r="AY409" s="245" t="s">
        <v>145</v>
      </c>
    </row>
    <row r="410" s="16" customFormat="1">
      <c r="A410" s="16"/>
      <c r="B410" s="268"/>
      <c r="C410" s="269"/>
      <c r="D410" s="228" t="s">
        <v>162</v>
      </c>
      <c r="E410" s="270" t="s">
        <v>19</v>
      </c>
      <c r="F410" s="271" t="s">
        <v>207</v>
      </c>
      <c r="G410" s="269"/>
      <c r="H410" s="270" t="s">
        <v>19</v>
      </c>
      <c r="I410" s="272"/>
      <c r="J410" s="269"/>
      <c r="K410" s="269"/>
      <c r="L410" s="273"/>
      <c r="M410" s="274"/>
      <c r="N410" s="275"/>
      <c r="O410" s="275"/>
      <c r="P410" s="275"/>
      <c r="Q410" s="275"/>
      <c r="R410" s="275"/>
      <c r="S410" s="275"/>
      <c r="T410" s="27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77" t="s">
        <v>162</v>
      </c>
      <c r="AU410" s="277" t="s">
        <v>79</v>
      </c>
      <c r="AV410" s="16" t="s">
        <v>77</v>
      </c>
      <c r="AW410" s="16" t="s">
        <v>31</v>
      </c>
      <c r="AX410" s="16" t="s">
        <v>69</v>
      </c>
      <c r="AY410" s="277" t="s">
        <v>145</v>
      </c>
    </row>
    <row r="411" s="13" customFormat="1">
      <c r="A411" s="13"/>
      <c r="B411" s="235"/>
      <c r="C411" s="236"/>
      <c r="D411" s="228" t="s">
        <v>162</v>
      </c>
      <c r="E411" s="237" t="s">
        <v>19</v>
      </c>
      <c r="F411" s="238" t="s">
        <v>488</v>
      </c>
      <c r="G411" s="236"/>
      <c r="H411" s="239">
        <v>1.8400000000000001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162</v>
      </c>
      <c r="AU411" s="245" t="s">
        <v>79</v>
      </c>
      <c r="AV411" s="13" t="s">
        <v>79</v>
      </c>
      <c r="AW411" s="13" t="s">
        <v>31</v>
      </c>
      <c r="AX411" s="13" t="s">
        <v>69</v>
      </c>
      <c r="AY411" s="245" t="s">
        <v>145</v>
      </c>
    </row>
    <row r="412" s="13" customFormat="1">
      <c r="A412" s="13"/>
      <c r="B412" s="235"/>
      <c r="C412" s="236"/>
      <c r="D412" s="228" t="s">
        <v>162</v>
      </c>
      <c r="E412" s="237" t="s">
        <v>19</v>
      </c>
      <c r="F412" s="238" t="s">
        <v>489</v>
      </c>
      <c r="G412" s="236"/>
      <c r="H412" s="239">
        <v>0.64000000000000001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162</v>
      </c>
      <c r="AU412" s="245" t="s">
        <v>79</v>
      </c>
      <c r="AV412" s="13" t="s">
        <v>79</v>
      </c>
      <c r="AW412" s="13" t="s">
        <v>31</v>
      </c>
      <c r="AX412" s="13" t="s">
        <v>69</v>
      </c>
      <c r="AY412" s="245" t="s">
        <v>145</v>
      </c>
    </row>
    <row r="413" s="14" customFormat="1">
      <c r="A413" s="14"/>
      <c r="B413" s="246"/>
      <c r="C413" s="247"/>
      <c r="D413" s="228" t="s">
        <v>162</v>
      </c>
      <c r="E413" s="248" t="s">
        <v>19</v>
      </c>
      <c r="F413" s="249" t="s">
        <v>164</v>
      </c>
      <c r="G413" s="247"/>
      <c r="H413" s="250">
        <v>11.460000000000001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162</v>
      </c>
      <c r="AU413" s="256" t="s">
        <v>79</v>
      </c>
      <c r="AV413" s="14" t="s">
        <v>146</v>
      </c>
      <c r="AW413" s="14" t="s">
        <v>31</v>
      </c>
      <c r="AX413" s="14" t="s">
        <v>69</v>
      </c>
      <c r="AY413" s="256" t="s">
        <v>145</v>
      </c>
    </row>
    <row r="414" s="15" customFormat="1">
      <c r="A414" s="15"/>
      <c r="B414" s="257"/>
      <c r="C414" s="258"/>
      <c r="D414" s="228" t="s">
        <v>162</v>
      </c>
      <c r="E414" s="259" t="s">
        <v>19</v>
      </c>
      <c r="F414" s="260" t="s">
        <v>166</v>
      </c>
      <c r="G414" s="258"/>
      <c r="H414" s="261">
        <v>166.95999999999998</v>
      </c>
      <c r="I414" s="262"/>
      <c r="J414" s="258"/>
      <c r="K414" s="258"/>
      <c r="L414" s="263"/>
      <c r="M414" s="264"/>
      <c r="N414" s="265"/>
      <c r="O414" s="265"/>
      <c r="P414" s="265"/>
      <c r="Q414" s="265"/>
      <c r="R414" s="265"/>
      <c r="S414" s="265"/>
      <c r="T414" s="26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7" t="s">
        <v>162</v>
      </c>
      <c r="AU414" s="267" t="s">
        <v>79</v>
      </c>
      <c r="AV414" s="15" t="s">
        <v>156</v>
      </c>
      <c r="AW414" s="15" t="s">
        <v>31</v>
      </c>
      <c r="AX414" s="15" t="s">
        <v>77</v>
      </c>
      <c r="AY414" s="267" t="s">
        <v>145</v>
      </c>
    </row>
    <row r="415" s="2" customFormat="1" ht="24.15" customHeight="1">
      <c r="A415" s="41"/>
      <c r="B415" s="42"/>
      <c r="C415" s="215" t="s">
        <v>490</v>
      </c>
      <c r="D415" s="215" t="s">
        <v>151</v>
      </c>
      <c r="E415" s="216" t="s">
        <v>491</v>
      </c>
      <c r="F415" s="217" t="s">
        <v>492</v>
      </c>
      <c r="G415" s="218" t="s">
        <v>170</v>
      </c>
      <c r="H415" s="219">
        <v>166.96000000000001</v>
      </c>
      <c r="I415" s="220"/>
      <c r="J415" s="221">
        <f>ROUND(I415*H415,2)</f>
        <v>0</v>
      </c>
      <c r="K415" s="217" t="s">
        <v>447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380</v>
      </c>
      <c r="AT415" s="226" t="s">
        <v>151</v>
      </c>
      <c r="AU415" s="226" t="s">
        <v>79</v>
      </c>
      <c r="AY415" s="20" t="s">
        <v>145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77</v>
      </c>
      <c r="BK415" s="227">
        <f>ROUND(I415*H415,2)</f>
        <v>0</v>
      </c>
      <c r="BL415" s="20" t="s">
        <v>380</v>
      </c>
      <c r="BM415" s="226" t="s">
        <v>493</v>
      </c>
    </row>
    <row r="416" s="2" customFormat="1">
      <c r="A416" s="41"/>
      <c r="B416" s="42"/>
      <c r="C416" s="43"/>
      <c r="D416" s="228" t="s">
        <v>158</v>
      </c>
      <c r="E416" s="43"/>
      <c r="F416" s="229" t="s">
        <v>492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158</v>
      </c>
      <c r="AU416" s="20" t="s">
        <v>79</v>
      </c>
    </row>
    <row r="417" s="2" customFormat="1">
      <c r="A417" s="41"/>
      <c r="B417" s="42"/>
      <c r="C417" s="43"/>
      <c r="D417" s="228" t="s">
        <v>494</v>
      </c>
      <c r="E417" s="43"/>
      <c r="F417" s="289" t="s">
        <v>495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494</v>
      </c>
      <c r="AU417" s="20" t="s">
        <v>79</v>
      </c>
    </row>
    <row r="418" s="16" customFormat="1">
      <c r="A418" s="16"/>
      <c r="B418" s="268"/>
      <c r="C418" s="269"/>
      <c r="D418" s="228" t="s">
        <v>162</v>
      </c>
      <c r="E418" s="270" t="s">
        <v>19</v>
      </c>
      <c r="F418" s="271" t="s">
        <v>484</v>
      </c>
      <c r="G418" s="269"/>
      <c r="H418" s="270" t="s">
        <v>19</v>
      </c>
      <c r="I418" s="272"/>
      <c r="J418" s="269"/>
      <c r="K418" s="269"/>
      <c r="L418" s="273"/>
      <c r="M418" s="274"/>
      <c r="N418" s="275"/>
      <c r="O418" s="275"/>
      <c r="P418" s="275"/>
      <c r="Q418" s="275"/>
      <c r="R418" s="275"/>
      <c r="S418" s="275"/>
      <c r="T418" s="27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77" t="s">
        <v>162</v>
      </c>
      <c r="AU418" s="277" t="s">
        <v>79</v>
      </c>
      <c r="AV418" s="16" t="s">
        <v>77</v>
      </c>
      <c r="AW418" s="16" t="s">
        <v>31</v>
      </c>
      <c r="AX418" s="16" t="s">
        <v>69</v>
      </c>
      <c r="AY418" s="277" t="s">
        <v>145</v>
      </c>
    </row>
    <row r="419" s="13" customFormat="1">
      <c r="A419" s="13"/>
      <c r="B419" s="235"/>
      <c r="C419" s="236"/>
      <c r="D419" s="228" t="s">
        <v>162</v>
      </c>
      <c r="E419" s="237" t="s">
        <v>19</v>
      </c>
      <c r="F419" s="238" t="s">
        <v>258</v>
      </c>
      <c r="G419" s="236"/>
      <c r="H419" s="239">
        <v>117.2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162</v>
      </c>
      <c r="AU419" s="245" t="s">
        <v>79</v>
      </c>
      <c r="AV419" s="13" t="s">
        <v>79</v>
      </c>
      <c r="AW419" s="13" t="s">
        <v>31</v>
      </c>
      <c r="AX419" s="13" t="s">
        <v>69</v>
      </c>
      <c r="AY419" s="245" t="s">
        <v>145</v>
      </c>
    </row>
    <row r="420" s="13" customFormat="1">
      <c r="A420" s="13"/>
      <c r="B420" s="235"/>
      <c r="C420" s="236"/>
      <c r="D420" s="228" t="s">
        <v>162</v>
      </c>
      <c r="E420" s="237" t="s">
        <v>19</v>
      </c>
      <c r="F420" s="238" t="s">
        <v>259</v>
      </c>
      <c r="G420" s="236"/>
      <c r="H420" s="239">
        <v>38.299999999999997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162</v>
      </c>
      <c r="AU420" s="245" t="s">
        <v>79</v>
      </c>
      <c r="AV420" s="13" t="s">
        <v>79</v>
      </c>
      <c r="AW420" s="13" t="s">
        <v>31</v>
      </c>
      <c r="AX420" s="13" t="s">
        <v>69</v>
      </c>
      <c r="AY420" s="245" t="s">
        <v>145</v>
      </c>
    </row>
    <row r="421" s="14" customFormat="1">
      <c r="A421" s="14"/>
      <c r="B421" s="246"/>
      <c r="C421" s="247"/>
      <c r="D421" s="228" t="s">
        <v>162</v>
      </c>
      <c r="E421" s="248" t="s">
        <v>19</v>
      </c>
      <c r="F421" s="249" t="s">
        <v>164</v>
      </c>
      <c r="G421" s="247"/>
      <c r="H421" s="250">
        <v>155.5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162</v>
      </c>
      <c r="AU421" s="256" t="s">
        <v>79</v>
      </c>
      <c r="AV421" s="14" t="s">
        <v>146</v>
      </c>
      <c r="AW421" s="14" t="s">
        <v>31</v>
      </c>
      <c r="AX421" s="14" t="s">
        <v>69</v>
      </c>
      <c r="AY421" s="256" t="s">
        <v>145</v>
      </c>
    </row>
    <row r="422" s="16" customFormat="1">
      <c r="A422" s="16"/>
      <c r="B422" s="268"/>
      <c r="C422" s="269"/>
      <c r="D422" s="228" t="s">
        <v>162</v>
      </c>
      <c r="E422" s="270" t="s">
        <v>19</v>
      </c>
      <c r="F422" s="271" t="s">
        <v>485</v>
      </c>
      <c r="G422" s="269"/>
      <c r="H422" s="270" t="s">
        <v>19</v>
      </c>
      <c r="I422" s="272"/>
      <c r="J422" s="269"/>
      <c r="K422" s="269"/>
      <c r="L422" s="273"/>
      <c r="M422" s="274"/>
      <c r="N422" s="275"/>
      <c r="O422" s="275"/>
      <c r="P422" s="275"/>
      <c r="Q422" s="275"/>
      <c r="R422" s="275"/>
      <c r="S422" s="275"/>
      <c r="T422" s="27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77" t="s">
        <v>162</v>
      </c>
      <c r="AU422" s="277" t="s">
        <v>79</v>
      </c>
      <c r="AV422" s="16" t="s">
        <v>77</v>
      </c>
      <c r="AW422" s="16" t="s">
        <v>31</v>
      </c>
      <c r="AX422" s="16" t="s">
        <v>69</v>
      </c>
      <c r="AY422" s="277" t="s">
        <v>145</v>
      </c>
    </row>
    <row r="423" s="16" customFormat="1">
      <c r="A423" s="16"/>
      <c r="B423" s="268"/>
      <c r="C423" s="269"/>
      <c r="D423" s="228" t="s">
        <v>162</v>
      </c>
      <c r="E423" s="270" t="s">
        <v>19</v>
      </c>
      <c r="F423" s="271" t="s">
        <v>204</v>
      </c>
      <c r="G423" s="269"/>
      <c r="H423" s="270" t="s">
        <v>19</v>
      </c>
      <c r="I423" s="272"/>
      <c r="J423" s="269"/>
      <c r="K423" s="269"/>
      <c r="L423" s="273"/>
      <c r="M423" s="274"/>
      <c r="N423" s="275"/>
      <c r="O423" s="275"/>
      <c r="P423" s="275"/>
      <c r="Q423" s="275"/>
      <c r="R423" s="275"/>
      <c r="S423" s="275"/>
      <c r="T423" s="27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77" t="s">
        <v>162</v>
      </c>
      <c r="AU423" s="277" t="s">
        <v>79</v>
      </c>
      <c r="AV423" s="16" t="s">
        <v>77</v>
      </c>
      <c r="AW423" s="16" t="s">
        <v>31</v>
      </c>
      <c r="AX423" s="16" t="s">
        <v>69</v>
      </c>
      <c r="AY423" s="277" t="s">
        <v>145</v>
      </c>
    </row>
    <row r="424" s="13" customFormat="1">
      <c r="A424" s="13"/>
      <c r="B424" s="235"/>
      <c r="C424" s="236"/>
      <c r="D424" s="228" t="s">
        <v>162</v>
      </c>
      <c r="E424" s="237" t="s">
        <v>19</v>
      </c>
      <c r="F424" s="238" t="s">
        <v>486</v>
      </c>
      <c r="G424" s="236"/>
      <c r="H424" s="239">
        <v>4.8200000000000003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162</v>
      </c>
      <c r="AU424" s="245" t="s">
        <v>79</v>
      </c>
      <c r="AV424" s="13" t="s">
        <v>79</v>
      </c>
      <c r="AW424" s="13" t="s">
        <v>31</v>
      </c>
      <c r="AX424" s="13" t="s">
        <v>69</v>
      </c>
      <c r="AY424" s="245" t="s">
        <v>145</v>
      </c>
    </row>
    <row r="425" s="13" customFormat="1">
      <c r="A425" s="13"/>
      <c r="B425" s="235"/>
      <c r="C425" s="236"/>
      <c r="D425" s="228" t="s">
        <v>162</v>
      </c>
      <c r="E425" s="237" t="s">
        <v>19</v>
      </c>
      <c r="F425" s="238" t="s">
        <v>487</v>
      </c>
      <c r="G425" s="236"/>
      <c r="H425" s="239">
        <v>4.1600000000000001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162</v>
      </c>
      <c r="AU425" s="245" t="s">
        <v>79</v>
      </c>
      <c r="AV425" s="13" t="s">
        <v>79</v>
      </c>
      <c r="AW425" s="13" t="s">
        <v>31</v>
      </c>
      <c r="AX425" s="13" t="s">
        <v>69</v>
      </c>
      <c r="AY425" s="245" t="s">
        <v>145</v>
      </c>
    </row>
    <row r="426" s="16" customFormat="1">
      <c r="A426" s="16"/>
      <c r="B426" s="268"/>
      <c r="C426" s="269"/>
      <c r="D426" s="228" t="s">
        <v>162</v>
      </c>
      <c r="E426" s="270" t="s">
        <v>19</v>
      </c>
      <c r="F426" s="271" t="s">
        <v>207</v>
      </c>
      <c r="G426" s="269"/>
      <c r="H426" s="270" t="s">
        <v>19</v>
      </c>
      <c r="I426" s="272"/>
      <c r="J426" s="269"/>
      <c r="K426" s="269"/>
      <c r="L426" s="273"/>
      <c r="M426" s="274"/>
      <c r="N426" s="275"/>
      <c r="O426" s="275"/>
      <c r="P426" s="275"/>
      <c r="Q426" s="275"/>
      <c r="R426" s="275"/>
      <c r="S426" s="275"/>
      <c r="T426" s="27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77" t="s">
        <v>162</v>
      </c>
      <c r="AU426" s="277" t="s">
        <v>79</v>
      </c>
      <c r="AV426" s="16" t="s">
        <v>77</v>
      </c>
      <c r="AW426" s="16" t="s">
        <v>31</v>
      </c>
      <c r="AX426" s="16" t="s">
        <v>69</v>
      </c>
      <c r="AY426" s="277" t="s">
        <v>145</v>
      </c>
    </row>
    <row r="427" s="13" customFormat="1">
      <c r="A427" s="13"/>
      <c r="B427" s="235"/>
      <c r="C427" s="236"/>
      <c r="D427" s="228" t="s">
        <v>162</v>
      </c>
      <c r="E427" s="237" t="s">
        <v>19</v>
      </c>
      <c r="F427" s="238" t="s">
        <v>488</v>
      </c>
      <c r="G427" s="236"/>
      <c r="H427" s="239">
        <v>1.8400000000000001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162</v>
      </c>
      <c r="AU427" s="245" t="s">
        <v>79</v>
      </c>
      <c r="AV427" s="13" t="s">
        <v>79</v>
      </c>
      <c r="AW427" s="13" t="s">
        <v>31</v>
      </c>
      <c r="AX427" s="13" t="s">
        <v>69</v>
      </c>
      <c r="AY427" s="245" t="s">
        <v>145</v>
      </c>
    </row>
    <row r="428" s="13" customFormat="1">
      <c r="A428" s="13"/>
      <c r="B428" s="235"/>
      <c r="C428" s="236"/>
      <c r="D428" s="228" t="s">
        <v>162</v>
      </c>
      <c r="E428" s="237" t="s">
        <v>19</v>
      </c>
      <c r="F428" s="238" t="s">
        <v>489</v>
      </c>
      <c r="G428" s="236"/>
      <c r="H428" s="239">
        <v>0.64000000000000001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162</v>
      </c>
      <c r="AU428" s="245" t="s">
        <v>79</v>
      </c>
      <c r="AV428" s="13" t="s">
        <v>79</v>
      </c>
      <c r="AW428" s="13" t="s">
        <v>31</v>
      </c>
      <c r="AX428" s="13" t="s">
        <v>69</v>
      </c>
      <c r="AY428" s="245" t="s">
        <v>145</v>
      </c>
    </row>
    <row r="429" s="14" customFormat="1">
      <c r="A429" s="14"/>
      <c r="B429" s="246"/>
      <c r="C429" s="247"/>
      <c r="D429" s="228" t="s">
        <v>162</v>
      </c>
      <c r="E429" s="248" t="s">
        <v>19</v>
      </c>
      <c r="F429" s="249" t="s">
        <v>164</v>
      </c>
      <c r="G429" s="247"/>
      <c r="H429" s="250">
        <v>11.460000000000001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162</v>
      </c>
      <c r="AU429" s="256" t="s">
        <v>79</v>
      </c>
      <c r="AV429" s="14" t="s">
        <v>146</v>
      </c>
      <c r="AW429" s="14" t="s">
        <v>31</v>
      </c>
      <c r="AX429" s="14" t="s">
        <v>69</v>
      </c>
      <c r="AY429" s="256" t="s">
        <v>145</v>
      </c>
    </row>
    <row r="430" s="15" customFormat="1">
      <c r="A430" s="15"/>
      <c r="B430" s="257"/>
      <c r="C430" s="258"/>
      <c r="D430" s="228" t="s">
        <v>162</v>
      </c>
      <c r="E430" s="259" t="s">
        <v>19</v>
      </c>
      <c r="F430" s="260" t="s">
        <v>166</v>
      </c>
      <c r="G430" s="258"/>
      <c r="H430" s="261">
        <v>166.95999999999998</v>
      </c>
      <c r="I430" s="262"/>
      <c r="J430" s="258"/>
      <c r="K430" s="258"/>
      <c r="L430" s="263"/>
      <c r="M430" s="264"/>
      <c r="N430" s="265"/>
      <c r="O430" s="265"/>
      <c r="P430" s="265"/>
      <c r="Q430" s="265"/>
      <c r="R430" s="265"/>
      <c r="S430" s="265"/>
      <c r="T430" s="26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7" t="s">
        <v>162</v>
      </c>
      <c r="AU430" s="267" t="s">
        <v>79</v>
      </c>
      <c r="AV430" s="15" t="s">
        <v>156</v>
      </c>
      <c r="AW430" s="15" t="s">
        <v>31</v>
      </c>
      <c r="AX430" s="15" t="s">
        <v>77</v>
      </c>
      <c r="AY430" s="267" t="s">
        <v>145</v>
      </c>
    </row>
    <row r="431" s="2" customFormat="1" ht="24.15" customHeight="1">
      <c r="A431" s="41"/>
      <c r="B431" s="42"/>
      <c r="C431" s="215" t="s">
        <v>496</v>
      </c>
      <c r="D431" s="215" t="s">
        <v>151</v>
      </c>
      <c r="E431" s="216" t="s">
        <v>497</v>
      </c>
      <c r="F431" s="217" t="s">
        <v>498</v>
      </c>
      <c r="G431" s="218" t="s">
        <v>170</v>
      </c>
      <c r="H431" s="219">
        <v>166.96000000000001</v>
      </c>
      <c r="I431" s="220"/>
      <c r="J431" s="221">
        <f>ROUND(I431*H431,2)</f>
        <v>0</v>
      </c>
      <c r="K431" s="217" t="s">
        <v>447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380</v>
      </c>
      <c r="AT431" s="226" t="s">
        <v>151</v>
      </c>
      <c r="AU431" s="226" t="s">
        <v>79</v>
      </c>
      <c r="AY431" s="20" t="s">
        <v>145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77</v>
      </c>
      <c r="BK431" s="227">
        <f>ROUND(I431*H431,2)</f>
        <v>0</v>
      </c>
      <c r="BL431" s="20" t="s">
        <v>380</v>
      </c>
      <c r="BM431" s="226" t="s">
        <v>499</v>
      </c>
    </row>
    <row r="432" s="2" customFormat="1">
      <c r="A432" s="41"/>
      <c r="B432" s="42"/>
      <c r="C432" s="43"/>
      <c r="D432" s="228" t="s">
        <v>158</v>
      </c>
      <c r="E432" s="43"/>
      <c r="F432" s="229" t="s">
        <v>498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158</v>
      </c>
      <c r="AU432" s="20" t="s">
        <v>79</v>
      </c>
    </row>
    <row r="433" s="2" customFormat="1">
      <c r="A433" s="41"/>
      <c r="B433" s="42"/>
      <c r="C433" s="43"/>
      <c r="D433" s="228" t="s">
        <v>494</v>
      </c>
      <c r="E433" s="43"/>
      <c r="F433" s="289" t="s">
        <v>500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494</v>
      </c>
      <c r="AU433" s="20" t="s">
        <v>79</v>
      </c>
    </row>
    <row r="434" s="16" customFormat="1">
      <c r="A434" s="16"/>
      <c r="B434" s="268"/>
      <c r="C434" s="269"/>
      <c r="D434" s="228" t="s">
        <v>162</v>
      </c>
      <c r="E434" s="270" t="s">
        <v>19</v>
      </c>
      <c r="F434" s="271" t="s">
        <v>501</v>
      </c>
      <c r="G434" s="269"/>
      <c r="H434" s="270" t="s">
        <v>19</v>
      </c>
      <c r="I434" s="272"/>
      <c r="J434" s="269"/>
      <c r="K434" s="269"/>
      <c r="L434" s="273"/>
      <c r="M434" s="274"/>
      <c r="N434" s="275"/>
      <c r="O434" s="275"/>
      <c r="P434" s="275"/>
      <c r="Q434" s="275"/>
      <c r="R434" s="275"/>
      <c r="S434" s="275"/>
      <c r="T434" s="27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77" t="s">
        <v>162</v>
      </c>
      <c r="AU434" s="277" t="s">
        <v>79</v>
      </c>
      <c r="AV434" s="16" t="s">
        <v>77</v>
      </c>
      <c r="AW434" s="16" t="s">
        <v>31</v>
      </c>
      <c r="AX434" s="16" t="s">
        <v>69</v>
      </c>
      <c r="AY434" s="277" t="s">
        <v>145</v>
      </c>
    </row>
    <row r="435" s="16" customFormat="1">
      <c r="A435" s="16"/>
      <c r="B435" s="268"/>
      <c r="C435" s="269"/>
      <c r="D435" s="228" t="s">
        <v>162</v>
      </c>
      <c r="E435" s="270" t="s">
        <v>19</v>
      </c>
      <c r="F435" s="271" t="s">
        <v>484</v>
      </c>
      <c r="G435" s="269"/>
      <c r="H435" s="270" t="s">
        <v>19</v>
      </c>
      <c r="I435" s="272"/>
      <c r="J435" s="269"/>
      <c r="K435" s="269"/>
      <c r="L435" s="273"/>
      <c r="M435" s="274"/>
      <c r="N435" s="275"/>
      <c r="O435" s="275"/>
      <c r="P435" s="275"/>
      <c r="Q435" s="275"/>
      <c r="R435" s="275"/>
      <c r="S435" s="275"/>
      <c r="T435" s="27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77" t="s">
        <v>162</v>
      </c>
      <c r="AU435" s="277" t="s">
        <v>79</v>
      </c>
      <c r="AV435" s="16" t="s">
        <v>77</v>
      </c>
      <c r="AW435" s="16" t="s">
        <v>31</v>
      </c>
      <c r="AX435" s="16" t="s">
        <v>69</v>
      </c>
      <c r="AY435" s="277" t="s">
        <v>145</v>
      </c>
    </row>
    <row r="436" s="13" customFormat="1">
      <c r="A436" s="13"/>
      <c r="B436" s="235"/>
      <c r="C436" s="236"/>
      <c r="D436" s="228" t="s">
        <v>162</v>
      </c>
      <c r="E436" s="237" t="s">
        <v>19</v>
      </c>
      <c r="F436" s="238" t="s">
        <v>258</v>
      </c>
      <c r="G436" s="236"/>
      <c r="H436" s="239">
        <v>117.2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162</v>
      </c>
      <c r="AU436" s="245" t="s">
        <v>79</v>
      </c>
      <c r="AV436" s="13" t="s">
        <v>79</v>
      </c>
      <c r="AW436" s="13" t="s">
        <v>31</v>
      </c>
      <c r="AX436" s="13" t="s">
        <v>69</v>
      </c>
      <c r="AY436" s="245" t="s">
        <v>145</v>
      </c>
    </row>
    <row r="437" s="13" customFormat="1">
      <c r="A437" s="13"/>
      <c r="B437" s="235"/>
      <c r="C437" s="236"/>
      <c r="D437" s="228" t="s">
        <v>162</v>
      </c>
      <c r="E437" s="237" t="s">
        <v>19</v>
      </c>
      <c r="F437" s="238" t="s">
        <v>259</v>
      </c>
      <c r="G437" s="236"/>
      <c r="H437" s="239">
        <v>38.299999999999997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162</v>
      </c>
      <c r="AU437" s="245" t="s">
        <v>79</v>
      </c>
      <c r="AV437" s="13" t="s">
        <v>79</v>
      </c>
      <c r="AW437" s="13" t="s">
        <v>31</v>
      </c>
      <c r="AX437" s="13" t="s">
        <v>69</v>
      </c>
      <c r="AY437" s="245" t="s">
        <v>145</v>
      </c>
    </row>
    <row r="438" s="14" customFormat="1">
      <c r="A438" s="14"/>
      <c r="B438" s="246"/>
      <c r="C438" s="247"/>
      <c r="D438" s="228" t="s">
        <v>162</v>
      </c>
      <c r="E438" s="248" t="s">
        <v>19</v>
      </c>
      <c r="F438" s="249" t="s">
        <v>164</v>
      </c>
      <c r="G438" s="247"/>
      <c r="H438" s="250">
        <v>155.5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162</v>
      </c>
      <c r="AU438" s="256" t="s">
        <v>79</v>
      </c>
      <c r="AV438" s="14" t="s">
        <v>146</v>
      </c>
      <c r="AW438" s="14" t="s">
        <v>31</v>
      </c>
      <c r="AX438" s="14" t="s">
        <v>69</v>
      </c>
      <c r="AY438" s="256" t="s">
        <v>145</v>
      </c>
    </row>
    <row r="439" s="16" customFormat="1">
      <c r="A439" s="16"/>
      <c r="B439" s="268"/>
      <c r="C439" s="269"/>
      <c r="D439" s="228" t="s">
        <v>162</v>
      </c>
      <c r="E439" s="270" t="s">
        <v>19</v>
      </c>
      <c r="F439" s="271" t="s">
        <v>485</v>
      </c>
      <c r="G439" s="269"/>
      <c r="H439" s="270" t="s">
        <v>19</v>
      </c>
      <c r="I439" s="272"/>
      <c r="J439" s="269"/>
      <c r="K439" s="269"/>
      <c r="L439" s="273"/>
      <c r="M439" s="274"/>
      <c r="N439" s="275"/>
      <c r="O439" s="275"/>
      <c r="P439" s="275"/>
      <c r="Q439" s="275"/>
      <c r="R439" s="275"/>
      <c r="S439" s="275"/>
      <c r="T439" s="27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77" t="s">
        <v>162</v>
      </c>
      <c r="AU439" s="277" t="s">
        <v>79</v>
      </c>
      <c r="AV439" s="16" t="s">
        <v>77</v>
      </c>
      <c r="AW439" s="16" t="s">
        <v>31</v>
      </c>
      <c r="AX439" s="16" t="s">
        <v>69</v>
      </c>
      <c r="AY439" s="277" t="s">
        <v>145</v>
      </c>
    </row>
    <row r="440" s="16" customFormat="1">
      <c r="A440" s="16"/>
      <c r="B440" s="268"/>
      <c r="C440" s="269"/>
      <c r="D440" s="228" t="s">
        <v>162</v>
      </c>
      <c r="E440" s="270" t="s">
        <v>19</v>
      </c>
      <c r="F440" s="271" t="s">
        <v>204</v>
      </c>
      <c r="G440" s="269"/>
      <c r="H440" s="270" t="s">
        <v>19</v>
      </c>
      <c r="I440" s="272"/>
      <c r="J440" s="269"/>
      <c r="K440" s="269"/>
      <c r="L440" s="273"/>
      <c r="M440" s="274"/>
      <c r="N440" s="275"/>
      <c r="O440" s="275"/>
      <c r="P440" s="275"/>
      <c r="Q440" s="275"/>
      <c r="R440" s="275"/>
      <c r="S440" s="275"/>
      <c r="T440" s="27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77" t="s">
        <v>162</v>
      </c>
      <c r="AU440" s="277" t="s">
        <v>79</v>
      </c>
      <c r="AV440" s="16" t="s">
        <v>77</v>
      </c>
      <c r="AW440" s="16" t="s">
        <v>31</v>
      </c>
      <c r="AX440" s="16" t="s">
        <v>69</v>
      </c>
      <c r="AY440" s="277" t="s">
        <v>145</v>
      </c>
    </row>
    <row r="441" s="13" customFormat="1">
      <c r="A441" s="13"/>
      <c r="B441" s="235"/>
      <c r="C441" s="236"/>
      <c r="D441" s="228" t="s">
        <v>162</v>
      </c>
      <c r="E441" s="237" t="s">
        <v>19</v>
      </c>
      <c r="F441" s="238" t="s">
        <v>486</v>
      </c>
      <c r="G441" s="236"/>
      <c r="H441" s="239">
        <v>4.8200000000000003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162</v>
      </c>
      <c r="AU441" s="245" t="s">
        <v>79</v>
      </c>
      <c r="AV441" s="13" t="s">
        <v>79</v>
      </c>
      <c r="AW441" s="13" t="s">
        <v>31</v>
      </c>
      <c r="AX441" s="13" t="s">
        <v>69</v>
      </c>
      <c r="AY441" s="245" t="s">
        <v>145</v>
      </c>
    </row>
    <row r="442" s="13" customFormat="1">
      <c r="A442" s="13"/>
      <c r="B442" s="235"/>
      <c r="C442" s="236"/>
      <c r="D442" s="228" t="s">
        <v>162</v>
      </c>
      <c r="E442" s="237" t="s">
        <v>19</v>
      </c>
      <c r="F442" s="238" t="s">
        <v>487</v>
      </c>
      <c r="G442" s="236"/>
      <c r="H442" s="239">
        <v>4.1600000000000001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162</v>
      </c>
      <c r="AU442" s="245" t="s">
        <v>79</v>
      </c>
      <c r="AV442" s="13" t="s">
        <v>79</v>
      </c>
      <c r="AW442" s="13" t="s">
        <v>31</v>
      </c>
      <c r="AX442" s="13" t="s">
        <v>69</v>
      </c>
      <c r="AY442" s="245" t="s">
        <v>145</v>
      </c>
    </row>
    <row r="443" s="16" customFormat="1">
      <c r="A443" s="16"/>
      <c r="B443" s="268"/>
      <c r="C443" s="269"/>
      <c r="D443" s="228" t="s">
        <v>162</v>
      </c>
      <c r="E443" s="270" t="s">
        <v>19</v>
      </c>
      <c r="F443" s="271" t="s">
        <v>207</v>
      </c>
      <c r="G443" s="269"/>
      <c r="H443" s="270" t="s">
        <v>19</v>
      </c>
      <c r="I443" s="272"/>
      <c r="J443" s="269"/>
      <c r="K443" s="269"/>
      <c r="L443" s="273"/>
      <c r="M443" s="274"/>
      <c r="N443" s="275"/>
      <c r="O443" s="275"/>
      <c r="P443" s="275"/>
      <c r="Q443" s="275"/>
      <c r="R443" s="275"/>
      <c r="S443" s="275"/>
      <c r="T443" s="27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77" t="s">
        <v>162</v>
      </c>
      <c r="AU443" s="277" t="s">
        <v>79</v>
      </c>
      <c r="AV443" s="16" t="s">
        <v>77</v>
      </c>
      <c r="AW443" s="16" t="s">
        <v>31</v>
      </c>
      <c r="AX443" s="16" t="s">
        <v>69</v>
      </c>
      <c r="AY443" s="277" t="s">
        <v>145</v>
      </c>
    </row>
    <row r="444" s="13" customFormat="1">
      <c r="A444" s="13"/>
      <c r="B444" s="235"/>
      <c r="C444" s="236"/>
      <c r="D444" s="228" t="s">
        <v>162</v>
      </c>
      <c r="E444" s="237" t="s">
        <v>19</v>
      </c>
      <c r="F444" s="238" t="s">
        <v>488</v>
      </c>
      <c r="G444" s="236"/>
      <c r="H444" s="239">
        <v>1.8400000000000001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162</v>
      </c>
      <c r="AU444" s="245" t="s">
        <v>79</v>
      </c>
      <c r="AV444" s="13" t="s">
        <v>79</v>
      </c>
      <c r="AW444" s="13" t="s">
        <v>31</v>
      </c>
      <c r="AX444" s="13" t="s">
        <v>69</v>
      </c>
      <c r="AY444" s="245" t="s">
        <v>145</v>
      </c>
    </row>
    <row r="445" s="13" customFormat="1">
      <c r="A445" s="13"/>
      <c r="B445" s="235"/>
      <c r="C445" s="236"/>
      <c r="D445" s="228" t="s">
        <v>162</v>
      </c>
      <c r="E445" s="237" t="s">
        <v>19</v>
      </c>
      <c r="F445" s="238" t="s">
        <v>489</v>
      </c>
      <c r="G445" s="236"/>
      <c r="H445" s="239">
        <v>0.64000000000000001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162</v>
      </c>
      <c r="AU445" s="245" t="s">
        <v>79</v>
      </c>
      <c r="AV445" s="13" t="s">
        <v>79</v>
      </c>
      <c r="AW445" s="13" t="s">
        <v>31</v>
      </c>
      <c r="AX445" s="13" t="s">
        <v>69</v>
      </c>
      <c r="AY445" s="245" t="s">
        <v>145</v>
      </c>
    </row>
    <row r="446" s="14" customFormat="1">
      <c r="A446" s="14"/>
      <c r="B446" s="246"/>
      <c r="C446" s="247"/>
      <c r="D446" s="228" t="s">
        <v>162</v>
      </c>
      <c r="E446" s="248" t="s">
        <v>19</v>
      </c>
      <c r="F446" s="249" t="s">
        <v>164</v>
      </c>
      <c r="G446" s="247"/>
      <c r="H446" s="250">
        <v>11.460000000000001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162</v>
      </c>
      <c r="AU446" s="256" t="s">
        <v>79</v>
      </c>
      <c r="AV446" s="14" t="s">
        <v>146</v>
      </c>
      <c r="AW446" s="14" t="s">
        <v>31</v>
      </c>
      <c r="AX446" s="14" t="s">
        <v>69</v>
      </c>
      <c r="AY446" s="256" t="s">
        <v>145</v>
      </c>
    </row>
    <row r="447" s="15" customFormat="1">
      <c r="A447" s="15"/>
      <c r="B447" s="257"/>
      <c r="C447" s="258"/>
      <c r="D447" s="228" t="s">
        <v>162</v>
      </c>
      <c r="E447" s="259" t="s">
        <v>19</v>
      </c>
      <c r="F447" s="260" t="s">
        <v>166</v>
      </c>
      <c r="G447" s="258"/>
      <c r="H447" s="261">
        <v>166.95999999999998</v>
      </c>
      <c r="I447" s="262"/>
      <c r="J447" s="258"/>
      <c r="K447" s="258"/>
      <c r="L447" s="263"/>
      <c r="M447" s="264"/>
      <c r="N447" s="265"/>
      <c r="O447" s="265"/>
      <c r="P447" s="265"/>
      <c r="Q447" s="265"/>
      <c r="R447" s="265"/>
      <c r="S447" s="265"/>
      <c r="T447" s="26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7" t="s">
        <v>162</v>
      </c>
      <c r="AU447" s="267" t="s">
        <v>79</v>
      </c>
      <c r="AV447" s="15" t="s">
        <v>156</v>
      </c>
      <c r="AW447" s="15" t="s">
        <v>31</v>
      </c>
      <c r="AX447" s="15" t="s">
        <v>77</v>
      </c>
      <c r="AY447" s="267" t="s">
        <v>145</v>
      </c>
    </row>
    <row r="448" s="2" customFormat="1" ht="24.15" customHeight="1">
      <c r="A448" s="41"/>
      <c r="B448" s="42"/>
      <c r="C448" s="215" t="s">
        <v>502</v>
      </c>
      <c r="D448" s="215" t="s">
        <v>151</v>
      </c>
      <c r="E448" s="216" t="s">
        <v>503</v>
      </c>
      <c r="F448" s="217" t="s">
        <v>504</v>
      </c>
      <c r="G448" s="218" t="s">
        <v>170</v>
      </c>
      <c r="H448" s="219">
        <v>166.96000000000001</v>
      </c>
      <c r="I448" s="220"/>
      <c r="J448" s="221">
        <f>ROUND(I448*H448,2)</f>
        <v>0</v>
      </c>
      <c r="K448" s="217" t="s">
        <v>447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380</v>
      </c>
      <c r="AT448" s="226" t="s">
        <v>151</v>
      </c>
      <c r="AU448" s="226" t="s">
        <v>79</v>
      </c>
      <c r="AY448" s="20" t="s">
        <v>145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77</v>
      </c>
      <c r="BK448" s="227">
        <f>ROUND(I448*H448,2)</f>
        <v>0</v>
      </c>
      <c r="BL448" s="20" t="s">
        <v>380</v>
      </c>
      <c r="BM448" s="226" t="s">
        <v>505</v>
      </c>
    </row>
    <row r="449" s="2" customFormat="1">
      <c r="A449" s="41"/>
      <c r="B449" s="42"/>
      <c r="C449" s="43"/>
      <c r="D449" s="228" t="s">
        <v>158</v>
      </c>
      <c r="E449" s="43"/>
      <c r="F449" s="229" t="s">
        <v>506</v>
      </c>
      <c r="G449" s="43"/>
      <c r="H449" s="43"/>
      <c r="I449" s="230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158</v>
      </c>
      <c r="AU449" s="20" t="s">
        <v>79</v>
      </c>
    </row>
    <row r="450" s="2" customFormat="1">
      <c r="A450" s="41"/>
      <c r="B450" s="42"/>
      <c r="C450" s="43"/>
      <c r="D450" s="228" t="s">
        <v>494</v>
      </c>
      <c r="E450" s="43"/>
      <c r="F450" s="289" t="s">
        <v>507</v>
      </c>
      <c r="G450" s="43"/>
      <c r="H450" s="43"/>
      <c r="I450" s="230"/>
      <c r="J450" s="43"/>
      <c r="K450" s="43"/>
      <c r="L450" s="47"/>
      <c r="M450" s="231"/>
      <c r="N450" s="232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494</v>
      </c>
      <c r="AU450" s="20" t="s">
        <v>79</v>
      </c>
    </row>
    <row r="451" s="16" customFormat="1">
      <c r="A451" s="16"/>
      <c r="B451" s="268"/>
      <c r="C451" s="269"/>
      <c r="D451" s="228" t="s">
        <v>162</v>
      </c>
      <c r="E451" s="270" t="s">
        <v>19</v>
      </c>
      <c r="F451" s="271" t="s">
        <v>484</v>
      </c>
      <c r="G451" s="269"/>
      <c r="H451" s="270" t="s">
        <v>19</v>
      </c>
      <c r="I451" s="272"/>
      <c r="J451" s="269"/>
      <c r="K451" s="269"/>
      <c r="L451" s="273"/>
      <c r="M451" s="274"/>
      <c r="N451" s="275"/>
      <c r="O451" s="275"/>
      <c r="P451" s="275"/>
      <c r="Q451" s="275"/>
      <c r="R451" s="275"/>
      <c r="S451" s="275"/>
      <c r="T451" s="27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77" t="s">
        <v>162</v>
      </c>
      <c r="AU451" s="277" t="s">
        <v>79</v>
      </c>
      <c r="AV451" s="16" t="s">
        <v>77</v>
      </c>
      <c r="AW451" s="16" t="s">
        <v>31</v>
      </c>
      <c r="AX451" s="16" t="s">
        <v>69</v>
      </c>
      <c r="AY451" s="277" t="s">
        <v>145</v>
      </c>
    </row>
    <row r="452" s="13" customFormat="1">
      <c r="A452" s="13"/>
      <c r="B452" s="235"/>
      <c r="C452" s="236"/>
      <c r="D452" s="228" t="s">
        <v>162</v>
      </c>
      <c r="E452" s="237" t="s">
        <v>19</v>
      </c>
      <c r="F452" s="238" t="s">
        <v>258</v>
      </c>
      <c r="G452" s="236"/>
      <c r="H452" s="239">
        <v>117.2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162</v>
      </c>
      <c r="AU452" s="245" t="s">
        <v>79</v>
      </c>
      <c r="AV452" s="13" t="s">
        <v>79</v>
      </c>
      <c r="AW452" s="13" t="s">
        <v>31</v>
      </c>
      <c r="AX452" s="13" t="s">
        <v>69</v>
      </c>
      <c r="AY452" s="245" t="s">
        <v>145</v>
      </c>
    </row>
    <row r="453" s="13" customFormat="1">
      <c r="A453" s="13"/>
      <c r="B453" s="235"/>
      <c r="C453" s="236"/>
      <c r="D453" s="228" t="s">
        <v>162</v>
      </c>
      <c r="E453" s="237" t="s">
        <v>19</v>
      </c>
      <c r="F453" s="238" t="s">
        <v>259</v>
      </c>
      <c r="G453" s="236"/>
      <c r="H453" s="239">
        <v>38.299999999999997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162</v>
      </c>
      <c r="AU453" s="245" t="s">
        <v>79</v>
      </c>
      <c r="AV453" s="13" t="s">
        <v>79</v>
      </c>
      <c r="AW453" s="13" t="s">
        <v>31</v>
      </c>
      <c r="AX453" s="13" t="s">
        <v>69</v>
      </c>
      <c r="AY453" s="245" t="s">
        <v>145</v>
      </c>
    </row>
    <row r="454" s="14" customFormat="1">
      <c r="A454" s="14"/>
      <c r="B454" s="246"/>
      <c r="C454" s="247"/>
      <c r="D454" s="228" t="s">
        <v>162</v>
      </c>
      <c r="E454" s="248" t="s">
        <v>19</v>
      </c>
      <c r="F454" s="249" t="s">
        <v>164</v>
      </c>
      <c r="G454" s="247"/>
      <c r="H454" s="250">
        <v>155.5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162</v>
      </c>
      <c r="AU454" s="256" t="s">
        <v>79</v>
      </c>
      <c r="AV454" s="14" t="s">
        <v>146</v>
      </c>
      <c r="AW454" s="14" t="s">
        <v>31</v>
      </c>
      <c r="AX454" s="14" t="s">
        <v>69</v>
      </c>
      <c r="AY454" s="256" t="s">
        <v>145</v>
      </c>
    </row>
    <row r="455" s="16" customFormat="1">
      <c r="A455" s="16"/>
      <c r="B455" s="268"/>
      <c r="C455" s="269"/>
      <c r="D455" s="228" t="s">
        <v>162</v>
      </c>
      <c r="E455" s="270" t="s">
        <v>19</v>
      </c>
      <c r="F455" s="271" t="s">
        <v>485</v>
      </c>
      <c r="G455" s="269"/>
      <c r="H455" s="270" t="s">
        <v>19</v>
      </c>
      <c r="I455" s="272"/>
      <c r="J455" s="269"/>
      <c r="K455" s="269"/>
      <c r="L455" s="273"/>
      <c r="M455" s="274"/>
      <c r="N455" s="275"/>
      <c r="O455" s="275"/>
      <c r="P455" s="275"/>
      <c r="Q455" s="275"/>
      <c r="R455" s="275"/>
      <c r="S455" s="275"/>
      <c r="T455" s="27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77" t="s">
        <v>162</v>
      </c>
      <c r="AU455" s="277" t="s">
        <v>79</v>
      </c>
      <c r="AV455" s="16" t="s">
        <v>77</v>
      </c>
      <c r="AW455" s="16" t="s">
        <v>31</v>
      </c>
      <c r="AX455" s="16" t="s">
        <v>69</v>
      </c>
      <c r="AY455" s="277" t="s">
        <v>145</v>
      </c>
    </row>
    <row r="456" s="16" customFormat="1">
      <c r="A456" s="16"/>
      <c r="B456" s="268"/>
      <c r="C456" s="269"/>
      <c r="D456" s="228" t="s">
        <v>162</v>
      </c>
      <c r="E456" s="270" t="s">
        <v>19</v>
      </c>
      <c r="F456" s="271" t="s">
        <v>204</v>
      </c>
      <c r="G456" s="269"/>
      <c r="H456" s="270" t="s">
        <v>19</v>
      </c>
      <c r="I456" s="272"/>
      <c r="J456" s="269"/>
      <c r="K456" s="269"/>
      <c r="L456" s="273"/>
      <c r="M456" s="274"/>
      <c r="N456" s="275"/>
      <c r="O456" s="275"/>
      <c r="P456" s="275"/>
      <c r="Q456" s="275"/>
      <c r="R456" s="275"/>
      <c r="S456" s="275"/>
      <c r="T456" s="27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77" t="s">
        <v>162</v>
      </c>
      <c r="AU456" s="277" t="s">
        <v>79</v>
      </c>
      <c r="AV456" s="16" t="s">
        <v>77</v>
      </c>
      <c r="AW456" s="16" t="s">
        <v>31</v>
      </c>
      <c r="AX456" s="16" t="s">
        <v>69</v>
      </c>
      <c r="AY456" s="277" t="s">
        <v>145</v>
      </c>
    </row>
    <row r="457" s="13" customFormat="1">
      <c r="A457" s="13"/>
      <c r="B457" s="235"/>
      <c r="C457" s="236"/>
      <c r="D457" s="228" t="s">
        <v>162</v>
      </c>
      <c r="E457" s="237" t="s">
        <v>19</v>
      </c>
      <c r="F457" s="238" t="s">
        <v>486</v>
      </c>
      <c r="G457" s="236"/>
      <c r="H457" s="239">
        <v>4.8200000000000003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162</v>
      </c>
      <c r="AU457" s="245" t="s">
        <v>79</v>
      </c>
      <c r="AV457" s="13" t="s">
        <v>79</v>
      </c>
      <c r="AW457" s="13" t="s">
        <v>31</v>
      </c>
      <c r="AX457" s="13" t="s">
        <v>69</v>
      </c>
      <c r="AY457" s="245" t="s">
        <v>145</v>
      </c>
    </row>
    <row r="458" s="13" customFormat="1">
      <c r="A458" s="13"/>
      <c r="B458" s="235"/>
      <c r="C458" s="236"/>
      <c r="D458" s="228" t="s">
        <v>162</v>
      </c>
      <c r="E458" s="237" t="s">
        <v>19</v>
      </c>
      <c r="F458" s="238" t="s">
        <v>487</v>
      </c>
      <c r="G458" s="236"/>
      <c r="H458" s="239">
        <v>4.1600000000000001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162</v>
      </c>
      <c r="AU458" s="245" t="s">
        <v>79</v>
      </c>
      <c r="AV458" s="13" t="s">
        <v>79</v>
      </c>
      <c r="AW458" s="13" t="s">
        <v>31</v>
      </c>
      <c r="AX458" s="13" t="s">
        <v>69</v>
      </c>
      <c r="AY458" s="245" t="s">
        <v>145</v>
      </c>
    </row>
    <row r="459" s="16" customFormat="1">
      <c r="A459" s="16"/>
      <c r="B459" s="268"/>
      <c r="C459" s="269"/>
      <c r="D459" s="228" t="s">
        <v>162</v>
      </c>
      <c r="E459" s="270" t="s">
        <v>19</v>
      </c>
      <c r="F459" s="271" t="s">
        <v>207</v>
      </c>
      <c r="G459" s="269"/>
      <c r="H459" s="270" t="s">
        <v>19</v>
      </c>
      <c r="I459" s="272"/>
      <c r="J459" s="269"/>
      <c r="K459" s="269"/>
      <c r="L459" s="273"/>
      <c r="M459" s="274"/>
      <c r="N459" s="275"/>
      <c r="O459" s="275"/>
      <c r="P459" s="275"/>
      <c r="Q459" s="275"/>
      <c r="R459" s="275"/>
      <c r="S459" s="275"/>
      <c r="T459" s="27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77" t="s">
        <v>162</v>
      </c>
      <c r="AU459" s="277" t="s">
        <v>79</v>
      </c>
      <c r="AV459" s="16" t="s">
        <v>77</v>
      </c>
      <c r="AW459" s="16" t="s">
        <v>31</v>
      </c>
      <c r="AX459" s="16" t="s">
        <v>69</v>
      </c>
      <c r="AY459" s="277" t="s">
        <v>145</v>
      </c>
    </row>
    <row r="460" s="13" customFormat="1">
      <c r="A460" s="13"/>
      <c r="B460" s="235"/>
      <c r="C460" s="236"/>
      <c r="D460" s="228" t="s">
        <v>162</v>
      </c>
      <c r="E460" s="237" t="s">
        <v>19</v>
      </c>
      <c r="F460" s="238" t="s">
        <v>488</v>
      </c>
      <c r="G460" s="236"/>
      <c r="H460" s="239">
        <v>1.8400000000000001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162</v>
      </c>
      <c r="AU460" s="245" t="s">
        <v>79</v>
      </c>
      <c r="AV460" s="13" t="s">
        <v>79</v>
      </c>
      <c r="AW460" s="13" t="s">
        <v>31</v>
      </c>
      <c r="AX460" s="13" t="s">
        <v>69</v>
      </c>
      <c r="AY460" s="245" t="s">
        <v>145</v>
      </c>
    </row>
    <row r="461" s="13" customFormat="1">
      <c r="A461" s="13"/>
      <c r="B461" s="235"/>
      <c r="C461" s="236"/>
      <c r="D461" s="228" t="s">
        <v>162</v>
      </c>
      <c r="E461" s="237" t="s">
        <v>19</v>
      </c>
      <c r="F461" s="238" t="s">
        <v>489</v>
      </c>
      <c r="G461" s="236"/>
      <c r="H461" s="239">
        <v>0.64000000000000001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162</v>
      </c>
      <c r="AU461" s="245" t="s">
        <v>79</v>
      </c>
      <c r="AV461" s="13" t="s">
        <v>79</v>
      </c>
      <c r="AW461" s="13" t="s">
        <v>31</v>
      </c>
      <c r="AX461" s="13" t="s">
        <v>69</v>
      </c>
      <c r="AY461" s="245" t="s">
        <v>145</v>
      </c>
    </row>
    <row r="462" s="14" customFormat="1">
      <c r="A462" s="14"/>
      <c r="B462" s="246"/>
      <c r="C462" s="247"/>
      <c r="D462" s="228" t="s">
        <v>162</v>
      </c>
      <c r="E462" s="248" t="s">
        <v>19</v>
      </c>
      <c r="F462" s="249" t="s">
        <v>164</v>
      </c>
      <c r="G462" s="247"/>
      <c r="H462" s="250">
        <v>11.460000000000001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6" t="s">
        <v>162</v>
      </c>
      <c r="AU462" s="256" t="s">
        <v>79</v>
      </c>
      <c r="AV462" s="14" t="s">
        <v>146</v>
      </c>
      <c r="AW462" s="14" t="s">
        <v>31</v>
      </c>
      <c r="AX462" s="14" t="s">
        <v>69</v>
      </c>
      <c r="AY462" s="256" t="s">
        <v>145</v>
      </c>
    </row>
    <row r="463" s="15" customFormat="1">
      <c r="A463" s="15"/>
      <c r="B463" s="257"/>
      <c r="C463" s="258"/>
      <c r="D463" s="228" t="s">
        <v>162</v>
      </c>
      <c r="E463" s="259" t="s">
        <v>19</v>
      </c>
      <c r="F463" s="260" t="s">
        <v>166</v>
      </c>
      <c r="G463" s="258"/>
      <c r="H463" s="261">
        <v>166.95999999999998</v>
      </c>
      <c r="I463" s="262"/>
      <c r="J463" s="258"/>
      <c r="K463" s="258"/>
      <c r="L463" s="263"/>
      <c r="M463" s="264"/>
      <c r="N463" s="265"/>
      <c r="O463" s="265"/>
      <c r="P463" s="265"/>
      <c r="Q463" s="265"/>
      <c r="R463" s="265"/>
      <c r="S463" s="265"/>
      <c r="T463" s="266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7" t="s">
        <v>162</v>
      </c>
      <c r="AU463" s="267" t="s">
        <v>79</v>
      </c>
      <c r="AV463" s="15" t="s">
        <v>156</v>
      </c>
      <c r="AW463" s="15" t="s">
        <v>31</v>
      </c>
      <c r="AX463" s="15" t="s">
        <v>77</v>
      </c>
      <c r="AY463" s="267" t="s">
        <v>145</v>
      </c>
    </row>
    <row r="464" s="2" customFormat="1" ht="24.15" customHeight="1">
      <c r="A464" s="41"/>
      <c r="B464" s="42"/>
      <c r="C464" s="215" t="s">
        <v>508</v>
      </c>
      <c r="D464" s="215" t="s">
        <v>151</v>
      </c>
      <c r="E464" s="216" t="s">
        <v>509</v>
      </c>
      <c r="F464" s="217" t="s">
        <v>510</v>
      </c>
      <c r="G464" s="218" t="s">
        <v>170</v>
      </c>
      <c r="H464" s="219">
        <v>166.96000000000001</v>
      </c>
      <c r="I464" s="220"/>
      <c r="J464" s="221">
        <f>ROUND(I464*H464,2)</f>
        <v>0</v>
      </c>
      <c r="K464" s="217" t="s">
        <v>447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380</v>
      </c>
      <c r="AT464" s="226" t="s">
        <v>151</v>
      </c>
      <c r="AU464" s="226" t="s">
        <v>79</v>
      </c>
      <c r="AY464" s="20" t="s">
        <v>145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77</v>
      </c>
      <c r="BK464" s="227">
        <f>ROUND(I464*H464,2)</f>
        <v>0</v>
      </c>
      <c r="BL464" s="20" t="s">
        <v>380</v>
      </c>
      <c r="BM464" s="226" t="s">
        <v>511</v>
      </c>
    </row>
    <row r="465" s="2" customFormat="1">
      <c r="A465" s="41"/>
      <c r="B465" s="42"/>
      <c r="C465" s="43"/>
      <c r="D465" s="228" t="s">
        <v>158</v>
      </c>
      <c r="E465" s="43"/>
      <c r="F465" s="229" t="s">
        <v>510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158</v>
      </c>
      <c r="AU465" s="20" t="s">
        <v>79</v>
      </c>
    </row>
    <row r="466" s="2" customFormat="1">
      <c r="A466" s="41"/>
      <c r="B466" s="42"/>
      <c r="C466" s="43"/>
      <c r="D466" s="228" t="s">
        <v>494</v>
      </c>
      <c r="E466" s="43"/>
      <c r="F466" s="289" t="s">
        <v>512</v>
      </c>
      <c r="G466" s="43"/>
      <c r="H466" s="43"/>
      <c r="I466" s="230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494</v>
      </c>
      <c r="AU466" s="20" t="s">
        <v>79</v>
      </c>
    </row>
    <row r="467" s="16" customFormat="1">
      <c r="A467" s="16"/>
      <c r="B467" s="268"/>
      <c r="C467" s="269"/>
      <c r="D467" s="228" t="s">
        <v>162</v>
      </c>
      <c r="E467" s="270" t="s">
        <v>19</v>
      </c>
      <c r="F467" s="271" t="s">
        <v>484</v>
      </c>
      <c r="G467" s="269"/>
      <c r="H467" s="270" t="s">
        <v>19</v>
      </c>
      <c r="I467" s="272"/>
      <c r="J467" s="269"/>
      <c r="K467" s="269"/>
      <c r="L467" s="273"/>
      <c r="M467" s="274"/>
      <c r="N467" s="275"/>
      <c r="O467" s="275"/>
      <c r="P467" s="275"/>
      <c r="Q467" s="275"/>
      <c r="R467" s="275"/>
      <c r="S467" s="275"/>
      <c r="T467" s="27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77" t="s">
        <v>162</v>
      </c>
      <c r="AU467" s="277" t="s">
        <v>79</v>
      </c>
      <c r="AV467" s="16" t="s">
        <v>77</v>
      </c>
      <c r="AW467" s="16" t="s">
        <v>31</v>
      </c>
      <c r="AX467" s="16" t="s">
        <v>69</v>
      </c>
      <c r="AY467" s="277" t="s">
        <v>145</v>
      </c>
    </row>
    <row r="468" s="13" customFormat="1">
      <c r="A468" s="13"/>
      <c r="B468" s="235"/>
      <c r="C468" s="236"/>
      <c r="D468" s="228" t="s">
        <v>162</v>
      </c>
      <c r="E468" s="237" t="s">
        <v>19</v>
      </c>
      <c r="F468" s="238" t="s">
        <v>258</v>
      </c>
      <c r="G468" s="236"/>
      <c r="H468" s="239">
        <v>117.2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162</v>
      </c>
      <c r="AU468" s="245" t="s">
        <v>79</v>
      </c>
      <c r="AV468" s="13" t="s">
        <v>79</v>
      </c>
      <c r="AW468" s="13" t="s">
        <v>31</v>
      </c>
      <c r="AX468" s="13" t="s">
        <v>69</v>
      </c>
      <c r="AY468" s="245" t="s">
        <v>145</v>
      </c>
    </row>
    <row r="469" s="13" customFormat="1">
      <c r="A469" s="13"/>
      <c r="B469" s="235"/>
      <c r="C469" s="236"/>
      <c r="D469" s="228" t="s">
        <v>162</v>
      </c>
      <c r="E469" s="237" t="s">
        <v>19</v>
      </c>
      <c r="F469" s="238" t="s">
        <v>259</v>
      </c>
      <c r="G469" s="236"/>
      <c r="H469" s="239">
        <v>38.299999999999997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162</v>
      </c>
      <c r="AU469" s="245" t="s">
        <v>79</v>
      </c>
      <c r="AV469" s="13" t="s">
        <v>79</v>
      </c>
      <c r="AW469" s="13" t="s">
        <v>31</v>
      </c>
      <c r="AX469" s="13" t="s">
        <v>69</v>
      </c>
      <c r="AY469" s="245" t="s">
        <v>145</v>
      </c>
    </row>
    <row r="470" s="14" customFormat="1">
      <c r="A470" s="14"/>
      <c r="B470" s="246"/>
      <c r="C470" s="247"/>
      <c r="D470" s="228" t="s">
        <v>162</v>
      </c>
      <c r="E470" s="248" t="s">
        <v>19</v>
      </c>
      <c r="F470" s="249" t="s">
        <v>164</v>
      </c>
      <c r="G470" s="247"/>
      <c r="H470" s="250">
        <v>155.5</v>
      </c>
      <c r="I470" s="251"/>
      <c r="J470" s="247"/>
      <c r="K470" s="247"/>
      <c r="L470" s="252"/>
      <c r="M470" s="253"/>
      <c r="N470" s="254"/>
      <c r="O470" s="254"/>
      <c r="P470" s="254"/>
      <c r="Q470" s="254"/>
      <c r="R470" s="254"/>
      <c r="S470" s="254"/>
      <c r="T470" s="25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6" t="s">
        <v>162</v>
      </c>
      <c r="AU470" s="256" t="s">
        <v>79</v>
      </c>
      <c r="AV470" s="14" t="s">
        <v>146</v>
      </c>
      <c r="AW470" s="14" t="s">
        <v>31</v>
      </c>
      <c r="AX470" s="14" t="s">
        <v>69</v>
      </c>
      <c r="AY470" s="256" t="s">
        <v>145</v>
      </c>
    </row>
    <row r="471" s="16" customFormat="1">
      <c r="A471" s="16"/>
      <c r="B471" s="268"/>
      <c r="C471" s="269"/>
      <c r="D471" s="228" t="s">
        <v>162</v>
      </c>
      <c r="E471" s="270" t="s">
        <v>19</v>
      </c>
      <c r="F471" s="271" t="s">
        <v>485</v>
      </c>
      <c r="G471" s="269"/>
      <c r="H471" s="270" t="s">
        <v>19</v>
      </c>
      <c r="I471" s="272"/>
      <c r="J471" s="269"/>
      <c r="K471" s="269"/>
      <c r="L471" s="273"/>
      <c r="M471" s="274"/>
      <c r="N471" s="275"/>
      <c r="O471" s="275"/>
      <c r="P471" s="275"/>
      <c r="Q471" s="275"/>
      <c r="R471" s="275"/>
      <c r="S471" s="275"/>
      <c r="T471" s="27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T471" s="277" t="s">
        <v>162</v>
      </c>
      <c r="AU471" s="277" t="s">
        <v>79</v>
      </c>
      <c r="AV471" s="16" t="s">
        <v>77</v>
      </c>
      <c r="AW471" s="16" t="s">
        <v>31</v>
      </c>
      <c r="AX471" s="16" t="s">
        <v>69</v>
      </c>
      <c r="AY471" s="277" t="s">
        <v>145</v>
      </c>
    </row>
    <row r="472" s="16" customFormat="1">
      <c r="A472" s="16"/>
      <c r="B472" s="268"/>
      <c r="C472" s="269"/>
      <c r="D472" s="228" t="s">
        <v>162</v>
      </c>
      <c r="E472" s="270" t="s">
        <v>19</v>
      </c>
      <c r="F472" s="271" t="s">
        <v>204</v>
      </c>
      <c r="G472" s="269"/>
      <c r="H472" s="270" t="s">
        <v>19</v>
      </c>
      <c r="I472" s="272"/>
      <c r="J472" s="269"/>
      <c r="K472" s="269"/>
      <c r="L472" s="273"/>
      <c r="M472" s="274"/>
      <c r="N472" s="275"/>
      <c r="O472" s="275"/>
      <c r="P472" s="275"/>
      <c r="Q472" s="275"/>
      <c r="R472" s="275"/>
      <c r="S472" s="275"/>
      <c r="T472" s="27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77" t="s">
        <v>162</v>
      </c>
      <c r="AU472" s="277" t="s">
        <v>79</v>
      </c>
      <c r="AV472" s="16" t="s">
        <v>77</v>
      </c>
      <c r="AW472" s="16" t="s">
        <v>31</v>
      </c>
      <c r="AX472" s="16" t="s">
        <v>69</v>
      </c>
      <c r="AY472" s="277" t="s">
        <v>145</v>
      </c>
    </row>
    <row r="473" s="13" customFormat="1">
      <c r="A473" s="13"/>
      <c r="B473" s="235"/>
      <c r="C473" s="236"/>
      <c r="D473" s="228" t="s">
        <v>162</v>
      </c>
      <c r="E473" s="237" t="s">
        <v>19</v>
      </c>
      <c r="F473" s="238" t="s">
        <v>486</v>
      </c>
      <c r="G473" s="236"/>
      <c r="H473" s="239">
        <v>4.8200000000000003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162</v>
      </c>
      <c r="AU473" s="245" t="s">
        <v>79</v>
      </c>
      <c r="AV473" s="13" t="s">
        <v>79</v>
      </c>
      <c r="AW473" s="13" t="s">
        <v>31</v>
      </c>
      <c r="AX473" s="13" t="s">
        <v>69</v>
      </c>
      <c r="AY473" s="245" t="s">
        <v>145</v>
      </c>
    </row>
    <row r="474" s="13" customFormat="1">
      <c r="A474" s="13"/>
      <c r="B474" s="235"/>
      <c r="C474" s="236"/>
      <c r="D474" s="228" t="s">
        <v>162</v>
      </c>
      <c r="E474" s="237" t="s">
        <v>19</v>
      </c>
      <c r="F474" s="238" t="s">
        <v>487</v>
      </c>
      <c r="G474" s="236"/>
      <c r="H474" s="239">
        <v>4.1600000000000001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162</v>
      </c>
      <c r="AU474" s="245" t="s">
        <v>79</v>
      </c>
      <c r="AV474" s="13" t="s">
        <v>79</v>
      </c>
      <c r="AW474" s="13" t="s">
        <v>31</v>
      </c>
      <c r="AX474" s="13" t="s">
        <v>69</v>
      </c>
      <c r="AY474" s="245" t="s">
        <v>145</v>
      </c>
    </row>
    <row r="475" s="16" customFormat="1">
      <c r="A475" s="16"/>
      <c r="B475" s="268"/>
      <c r="C475" s="269"/>
      <c r="D475" s="228" t="s">
        <v>162</v>
      </c>
      <c r="E475" s="270" t="s">
        <v>19</v>
      </c>
      <c r="F475" s="271" t="s">
        <v>207</v>
      </c>
      <c r="G475" s="269"/>
      <c r="H475" s="270" t="s">
        <v>19</v>
      </c>
      <c r="I475" s="272"/>
      <c r="J475" s="269"/>
      <c r="K475" s="269"/>
      <c r="L475" s="273"/>
      <c r="M475" s="274"/>
      <c r="N475" s="275"/>
      <c r="O475" s="275"/>
      <c r="P475" s="275"/>
      <c r="Q475" s="275"/>
      <c r="R475" s="275"/>
      <c r="S475" s="275"/>
      <c r="T475" s="27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77" t="s">
        <v>162</v>
      </c>
      <c r="AU475" s="277" t="s">
        <v>79</v>
      </c>
      <c r="AV475" s="16" t="s">
        <v>77</v>
      </c>
      <c r="AW475" s="16" t="s">
        <v>31</v>
      </c>
      <c r="AX475" s="16" t="s">
        <v>69</v>
      </c>
      <c r="AY475" s="277" t="s">
        <v>145</v>
      </c>
    </row>
    <row r="476" s="13" customFormat="1">
      <c r="A476" s="13"/>
      <c r="B476" s="235"/>
      <c r="C476" s="236"/>
      <c r="D476" s="228" t="s">
        <v>162</v>
      </c>
      <c r="E476" s="237" t="s">
        <v>19</v>
      </c>
      <c r="F476" s="238" t="s">
        <v>488</v>
      </c>
      <c r="G476" s="236"/>
      <c r="H476" s="239">
        <v>1.8400000000000001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162</v>
      </c>
      <c r="AU476" s="245" t="s">
        <v>79</v>
      </c>
      <c r="AV476" s="13" t="s">
        <v>79</v>
      </c>
      <c r="AW476" s="13" t="s">
        <v>31</v>
      </c>
      <c r="AX476" s="13" t="s">
        <v>69</v>
      </c>
      <c r="AY476" s="245" t="s">
        <v>145</v>
      </c>
    </row>
    <row r="477" s="13" customFormat="1">
      <c r="A477" s="13"/>
      <c r="B477" s="235"/>
      <c r="C477" s="236"/>
      <c r="D477" s="228" t="s">
        <v>162</v>
      </c>
      <c r="E477" s="237" t="s">
        <v>19</v>
      </c>
      <c r="F477" s="238" t="s">
        <v>489</v>
      </c>
      <c r="G477" s="236"/>
      <c r="H477" s="239">
        <v>0.64000000000000001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162</v>
      </c>
      <c r="AU477" s="245" t="s">
        <v>79</v>
      </c>
      <c r="AV477" s="13" t="s">
        <v>79</v>
      </c>
      <c r="AW477" s="13" t="s">
        <v>31</v>
      </c>
      <c r="AX477" s="13" t="s">
        <v>69</v>
      </c>
      <c r="AY477" s="245" t="s">
        <v>145</v>
      </c>
    </row>
    <row r="478" s="14" customFormat="1">
      <c r="A478" s="14"/>
      <c r="B478" s="246"/>
      <c r="C478" s="247"/>
      <c r="D478" s="228" t="s">
        <v>162</v>
      </c>
      <c r="E478" s="248" t="s">
        <v>19</v>
      </c>
      <c r="F478" s="249" t="s">
        <v>164</v>
      </c>
      <c r="G478" s="247"/>
      <c r="H478" s="250">
        <v>11.460000000000001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6" t="s">
        <v>162</v>
      </c>
      <c r="AU478" s="256" t="s">
        <v>79</v>
      </c>
      <c r="AV478" s="14" t="s">
        <v>146</v>
      </c>
      <c r="AW478" s="14" t="s">
        <v>31</v>
      </c>
      <c r="AX478" s="14" t="s">
        <v>69</v>
      </c>
      <c r="AY478" s="256" t="s">
        <v>145</v>
      </c>
    </row>
    <row r="479" s="15" customFormat="1">
      <c r="A479" s="15"/>
      <c r="B479" s="257"/>
      <c r="C479" s="258"/>
      <c r="D479" s="228" t="s">
        <v>162</v>
      </c>
      <c r="E479" s="259" t="s">
        <v>19</v>
      </c>
      <c r="F479" s="260" t="s">
        <v>166</v>
      </c>
      <c r="G479" s="258"/>
      <c r="H479" s="261">
        <v>166.95999999999998</v>
      </c>
      <c r="I479" s="262"/>
      <c r="J479" s="258"/>
      <c r="K479" s="258"/>
      <c r="L479" s="263"/>
      <c r="M479" s="264"/>
      <c r="N479" s="265"/>
      <c r="O479" s="265"/>
      <c r="P479" s="265"/>
      <c r="Q479" s="265"/>
      <c r="R479" s="265"/>
      <c r="S479" s="265"/>
      <c r="T479" s="26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7" t="s">
        <v>162</v>
      </c>
      <c r="AU479" s="267" t="s">
        <v>79</v>
      </c>
      <c r="AV479" s="15" t="s">
        <v>156</v>
      </c>
      <c r="AW479" s="15" t="s">
        <v>31</v>
      </c>
      <c r="AX479" s="15" t="s">
        <v>77</v>
      </c>
      <c r="AY479" s="267" t="s">
        <v>145</v>
      </c>
    </row>
    <row r="480" s="2" customFormat="1" ht="24.15" customHeight="1">
      <c r="A480" s="41"/>
      <c r="B480" s="42"/>
      <c r="C480" s="215" t="s">
        <v>513</v>
      </c>
      <c r="D480" s="215" t="s">
        <v>151</v>
      </c>
      <c r="E480" s="216" t="s">
        <v>514</v>
      </c>
      <c r="F480" s="217" t="s">
        <v>515</v>
      </c>
      <c r="G480" s="218" t="s">
        <v>170</v>
      </c>
      <c r="H480" s="219">
        <v>155.5</v>
      </c>
      <c r="I480" s="220"/>
      <c r="J480" s="221">
        <f>ROUND(I480*H480,2)</f>
        <v>0</v>
      </c>
      <c r="K480" s="217" t="s">
        <v>447</v>
      </c>
      <c r="L480" s="47"/>
      <c r="M480" s="222" t="s">
        <v>19</v>
      </c>
      <c r="N480" s="223" t="s">
        <v>40</v>
      </c>
      <c r="O480" s="87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380</v>
      </c>
      <c r="AT480" s="226" t="s">
        <v>151</v>
      </c>
      <c r="AU480" s="226" t="s">
        <v>79</v>
      </c>
      <c r="AY480" s="20" t="s">
        <v>145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380</v>
      </c>
      <c r="BM480" s="226" t="s">
        <v>516</v>
      </c>
    </row>
    <row r="481" s="2" customFormat="1">
      <c r="A481" s="41"/>
      <c r="B481" s="42"/>
      <c r="C481" s="43"/>
      <c r="D481" s="228" t="s">
        <v>158</v>
      </c>
      <c r="E481" s="43"/>
      <c r="F481" s="229" t="s">
        <v>515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158</v>
      </c>
      <c r="AU481" s="20" t="s">
        <v>79</v>
      </c>
    </row>
    <row r="482" s="2" customFormat="1">
      <c r="A482" s="41"/>
      <c r="B482" s="42"/>
      <c r="C482" s="43"/>
      <c r="D482" s="228" t="s">
        <v>494</v>
      </c>
      <c r="E482" s="43"/>
      <c r="F482" s="289" t="s">
        <v>512</v>
      </c>
      <c r="G482" s="43"/>
      <c r="H482" s="43"/>
      <c r="I482" s="230"/>
      <c r="J482" s="43"/>
      <c r="K482" s="43"/>
      <c r="L482" s="47"/>
      <c r="M482" s="231"/>
      <c r="N482" s="232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494</v>
      </c>
      <c r="AU482" s="20" t="s">
        <v>79</v>
      </c>
    </row>
    <row r="483" s="16" customFormat="1">
      <c r="A483" s="16"/>
      <c r="B483" s="268"/>
      <c r="C483" s="269"/>
      <c r="D483" s="228" t="s">
        <v>162</v>
      </c>
      <c r="E483" s="270" t="s">
        <v>19</v>
      </c>
      <c r="F483" s="271" t="s">
        <v>484</v>
      </c>
      <c r="G483" s="269"/>
      <c r="H483" s="270" t="s">
        <v>19</v>
      </c>
      <c r="I483" s="272"/>
      <c r="J483" s="269"/>
      <c r="K483" s="269"/>
      <c r="L483" s="273"/>
      <c r="M483" s="274"/>
      <c r="N483" s="275"/>
      <c r="O483" s="275"/>
      <c r="P483" s="275"/>
      <c r="Q483" s="275"/>
      <c r="R483" s="275"/>
      <c r="S483" s="275"/>
      <c r="T483" s="27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277" t="s">
        <v>162</v>
      </c>
      <c r="AU483" s="277" t="s">
        <v>79</v>
      </c>
      <c r="AV483" s="16" t="s">
        <v>77</v>
      </c>
      <c r="AW483" s="16" t="s">
        <v>31</v>
      </c>
      <c r="AX483" s="16" t="s">
        <v>69</v>
      </c>
      <c r="AY483" s="277" t="s">
        <v>145</v>
      </c>
    </row>
    <row r="484" s="13" customFormat="1">
      <c r="A484" s="13"/>
      <c r="B484" s="235"/>
      <c r="C484" s="236"/>
      <c r="D484" s="228" t="s">
        <v>162</v>
      </c>
      <c r="E484" s="237" t="s">
        <v>19</v>
      </c>
      <c r="F484" s="238" t="s">
        <v>258</v>
      </c>
      <c r="G484" s="236"/>
      <c r="H484" s="239">
        <v>117.2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162</v>
      </c>
      <c r="AU484" s="245" t="s">
        <v>79</v>
      </c>
      <c r="AV484" s="13" t="s">
        <v>79</v>
      </c>
      <c r="AW484" s="13" t="s">
        <v>31</v>
      </c>
      <c r="AX484" s="13" t="s">
        <v>69</v>
      </c>
      <c r="AY484" s="245" t="s">
        <v>145</v>
      </c>
    </row>
    <row r="485" s="13" customFormat="1">
      <c r="A485" s="13"/>
      <c r="B485" s="235"/>
      <c r="C485" s="236"/>
      <c r="D485" s="228" t="s">
        <v>162</v>
      </c>
      <c r="E485" s="237" t="s">
        <v>19</v>
      </c>
      <c r="F485" s="238" t="s">
        <v>259</v>
      </c>
      <c r="G485" s="236"/>
      <c r="H485" s="239">
        <v>38.299999999999997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162</v>
      </c>
      <c r="AU485" s="245" t="s">
        <v>79</v>
      </c>
      <c r="AV485" s="13" t="s">
        <v>79</v>
      </c>
      <c r="AW485" s="13" t="s">
        <v>31</v>
      </c>
      <c r="AX485" s="13" t="s">
        <v>69</v>
      </c>
      <c r="AY485" s="245" t="s">
        <v>145</v>
      </c>
    </row>
    <row r="486" s="14" customFormat="1">
      <c r="A486" s="14"/>
      <c r="B486" s="246"/>
      <c r="C486" s="247"/>
      <c r="D486" s="228" t="s">
        <v>162</v>
      </c>
      <c r="E486" s="248" t="s">
        <v>19</v>
      </c>
      <c r="F486" s="249" t="s">
        <v>164</v>
      </c>
      <c r="G486" s="247"/>
      <c r="H486" s="250">
        <v>155.5</v>
      </c>
      <c r="I486" s="251"/>
      <c r="J486" s="247"/>
      <c r="K486" s="247"/>
      <c r="L486" s="252"/>
      <c r="M486" s="253"/>
      <c r="N486" s="254"/>
      <c r="O486" s="254"/>
      <c r="P486" s="254"/>
      <c r="Q486" s="254"/>
      <c r="R486" s="254"/>
      <c r="S486" s="254"/>
      <c r="T486" s="25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6" t="s">
        <v>162</v>
      </c>
      <c r="AU486" s="256" t="s">
        <v>79</v>
      </c>
      <c r="AV486" s="14" t="s">
        <v>146</v>
      </c>
      <c r="AW486" s="14" t="s">
        <v>31</v>
      </c>
      <c r="AX486" s="14" t="s">
        <v>69</v>
      </c>
      <c r="AY486" s="256" t="s">
        <v>145</v>
      </c>
    </row>
    <row r="487" s="15" customFormat="1">
      <c r="A487" s="15"/>
      <c r="B487" s="257"/>
      <c r="C487" s="258"/>
      <c r="D487" s="228" t="s">
        <v>162</v>
      </c>
      <c r="E487" s="259" t="s">
        <v>19</v>
      </c>
      <c r="F487" s="260" t="s">
        <v>166</v>
      </c>
      <c r="G487" s="258"/>
      <c r="H487" s="261">
        <v>155.5</v>
      </c>
      <c r="I487" s="262"/>
      <c r="J487" s="258"/>
      <c r="K487" s="258"/>
      <c r="L487" s="263"/>
      <c r="M487" s="264"/>
      <c r="N487" s="265"/>
      <c r="O487" s="265"/>
      <c r="P487" s="265"/>
      <c r="Q487" s="265"/>
      <c r="R487" s="265"/>
      <c r="S487" s="265"/>
      <c r="T487" s="26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7" t="s">
        <v>162</v>
      </c>
      <c r="AU487" s="267" t="s">
        <v>79</v>
      </c>
      <c r="AV487" s="15" t="s">
        <v>156</v>
      </c>
      <c r="AW487" s="15" t="s">
        <v>31</v>
      </c>
      <c r="AX487" s="15" t="s">
        <v>77</v>
      </c>
      <c r="AY487" s="267" t="s">
        <v>145</v>
      </c>
    </row>
    <row r="488" s="2" customFormat="1" ht="24.15" customHeight="1">
      <c r="A488" s="41"/>
      <c r="B488" s="42"/>
      <c r="C488" s="215" t="s">
        <v>517</v>
      </c>
      <c r="D488" s="215" t="s">
        <v>151</v>
      </c>
      <c r="E488" s="216" t="s">
        <v>518</v>
      </c>
      <c r="F488" s="217" t="s">
        <v>519</v>
      </c>
      <c r="G488" s="218" t="s">
        <v>170</v>
      </c>
      <c r="H488" s="219">
        <v>166.96000000000001</v>
      </c>
      <c r="I488" s="220"/>
      <c r="J488" s="221">
        <f>ROUND(I488*H488,2)</f>
        <v>0</v>
      </c>
      <c r="K488" s="217" t="s">
        <v>447</v>
      </c>
      <c r="L488" s="47"/>
      <c r="M488" s="222" t="s">
        <v>19</v>
      </c>
      <c r="N488" s="223" t="s">
        <v>40</v>
      </c>
      <c r="O488" s="87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6" t="s">
        <v>380</v>
      </c>
      <c r="AT488" s="226" t="s">
        <v>151</v>
      </c>
      <c r="AU488" s="226" t="s">
        <v>79</v>
      </c>
      <c r="AY488" s="20" t="s">
        <v>145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20" t="s">
        <v>77</v>
      </c>
      <c r="BK488" s="227">
        <f>ROUND(I488*H488,2)</f>
        <v>0</v>
      </c>
      <c r="BL488" s="20" t="s">
        <v>380</v>
      </c>
      <c r="BM488" s="226" t="s">
        <v>520</v>
      </c>
    </row>
    <row r="489" s="2" customFormat="1">
      <c r="A489" s="41"/>
      <c r="B489" s="42"/>
      <c r="C489" s="43"/>
      <c r="D489" s="228" t="s">
        <v>158</v>
      </c>
      <c r="E489" s="43"/>
      <c r="F489" s="229" t="s">
        <v>521</v>
      </c>
      <c r="G489" s="43"/>
      <c r="H489" s="43"/>
      <c r="I489" s="230"/>
      <c r="J489" s="43"/>
      <c r="K489" s="43"/>
      <c r="L489" s="47"/>
      <c r="M489" s="231"/>
      <c r="N489" s="232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158</v>
      </c>
      <c r="AU489" s="20" t="s">
        <v>79</v>
      </c>
    </row>
    <row r="490" s="2" customFormat="1">
      <c r="A490" s="41"/>
      <c r="B490" s="42"/>
      <c r="C490" s="43"/>
      <c r="D490" s="228" t="s">
        <v>494</v>
      </c>
      <c r="E490" s="43"/>
      <c r="F490" s="289" t="s">
        <v>522</v>
      </c>
      <c r="G490" s="43"/>
      <c r="H490" s="43"/>
      <c r="I490" s="230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494</v>
      </c>
      <c r="AU490" s="20" t="s">
        <v>79</v>
      </c>
    </row>
    <row r="491" s="16" customFormat="1">
      <c r="A491" s="16"/>
      <c r="B491" s="268"/>
      <c r="C491" s="269"/>
      <c r="D491" s="228" t="s">
        <v>162</v>
      </c>
      <c r="E491" s="270" t="s">
        <v>19</v>
      </c>
      <c r="F491" s="271" t="s">
        <v>484</v>
      </c>
      <c r="G491" s="269"/>
      <c r="H491" s="270" t="s">
        <v>19</v>
      </c>
      <c r="I491" s="272"/>
      <c r="J491" s="269"/>
      <c r="K491" s="269"/>
      <c r="L491" s="273"/>
      <c r="M491" s="274"/>
      <c r="N491" s="275"/>
      <c r="O491" s="275"/>
      <c r="P491" s="275"/>
      <c r="Q491" s="275"/>
      <c r="R491" s="275"/>
      <c r="S491" s="275"/>
      <c r="T491" s="27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77" t="s">
        <v>162</v>
      </c>
      <c r="AU491" s="277" t="s">
        <v>79</v>
      </c>
      <c r="AV491" s="16" t="s">
        <v>77</v>
      </c>
      <c r="AW491" s="16" t="s">
        <v>31</v>
      </c>
      <c r="AX491" s="16" t="s">
        <v>69</v>
      </c>
      <c r="AY491" s="277" t="s">
        <v>145</v>
      </c>
    </row>
    <row r="492" s="13" customFormat="1">
      <c r="A492" s="13"/>
      <c r="B492" s="235"/>
      <c r="C492" s="236"/>
      <c r="D492" s="228" t="s">
        <v>162</v>
      </c>
      <c r="E492" s="237" t="s">
        <v>19</v>
      </c>
      <c r="F492" s="238" t="s">
        <v>258</v>
      </c>
      <c r="G492" s="236"/>
      <c r="H492" s="239">
        <v>117.2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162</v>
      </c>
      <c r="AU492" s="245" t="s">
        <v>79</v>
      </c>
      <c r="AV492" s="13" t="s">
        <v>79</v>
      </c>
      <c r="AW492" s="13" t="s">
        <v>31</v>
      </c>
      <c r="AX492" s="13" t="s">
        <v>69</v>
      </c>
      <c r="AY492" s="245" t="s">
        <v>145</v>
      </c>
    </row>
    <row r="493" s="13" customFormat="1">
      <c r="A493" s="13"/>
      <c r="B493" s="235"/>
      <c r="C493" s="236"/>
      <c r="D493" s="228" t="s">
        <v>162</v>
      </c>
      <c r="E493" s="237" t="s">
        <v>19</v>
      </c>
      <c r="F493" s="238" t="s">
        <v>259</v>
      </c>
      <c r="G493" s="236"/>
      <c r="H493" s="239">
        <v>38.299999999999997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162</v>
      </c>
      <c r="AU493" s="245" t="s">
        <v>79</v>
      </c>
      <c r="AV493" s="13" t="s">
        <v>79</v>
      </c>
      <c r="AW493" s="13" t="s">
        <v>31</v>
      </c>
      <c r="AX493" s="13" t="s">
        <v>69</v>
      </c>
      <c r="AY493" s="245" t="s">
        <v>145</v>
      </c>
    </row>
    <row r="494" s="14" customFormat="1">
      <c r="A494" s="14"/>
      <c r="B494" s="246"/>
      <c r="C494" s="247"/>
      <c r="D494" s="228" t="s">
        <v>162</v>
      </c>
      <c r="E494" s="248" t="s">
        <v>19</v>
      </c>
      <c r="F494" s="249" t="s">
        <v>164</v>
      </c>
      <c r="G494" s="247"/>
      <c r="H494" s="250">
        <v>155.5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6" t="s">
        <v>162</v>
      </c>
      <c r="AU494" s="256" t="s">
        <v>79</v>
      </c>
      <c r="AV494" s="14" t="s">
        <v>146</v>
      </c>
      <c r="AW494" s="14" t="s">
        <v>31</v>
      </c>
      <c r="AX494" s="14" t="s">
        <v>69</v>
      </c>
      <c r="AY494" s="256" t="s">
        <v>145</v>
      </c>
    </row>
    <row r="495" s="16" customFormat="1">
      <c r="A495" s="16"/>
      <c r="B495" s="268"/>
      <c r="C495" s="269"/>
      <c r="D495" s="228" t="s">
        <v>162</v>
      </c>
      <c r="E495" s="270" t="s">
        <v>19</v>
      </c>
      <c r="F495" s="271" t="s">
        <v>485</v>
      </c>
      <c r="G495" s="269"/>
      <c r="H495" s="270" t="s">
        <v>19</v>
      </c>
      <c r="I495" s="272"/>
      <c r="J495" s="269"/>
      <c r="K495" s="269"/>
      <c r="L495" s="273"/>
      <c r="M495" s="274"/>
      <c r="N495" s="275"/>
      <c r="O495" s="275"/>
      <c r="P495" s="275"/>
      <c r="Q495" s="275"/>
      <c r="R495" s="275"/>
      <c r="S495" s="275"/>
      <c r="T495" s="27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277" t="s">
        <v>162</v>
      </c>
      <c r="AU495" s="277" t="s">
        <v>79</v>
      </c>
      <c r="AV495" s="16" t="s">
        <v>77</v>
      </c>
      <c r="AW495" s="16" t="s">
        <v>31</v>
      </c>
      <c r="AX495" s="16" t="s">
        <v>69</v>
      </c>
      <c r="AY495" s="277" t="s">
        <v>145</v>
      </c>
    </row>
    <row r="496" s="16" customFormat="1">
      <c r="A496" s="16"/>
      <c r="B496" s="268"/>
      <c r="C496" s="269"/>
      <c r="D496" s="228" t="s">
        <v>162</v>
      </c>
      <c r="E496" s="270" t="s">
        <v>19</v>
      </c>
      <c r="F496" s="271" t="s">
        <v>204</v>
      </c>
      <c r="G496" s="269"/>
      <c r="H496" s="270" t="s">
        <v>19</v>
      </c>
      <c r="I496" s="272"/>
      <c r="J496" s="269"/>
      <c r="K496" s="269"/>
      <c r="L496" s="273"/>
      <c r="M496" s="274"/>
      <c r="N496" s="275"/>
      <c r="O496" s="275"/>
      <c r="P496" s="275"/>
      <c r="Q496" s="275"/>
      <c r="R496" s="275"/>
      <c r="S496" s="275"/>
      <c r="T496" s="27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77" t="s">
        <v>162</v>
      </c>
      <c r="AU496" s="277" t="s">
        <v>79</v>
      </c>
      <c r="AV496" s="16" t="s">
        <v>77</v>
      </c>
      <c r="AW496" s="16" t="s">
        <v>31</v>
      </c>
      <c r="AX496" s="16" t="s">
        <v>69</v>
      </c>
      <c r="AY496" s="277" t="s">
        <v>145</v>
      </c>
    </row>
    <row r="497" s="13" customFormat="1">
      <c r="A497" s="13"/>
      <c r="B497" s="235"/>
      <c r="C497" s="236"/>
      <c r="D497" s="228" t="s">
        <v>162</v>
      </c>
      <c r="E497" s="237" t="s">
        <v>19</v>
      </c>
      <c r="F497" s="238" t="s">
        <v>486</v>
      </c>
      <c r="G497" s="236"/>
      <c r="H497" s="239">
        <v>4.8200000000000003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162</v>
      </c>
      <c r="AU497" s="245" t="s">
        <v>79</v>
      </c>
      <c r="AV497" s="13" t="s">
        <v>79</v>
      </c>
      <c r="AW497" s="13" t="s">
        <v>31</v>
      </c>
      <c r="AX497" s="13" t="s">
        <v>69</v>
      </c>
      <c r="AY497" s="245" t="s">
        <v>145</v>
      </c>
    </row>
    <row r="498" s="13" customFormat="1">
      <c r="A498" s="13"/>
      <c r="B498" s="235"/>
      <c r="C498" s="236"/>
      <c r="D498" s="228" t="s">
        <v>162</v>
      </c>
      <c r="E498" s="237" t="s">
        <v>19</v>
      </c>
      <c r="F498" s="238" t="s">
        <v>487</v>
      </c>
      <c r="G498" s="236"/>
      <c r="H498" s="239">
        <v>4.1600000000000001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162</v>
      </c>
      <c r="AU498" s="245" t="s">
        <v>79</v>
      </c>
      <c r="AV498" s="13" t="s">
        <v>79</v>
      </c>
      <c r="AW498" s="13" t="s">
        <v>31</v>
      </c>
      <c r="AX498" s="13" t="s">
        <v>69</v>
      </c>
      <c r="AY498" s="245" t="s">
        <v>145</v>
      </c>
    </row>
    <row r="499" s="16" customFormat="1">
      <c r="A499" s="16"/>
      <c r="B499" s="268"/>
      <c r="C499" s="269"/>
      <c r="D499" s="228" t="s">
        <v>162</v>
      </c>
      <c r="E499" s="270" t="s">
        <v>19</v>
      </c>
      <c r="F499" s="271" t="s">
        <v>207</v>
      </c>
      <c r="G499" s="269"/>
      <c r="H499" s="270" t="s">
        <v>19</v>
      </c>
      <c r="I499" s="272"/>
      <c r="J499" s="269"/>
      <c r="K499" s="269"/>
      <c r="L499" s="273"/>
      <c r="M499" s="274"/>
      <c r="N499" s="275"/>
      <c r="O499" s="275"/>
      <c r="P499" s="275"/>
      <c r="Q499" s="275"/>
      <c r="R499" s="275"/>
      <c r="S499" s="275"/>
      <c r="T499" s="27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T499" s="277" t="s">
        <v>162</v>
      </c>
      <c r="AU499" s="277" t="s">
        <v>79</v>
      </c>
      <c r="AV499" s="16" t="s">
        <v>77</v>
      </c>
      <c r="AW499" s="16" t="s">
        <v>31</v>
      </c>
      <c r="AX499" s="16" t="s">
        <v>69</v>
      </c>
      <c r="AY499" s="277" t="s">
        <v>145</v>
      </c>
    </row>
    <row r="500" s="13" customFormat="1">
      <c r="A500" s="13"/>
      <c r="B500" s="235"/>
      <c r="C500" s="236"/>
      <c r="D500" s="228" t="s">
        <v>162</v>
      </c>
      <c r="E500" s="237" t="s">
        <v>19</v>
      </c>
      <c r="F500" s="238" t="s">
        <v>488</v>
      </c>
      <c r="G500" s="236"/>
      <c r="H500" s="239">
        <v>1.8400000000000001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162</v>
      </c>
      <c r="AU500" s="245" t="s">
        <v>79</v>
      </c>
      <c r="AV500" s="13" t="s">
        <v>79</v>
      </c>
      <c r="AW500" s="13" t="s">
        <v>31</v>
      </c>
      <c r="AX500" s="13" t="s">
        <v>69</v>
      </c>
      <c r="AY500" s="245" t="s">
        <v>145</v>
      </c>
    </row>
    <row r="501" s="13" customFormat="1">
      <c r="A501" s="13"/>
      <c r="B501" s="235"/>
      <c r="C501" s="236"/>
      <c r="D501" s="228" t="s">
        <v>162</v>
      </c>
      <c r="E501" s="237" t="s">
        <v>19</v>
      </c>
      <c r="F501" s="238" t="s">
        <v>489</v>
      </c>
      <c r="G501" s="236"/>
      <c r="H501" s="239">
        <v>0.64000000000000001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162</v>
      </c>
      <c r="AU501" s="245" t="s">
        <v>79</v>
      </c>
      <c r="AV501" s="13" t="s">
        <v>79</v>
      </c>
      <c r="AW501" s="13" t="s">
        <v>31</v>
      </c>
      <c r="AX501" s="13" t="s">
        <v>69</v>
      </c>
      <c r="AY501" s="245" t="s">
        <v>145</v>
      </c>
    </row>
    <row r="502" s="14" customFormat="1">
      <c r="A502" s="14"/>
      <c r="B502" s="246"/>
      <c r="C502" s="247"/>
      <c r="D502" s="228" t="s">
        <v>162</v>
      </c>
      <c r="E502" s="248" t="s">
        <v>19</v>
      </c>
      <c r="F502" s="249" t="s">
        <v>164</v>
      </c>
      <c r="G502" s="247"/>
      <c r="H502" s="250">
        <v>11.460000000000001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6" t="s">
        <v>162</v>
      </c>
      <c r="AU502" s="256" t="s">
        <v>79</v>
      </c>
      <c r="AV502" s="14" t="s">
        <v>146</v>
      </c>
      <c r="AW502" s="14" t="s">
        <v>31</v>
      </c>
      <c r="AX502" s="14" t="s">
        <v>69</v>
      </c>
      <c r="AY502" s="256" t="s">
        <v>145</v>
      </c>
    </row>
    <row r="503" s="15" customFormat="1">
      <c r="A503" s="15"/>
      <c r="B503" s="257"/>
      <c r="C503" s="258"/>
      <c r="D503" s="228" t="s">
        <v>162</v>
      </c>
      <c r="E503" s="259" t="s">
        <v>19</v>
      </c>
      <c r="F503" s="260" t="s">
        <v>166</v>
      </c>
      <c r="G503" s="258"/>
      <c r="H503" s="261">
        <v>166.95999999999998</v>
      </c>
      <c r="I503" s="262"/>
      <c r="J503" s="258"/>
      <c r="K503" s="258"/>
      <c r="L503" s="263"/>
      <c r="M503" s="264"/>
      <c r="N503" s="265"/>
      <c r="O503" s="265"/>
      <c r="P503" s="265"/>
      <c r="Q503" s="265"/>
      <c r="R503" s="265"/>
      <c r="S503" s="265"/>
      <c r="T503" s="266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7" t="s">
        <v>162</v>
      </c>
      <c r="AU503" s="267" t="s">
        <v>79</v>
      </c>
      <c r="AV503" s="15" t="s">
        <v>156</v>
      </c>
      <c r="AW503" s="15" t="s">
        <v>31</v>
      </c>
      <c r="AX503" s="15" t="s">
        <v>77</v>
      </c>
      <c r="AY503" s="267" t="s">
        <v>145</v>
      </c>
    </row>
    <row r="504" s="2" customFormat="1" ht="24.15" customHeight="1">
      <c r="A504" s="41"/>
      <c r="B504" s="42"/>
      <c r="C504" s="215" t="s">
        <v>523</v>
      </c>
      <c r="D504" s="215" t="s">
        <v>151</v>
      </c>
      <c r="E504" s="216" t="s">
        <v>524</v>
      </c>
      <c r="F504" s="217" t="s">
        <v>525</v>
      </c>
      <c r="G504" s="218" t="s">
        <v>170</v>
      </c>
      <c r="H504" s="219">
        <v>166.96000000000001</v>
      </c>
      <c r="I504" s="220"/>
      <c r="J504" s="221">
        <f>ROUND(I504*H504,2)</f>
        <v>0</v>
      </c>
      <c r="K504" s="217" t="s">
        <v>447</v>
      </c>
      <c r="L504" s="47"/>
      <c r="M504" s="222" t="s">
        <v>19</v>
      </c>
      <c r="N504" s="223" t="s">
        <v>40</v>
      </c>
      <c r="O504" s="87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6" t="s">
        <v>380</v>
      </c>
      <c r="AT504" s="226" t="s">
        <v>151</v>
      </c>
      <c r="AU504" s="226" t="s">
        <v>79</v>
      </c>
      <c r="AY504" s="20" t="s">
        <v>145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20" t="s">
        <v>77</v>
      </c>
      <c r="BK504" s="227">
        <f>ROUND(I504*H504,2)</f>
        <v>0</v>
      </c>
      <c r="BL504" s="20" t="s">
        <v>380</v>
      </c>
      <c r="BM504" s="226" t="s">
        <v>526</v>
      </c>
    </row>
    <row r="505" s="2" customFormat="1">
      <c r="A505" s="41"/>
      <c r="B505" s="42"/>
      <c r="C505" s="43"/>
      <c r="D505" s="228" t="s">
        <v>158</v>
      </c>
      <c r="E505" s="43"/>
      <c r="F505" s="229" t="s">
        <v>527</v>
      </c>
      <c r="G505" s="43"/>
      <c r="H505" s="43"/>
      <c r="I505" s="230"/>
      <c r="J505" s="43"/>
      <c r="K505" s="43"/>
      <c r="L505" s="47"/>
      <c r="M505" s="231"/>
      <c r="N505" s="232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158</v>
      </c>
      <c r="AU505" s="20" t="s">
        <v>79</v>
      </c>
    </row>
    <row r="506" s="2" customFormat="1">
      <c r="A506" s="41"/>
      <c r="B506" s="42"/>
      <c r="C506" s="43"/>
      <c r="D506" s="228" t="s">
        <v>494</v>
      </c>
      <c r="E506" s="43"/>
      <c r="F506" s="289" t="s">
        <v>528</v>
      </c>
      <c r="G506" s="43"/>
      <c r="H506" s="43"/>
      <c r="I506" s="230"/>
      <c r="J506" s="43"/>
      <c r="K506" s="43"/>
      <c r="L506" s="47"/>
      <c r="M506" s="231"/>
      <c r="N506" s="232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494</v>
      </c>
      <c r="AU506" s="20" t="s">
        <v>79</v>
      </c>
    </row>
    <row r="507" s="16" customFormat="1">
      <c r="A507" s="16"/>
      <c r="B507" s="268"/>
      <c r="C507" s="269"/>
      <c r="D507" s="228" t="s">
        <v>162</v>
      </c>
      <c r="E507" s="270" t="s">
        <v>19</v>
      </c>
      <c r="F507" s="271" t="s">
        <v>484</v>
      </c>
      <c r="G507" s="269"/>
      <c r="H507" s="270" t="s">
        <v>19</v>
      </c>
      <c r="I507" s="272"/>
      <c r="J507" s="269"/>
      <c r="K507" s="269"/>
      <c r="L507" s="273"/>
      <c r="M507" s="274"/>
      <c r="N507" s="275"/>
      <c r="O507" s="275"/>
      <c r="P507" s="275"/>
      <c r="Q507" s="275"/>
      <c r="R507" s="275"/>
      <c r="S507" s="275"/>
      <c r="T507" s="27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277" t="s">
        <v>162</v>
      </c>
      <c r="AU507" s="277" t="s">
        <v>79</v>
      </c>
      <c r="AV507" s="16" t="s">
        <v>77</v>
      </c>
      <c r="AW507" s="16" t="s">
        <v>31</v>
      </c>
      <c r="AX507" s="16" t="s">
        <v>69</v>
      </c>
      <c r="AY507" s="277" t="s">
        <v>145</v>
      </c>
    </row>
    <row r="508" s="13" customFormat="1">
      <c r="A508" s="13"/>
      <c r="B508" s="235"/>
      <c r="C508" s="236"/>
      <c r="D508" s="228" t="s">
        <v>162</v>
      </c>
      <c r="E508" s="237" t="s">
        <v>19</v>
      </c>
      <c r="F508" s="238" t="s">
        <v>258</v>
      </c>
      <c r="G508" s="236"/>
      <c r="H508" s="239">
        <v>117.2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162</v>
      </c>
      <c r="AU508" s="245" t="s">
        <v>79</v>
      </c>
      <c r="AV508" s="13" t="s">
        <v>79</v>
      </c>
      <c r="AW508" s="13" t="s">
        <v>31</v>
      </c>
      <c r="AX508" s="13" t="s">
        <v>69</v>
      </c>
      <c r="AY508" s="245" t="s">
        <v>145</v>
      </c>
    </row>
    <row r="509" s="13" customFormat="1">
      <c r="A509" s="13"/>
      <c r="B509" s="235"/>
      <c r="C509" s="236"/>
      <c r="D509" s="228" t="s">
        <v>162</v>
      </c>
      <c r="E509" s="237" t="s">
        <v>19</v>
      </c>
      <c r="F509" s="238" t="s">
        <v>259</v>
      </c>
      <c r="G509" s="236"/>
      <c r="H509" s="239">
        <v>38.299999999999997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162</v>
      </c>
      <c r="AU509" s="245" t="s">
        <v>79</v>
      </c>
      <c r="AV509" s="13" t="s">
        <v>79</v>
      </c>
      <c r="AW509" s="13" t="s">
        <v>31</v>
      </c>
      <c r="AX509" s="13" t="s">
        <v>69</v>
      </c>
      <c r="AY509" s="245" t="s">
        <v>145</v>
      </c>
    </row>
    <row r="510" s="14" customFormat="1">
      <c r="A510" s="14"/>
      <c r="B510" s="246"/>
      <c r="C510" s="247"/>
      <c r="D510" s="228" t="s">
        <v>162</v>
      </c>
      <c r="E510" s="248" t="s">
        <v>19</v>
      </c>
      <c r="F510" s="249" t="s">
        <v>164</v>
      </c>
      <c r="G510" s="247"/>
      <c r="H510" s="250">
        <v>155.5</v>
      </c>
      <c r="I510" s="251"/>
      <c r="J510" s="247"/>
      <c r="K510" s="247"/>
      <c r="L510" s="252"/>
      <c r="M510" s="253"/>
      <c r="N510" s="254"/>
      <c r="O510" s="254"/>
      <c r="P510" s="254"/>
      <c r="Q510" s="254"/>
      <c r="R510" s="254"/>
      <c r="S510" s="254"/>
      <c r="T510" s="25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6" t="s">
        <v>162</v>
      </c>
      <c r="AU510" s="256" t="s">
        <v>79</v>
      </c>
      <c r="AV510" s="14" t="s">
        <v>146</v>
      </c>
      <c r="AW510" s="14" t="s">
        <v>31</v>
      </c>
      <c r="AX510" s="14" t="s">
        <v>69</v>
      </c>
      <c r="AY510" s="256" t="s">
        <v>145</v>
      </c>
    </row>
    <row r="511" s="16" customFormat="1">
      <c r="A511" s="16"/>
      <c r="B511" s="268"/>
      <c r="C511" s="269"/>
      <c r="D511" s="228" t="s">
        <v>162</v>
      </c>
      <c r="E511" s="270" t="s">
        <v>19</v>
      </c>
      <c r="F511" s="271" t="s">
        <v>485</v>
      </c>
      <c r="G511" s="269"/>
      <c r="H511" s="270" t="s">
        <v>19</v>
      </c>
      <c r="I511" s="272"/>
      <c r="J511" s="269"/>
      <c r="K511" s="269"/>
      <c r="L511" s="273"/>
      <c r="M511" s="274"/>
      <c r="N511" s="275"/>
      <c r="O511" s="275"/>
      <c r="P511" s="275"/>
      <c r="Q511" s="275"/>
      <c r="R511" s="275"/>
      <c r="S511" s="275"/>
      <c r="T511" s="27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T511" s="277" t="s">
        <v>162</v>
      </c>
      <c r="AU511" s="277" t="s">
        <v>79</v>
      </c>
      <c r="AV511" s="16" t="s">
        <v>77</v>
      </c>
      <c r="AW511" s="16" t="s">
        <v>31</v>
      </c>
      <c r="AX511" s="16" t="s">
        <v>69</v>
      </c>
      <c r="AY511" s="277" t="s">
        <v>145</v>
      </c>
    </row>
    <row r="512" s="16" customFormat="1">
      <c r="A512" s="16"/>
      <c r="B512" s="268"/>
      <c r="C512" s="269"/>
      <c r="D512" s="228" t="s">
        <v>162</v>
      </c>
      <c r="E512" s="270" t="s">
        <v>19</v>
      </c>
      <c r="F512" s="271" t="s">
        <v>204</v>
      </c>
      <c r="G512" s="269"/>
      <c r="H512" s="270" t="s">
        <v>19</v>
      </c>
      <c r="I512" s="272"/>
      <c r="J512" s="269"/>
      <c r="K512" s="269"/>
      <c r="L512" s="273"/>
      <c r="M512" s="274"/>
      <c r="N512" s="275"/>
      <c r="O512" s="275"/>
      <c r="P512" s="275"/>
      <c r="Q512" s="275"/>
      <c r="R512" s="275"/>
      <c r="S512" s="275"/>
      <c r="T512" s="27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77" t="s">
        <v>162</v>
      </c>
      <c r="AU512" s="277" t="s">
        <v>79</v>
      </c>
      <c r="AV512" s="16" t="s">
        <v>77</v>
      </c>
      <c r="AW512" s="16" t="s">
        <v>31</v>
      </c>
      <c r="AX512" s="16" t="s">
        <v>69</v>
      </c>
      <c r="AY512" s="277" t="s">
        <v>145</v>
      </c>
    </row>
    <row r="513" s="13" customFormat="1">
      <c r="A513" s="13"/>
      <c r="B513" s="235"/>
      <c r="C513" s="236"/>
      <c r="D513" s="228" t="s">
        <v>162</v>
      </c>
      <c r="E513" s="237" t="s">
        <v>19</v>
      </c>
      <c r="F513" s="238" t="s">
        <v>486</v>
      </c>
      <c r="G513" s="236"/>
      <c r="H513" s="239">
        <v>4.8200000000000003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162</v>
      </c>
      <c r="AU513" s="245" t="s">
        <v>79</v>
      </c>
      <c r="AV513" s="13" t="s">
        <v>79</v>
      </c>
      <c r="AW513" s="13" t="s">
        <v>31</v>
      </c>
      <c r="AX513" s="13" t="s">
        <v>69</v>
      </c>
      <c r="AY513" s="245" t="s">
        <v>145</v>
      </c>
    </row>
    <row r="514" s="13" customFormat="1">
      <c r="A514" s="13"/>
      <c r="B514" s="235"/>
      <c r="C514" s="236"/>
      <c r="D514" s="228" t="s">
        <v>162</v>
      </c>
      <c r="E514" s="237" t="s">
        <v>19</v>
      </c>
      <c r="F514" s="238" t="s">
        <v>487</v>
      </c>
      <c r="G514" s="236"/>
      <c r="H514" s="239">
        <v>4.1600000000000001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162</v>
      </c>
      <c r="AU514" s="245" t="s">
        <v>79</v>
      </c>
      <c r="AV514" s="13" t="s">
        <v>79</v>
      </c>
      <c r="AW514" s="13" t="s">
        <v>31</v>
      </c>
      <c r="AX514" s="13" t="s">
        <v>69</v>
      </c>
      <c r="AY514" s="245" t="s">
        <v>145</v>
      </c>
    </row>
    <row r="515" s="16" customFormat="1">
      <c r="A515" s="16"/>
      <c r="B515" s="268"/>
      <c r="C515" s="269"/>
      <c r="D515" s="228" t="s">
        <v>162</v>
      </c>
      <c r="E515" s="270" t="s">
        <v>19</v>
      </c>
      <c r="F515" s="271" t="s">
        <v>207</v>
      </c>
      <c r="G515" s="269"/>
      <c r="H515" s="270" t="s">
        <v>19</v>
      </c>
      <c r="I515" s="272"/>
      <c r="J515" s="269"/>
      <c r="K515" s="269"/>
      <c r="L515" s="273"/>
      <c r="M515" s="274"/>
      <c r="N515" s="275"/>
      <c r="O515" s="275"/>
      <c r="P515" s="275"/>
      <c r="Q515" s="275"/>
      <c r="R515" s="275"/>
      <c r="S515" s="275"/>
      <c r="T515" s="27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277" t="s">
        <v>162</v>
      </c>
      <c r="AU515" s="277" t="s">
        <v>79</v>
      </c>
      <c r="AV515" s="16" t="s">
        <v>77</v>
      </c>
      <c r="AW515" s="16" t="s">
        <v>31</v>
      </c>
      <c r="AX515" s="16" t="s">
        <v>69</v>
      </c>
      <c r="AY515" s="277" t="s">
        <v>145</v>
      </c>
    </row>
    <row r="516" s="13" customFormat="1">
      <c r="A516" s="13"/>
      <c r="B516" s="235"/>
      <c r="C516" s="236"/>
      <c r="D516" s="228" t="s">
        <v>162</v>
      </c>
      <c r="E516" s="237" t="s">
        <v>19</v>
      </c>
      <c r="F516" s="238" t="s">
        <v>488</v>
      </c>
      <c r="G516" s="236"/>
      <c r="H516" s="239">
        <v>1.8400000000000001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162</v>
      </c>
      <c r="AU516" s="245" t="s">
        <v>79</v>
      </c>
      <c r="AV516" s="13" t="s">
        <v>79</v>
      </c>
      <c r="AW516" s="13" t="s">
        <v>31</v>
      </c>
      <c r="AX516" s="13" t="s">
        <v>69</v>
      </c>
      <c r="AY516" s="245" t="s">
        <v>145</v>
      </c>
    </row>
    <row r="517" s="13" customFormat="1">
      <c r="A517" s="13"/>
      <c r="B517" s="235"/>
      <c r="C517" s="236"/>
      <c r="D517" s="228" t="s">
        <v>162</v>
      </c>
      <c r="E517" s="237" t="s">
        <v>19</v>
      </c>
      <c r="F517" s="238" t="s">
        <v>489</v>
      </c>
      <c r="G517" s="236"/>
      <c r="H517" s="239">
        <v>0.64000000000000001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162</v>
      </c>
      <c r="AU517" s="245" t="s">
        <v>79</v>
      </c>
      <c r="AV517" s="13" t="s">
        <v>79</v>
      </c>
      <c r="AW517" s="13" t="s">
        <v>31</v>
      </c>
      <c r="AX517" s="13" t="s">
        <v>69</v>
      </c>
      <c r="AY517" s="245" t="s">
        <v>145</v>
      </c>
    </row>
    <row r="518" s="14" customFormat="1">
      <c r="A518" s="14"/>
      <c r="B518" s="246"/>
      <c r="C518" s="247"/>
      <c r="D518" s="228" t="s">
        <v>162</v>
      </c>
      <c r="E518" s="248" t="s">
        <v>19</v>
      </c>
      <c r="F518" s="249" t="s">
        <v>164</v>
      </c>
      <c r="G518" s="247"/>
      <c r="H518" s="250">
        <v>11.460000000000001</v>
      </c>
      <c r="I518" s="251"/>
      <c r="J518" s="247"/>
      <c r="K518" s="247"/>
      <c r="L518" s="252"/>
      <c r="M518" s="253"/>
      <c r="N518" s="254"/>
      <c r="O518" s="254"/>
      <c r="P518" s="254"/>
      <c r="Q518" s="254"/>
      <c r="R518" s="254"/>
      <c r="S518" s="254"/>
      <c r="T518" s="25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6" t="s">
        <v>162</v>
      </c>
      <c r="AU518" s="256" t="s">
        <v>79</v>
      </c>
      <c r="AV518" s="14" t="s">
        <v>146</v>
      </c>
      <c r="AW518" s="14" t="s">
        <v>31</v>
      </c>
      <c r="AX518" s="14" t="s">
        <v>69</v>
      </c>
      <c r="AY518" s="256" t="s">
        <v>145</v>
      </c>
    </row>
    <row r="519" s="15" customFormat="1">
      <c r="A519" s="15"/>
      <c r="B519" s="257"/>
      <c r="C519" s="258"/>
      <c r="D519" s="228" t="s">
        <v>162</v>
      </c>
      <c r="E519" s="259" t="s">
        <v>19</v>
      </c>
      <c r="F519" s="260" t="s">
        <v>166</v>
      </c>
      <c r="G519" s="258"/>
      <c r="H519" s="261">
        <v>166.95999999999998</v>
      </c>
      <c r="I519" s="262"/>
      <c r="J519" s="258"/>
      <c r="K519" s="258"/>
      <c r="L519" s="263"/>
      <c r="M519" s="264"/>
      <c r="N519" s="265"/>
      <c r="O519" s="265"/>
      <c r="P519" s="265"/>
      <c r="Q519" s="265"/>
      <c r="R519" s="265"/>
      <c r="S519" s="265"/>
      <c r="T519" s="266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7" t="s">
        <v>162</v>
      </c>
      <c r="AU519" s="267" t="s">
        <v>79</v>
      </c>
      <c r="AV519" s="15" t="s">
        <v>156</v>
      </c>
      <c r="AW519" s="15" t="s">
        <v>31</v>
      </c>
      <c r="AX519" s="15" t="s">
        <v>77</v>
      </c>
      <c r="AY519" s="267" t="s">
        <v>145</v>
      </c>
    </row>
    <row r="520" s="2" customFormat="1" ht="24.15" customHeight="1">
      <c r="A520" s="41"/>
      <c r="B520" s="42"/>
      <c r="C520" s="215" t="s">
        <v>529</v>
      </c>
      <c r="D520" s="215" t="s">
        <v>151</v>
      </c>
      <c r="E520" s="216" t="s">
        <v>530</v>
      </c>
      <c r="F520" s="217" t="s">
        <v>531</v>
      </c>
      <c r="G520" s="218" t="s">
        <v>215</v>
      </c>
      <c r="H520" s="219">
        <v>1.3060000000000001</v>
      </c>
      <c r="I520" s="220"/>
      <c r="J520" s="221">
        <f>ROUND(I520*H520,2)</f>
        <v>0</v>
      </c>
      <c r="K520" s="217" t="s">
        <v>447</v>
      </c>
      <c r="L520" s="47"/>
      <c r="M520" s="222" t="s">
        <v>19</v>
      </c>
      <c r="N520" s="223" t="s">
        <v>40</v>
      </c>
      <c r="O520" s="87"/>
      <c r="P520" s="224">
        <f>O520*H520</f>
        <v>0</v>
      </c>
      <c r="Q520" s="224">
        <v>0</v>
      </c>
      <c r="R520" s="224">
        <f>Q520*H520</f>
        <v>0</v>
      </c>
      <c r="S520" s="224">
        <v>0</v>
      </c>
      <c r="T520" s="225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6" t="s">
        <v>380</v>
      </c>
      <c r="AT520" s="226" t="s">
        <v>151</v>
      </c>
      <c r="AU520" s="226" t="s">
        <v>79</v>
      </c>
      <c r="AY520" s="20" t="s">
        <v>145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20" t="s">
        <v>77</v>
      </c>
      <c r="BK520" s="227">
        <f>ROUND(I520*H520,2)</f>
        <v>0</v>
      </c>
      <c r="BL520" s="20" t="s">
        <v>380</v>
      </c>
      <c r="BM520" s="226" t="s">
        <v>532</v>
      </c>
    </row>
    <row r="521" s="2" customFormat="1">
      <c r="A521" s="41"/>
      <c r="B521" s="42"/>
      <c r="C521" s="43"/>
      <c r="D521" s="228" t="s">
        <v>158</v>
      </c>
      <c r="E521" s="43"/>
      <c r="F521" s="229" t="s">
        <v>533</v>
      </c>
      <c r="G521" s="43"/>
      <c r="H521" s="43"/>
      <c r="I521" s="230"/>
      <c r="J521" s="43"/>
      <c r="K521" s="43"/>
      <c r="L521" s="47"/>
      <c r="M521" s="231"/>
      <c r="N521" s="232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158</v>
      </c>
      <c r="AU521" s="20" t="s">
        <v>79</v>
      </c>
    </row>
    <row r="522" s="16" customFormat="1">
      <c r="A522" s="16"/>
      <c r="B522" s="268"/>
      <c r="C522" s="269"/>
      <c r="D522" s="228" t="s">
        <v>162</v>
      </c>
      <c r="E522" s="270" t="s">
        <v>19</v>
      </c>
      <c r="F522" s="271" t="s">
        <v>534</v>
      </c>
      <c r="G522" s="269"/>
      <c r="H522" s="270" t="s">
        <v>19</v>
      </c>
      <c r="I522" s="272"/>
      <c r="J522" s="269"/>
      <c r="K522" s="269"/>
      <c r="L522" s="273"/>
      <c r="M522" s="274"/>
      <c r="N522" s="275"/>
      <c r="O522" s="275"/>
      <c r="P522" s="275"/>
      <c r="Q522" s="275"/>
      <c r="R522" s="275"/>
      <c r="S522" s="275"/>
      <c r="T522" s="27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277" t="s">
        <v>162</v>
      </c>
      <c r="AU522" s="277" t="s">
        <v>79</v>
      </c>
      <c r="AV522" s="16" t="s">
        <v>77</v>
      </c>
      <c r="AW522" s="16" t="s">
        <v>31</v>
      </c>
      <c r="AX522" s="16" t="s">
        <v>69</v>
      </c>
      <c r="AY522" s="277" t="s">
        <v>145</v>
      </c>
    </row>
    <row r="523" s="16" customFormat="1">
      <c r="A523" s="16"/>
      <c r="B523" s="268"/>
      <c r="C523" s="269"/>
      <c r="D523" s="228" t="s">
        <v>162</v>
      </c>
      <c r="E523" s="270" t="s">
        <v>19</v>
      </c>
      <c r="F523" s="271" t="s">
        <v>535</v>
      </c>
      <c r="G523" s="269"/>
      <c r="H523" s="270" t="s">
        <v>19</v>
      </c>
      <c r="I523" s="272"/>
      <c r="J523" s="269"/>
      <c r="K523" s="269"/>
      <c r="L523" s="273"/>
      <c r="M523" s="274"/>
      <c r="N523" s="275"/>
      <c r="O523" s="275"/>
      <c r="P523" s="275"/>
      <c r="Q523" s="275"/>
      <c r="R523" s="275"/>
      <c r="S523" s="275"/>
      <c r="T523" s="27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T523" s="277" t="s">
        <v>162</v>
      </c>
      <c r="AU523" s="277" t="s">
        <v>79</v>
      </c>
      <c r="AV523" s="16" t="s">
        <v>77</v>
      </c>
      <c r="AW523" s="16" t="s">
        <v>31</v>
      </c>
      <c r="AX523" s="16" t="s">
        <v>69</v>
      </c>
      <c r="AY523" s="277" t="s">
        <v>145</v>
      </c>
    </row>
    <row r="524" s="13" customFormat="1">
      <c r="A524" s="13"/>
      <c r="B524" s="235"/>
      <c r="C524" s="236"/>
      <c r="D524" s="228" t="s">
        <v>162</v>
      </c>
      <c r="E524" s="237" t="s">
        <v>19</v>
      </c>
      <c r="F524" s="238" t="s">
        <v>536</v>
      </c>
      <c r="G524" s="236"/>
      <c r="H524" s="239">
        <v>0.66500000000000004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162</v>
      </c>
      <c r="AU524" s="245" t="s">
        <v>79</v>
      </c>
      <c r="AV524" s="13" t="s">
        <v>79</v>
      </c>
      <c r="AW524" s="13" t="s">
        <v>31</v>
      </c>
      <c r="AX524" s="13" t="s">
        <v>69</v>
      </c>
      <c r="AY524" s="245" t="s">
        <v>145</v>
      </c>
    </row>
    <row r="525" s="13" customFormat="1">
      <c r="A525" s="13"/>
      <c r="B525" s="235"/>
      <c r="C525" s="236"/>
      <c r="D525" s="228" t="s">
        <v>162</v>
      </c>
      <c r="E525" s="237" t="s">
        <v>19</v>
      </c>
      <c r="F525" s="238" t="s">
        <v>537</v>
      </c>
      <c r="G525" s="236"/>
      <c r="H525" s="239">
        <v>0.214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162</v>
      </c>
      <c r="AU525" s="245" t="s">
        <v>79</v>
      </c>
      <c r="AV525" s="13" t="s">
        <v>79</v>
      </c>
      <c r="AW525" s="13" t="s">
        <v>31</v>
      </c>
      <c r="AX525" s="13" t="s">
        <v>69</v>
      </c>
      <c r="AY525" s="245" t="s">
        <v>145</v>
      </c>
    </row>
    <row r="526" s="14" customFormat="1">
      <c r="A526" s="14"/>
      <c r="B526" s="246"/>
      <c r="C526" s="247"/>
      <c r="D526" s="228" t="s">
        <v>162</v>
      </c>
      <c r="E526" s="248" t="s">
        <v>19</v>
      </c>
      <c r="F526" s="249" t="s">
        <v>164</v>
      </c>
      <c r="G526" s="247"/>
      <c r="H526" s="250">
        <v>0.879</v>
      </c>
      <c r="I526" s="251"/>
      <c r="J526" s="247"/>
      <c r="K526" s="247"/>
      <c r="L526" s="252"/>
      <c r="M526" s="253"/>
      <c r="N526" s="254"/>
      <c r="O526" s="254"/>
      <c r="P526" s="254"/>
      <c r="Q526" s="254"/>
      <c r="R526" s="254"/>
      <c r="S526" s="254"/>
      <c r="T526" s="25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6" t="s">
        <v>162</v>
      </c>
      <c r="AU526" s="256" t="s">
        <v>79</v>
      </c>
      <c r="AV526" s="14" t="s">
        <v>146</v>
      </c>
      <c r="AW526" s="14" t="s">
        <v>31</v>
      </c>
      <c r="AX526" s="14" t="s">
        <v>69</v>
      </c>
      <c r="AY526" s="256" t="s">
        <v>145</v>
      </c>
    </row>
    <row r="527" s="16" customFormat="1">
      <c r="A527" s="16"/>
      <c r="B527" s="268"/>
      <c r="C527" s="269"/>
      <c r="D527" s="228" t="s">
        <v>162</v>
      </c>
      <c r="E527" s="270" t="s">
        <v>19</v>
      </c>
      <c r="F527" s="271" t="s">
        <v>538</v>
      </c>
      <c r="G527" s="269"/>
      <c r="H527" s="270" t="s">
        <v>19</v>
      </c>
      <c r="I527" s="272"/>
      <c r="J527" s="269"/>
      <c r="K527" s="269"/>
      <c r="L527" s="273"/>
      <c r="M527" s="274"/>
      <c r="N527" s="275"/>
      <c r="O527" s="275"/>
      <c r="P527" s="275"/>
      <c r="Q527" s="275"/>
      <c r="R527" s="275"/>
      <c r="S527" s="275"/>
      <c r="T527" s="27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77" t="s">
        <v>162</v>
      </c>
      <c r="AU527" s="277" t="s">
        <v>79</v>
      </c>
      <c r="AV527" s="16" t="s">
        <v>77</v>
      </c>
      <c r="AW527" s="16" t="s">
        <v>31</v>
      </c>
      <c r="AX527" s="16" t="s">
        <v>69</v>
      </c>
      <c r="AY527" s="277" t="s">
        <v>145</v>
      </c>
    </row>
    <row r="528" s="13" customFormat="1">
      <c r="A528" s="13"/>
      <c r="B528" s="235"/>
      <c r="C528" s="236"/>
      <c r="D528" s="228" t="s">
        <v>162</v>
      </c>
      <c r="E528" s="237" t="s">
        <v>19</v>
      </c>
      <c r="F528" s="238" t="s">
        <v>539</v>
      </c>
      <c r="G528" s="236"/>
      <c r="H528" s="239">
        <v>0.23300000000000001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162</v>
      </c>
      <c r="AU528" s="245" t="s">
        <v>79</v>
      </c>
      <c r="AV528" s="13" t="s">
        <v>79</v>
      </c>
      <c r="AW528" s="13" t="s">
        <v>31</v>
      </c>
      <c r="AX528" s="13" t="s">
        <v>69</v>
      </c>
      <c r="AY528" s="245" t="s">
        <v>145</v>
      </c>
    </row>
    <row r="529" s="13" customFormat="1">
      <c r="A529" s="13"/>
      <c r="B529" s="235"/>
      <c r="C529" s="236"/>
      <c r="D529" s="228" t="s">
        <v>162</v>
      </c>
      <c r="E529" s="237" t="s">
        <v>19</v>
      </c>
      <c r="F529" s="238" t="s">
        <v>540</v>
      </c>
      <c r="G529" s="236"/>
      <c r="H529" s="239">
        <v>0.074999999999999997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162</v>
      </c>
      <c r="AU529" s="245" t="s">
        <v>79</v>
      </c>
      <c r="AV529" s="13" t="s">
        <v>79</v>
      </c>
      <c r="AW529" s="13" t="s">
        <v>31</v>
      </c>
      <c r="AX529" s="13" t="s">
        <v>69</v>
      </c>
      <c r="AY529" s="245" t="s">
        <v>145</v>
      </c>
    </row>
    <row r="530" s="14" customFormat="1">
      <c r="A530" s="14"/>
      <c r="B530" s="246"/>
      <c r="C530" s="247"/>
      <c r="D530" s="228" t="s">
        <v>162</v>
      </c>
      <c r="E530" s="248" t="s">
        <v>19</v>
      </c>
      <c r="F530" s="249" t="s">
        <v>164</v>
      </c>
      <c r="G530" s="247"/>
      <c r="H530" s="250">
        <v>0.308</v>
      </c>
      <c r="I530" s="251"/>
      <c r="J530" s="247"/>
      <c r="K530" s="247"/>
      <c r="L530" s="252"/>
      <c r="M530" s="253"/>
      <c r="N530" s="254"/>
      <c r="O530" s="254"/>
      <c r="P530" s="254"/>
      <c r="Q530" s="254"/>
      <c r="R530" s="254"/>
      <c r="S530" s="254"/>
      <c r="T530" s="25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6" t="s">
        <v>162</v>
      </c>
      <c r="AU530" s="256" t="s">
        <v>79</v>
      </c>
      <c r="AV530" s="14" t="s">
        <v>146</v>
      </c>
      <c r="AW530" s="14" t="s">
        <v>31</v>
      </c>
      <c r="AX530" s="14" t="s">
        <v>69</v>
      </c>
      <c r="AY530" s="256" t="s">
        <v>145</v>
      </c>
    </row>
    <row r="531" s="15" customFormat="1">
      <c r="A531" s="15"/>
      <c r="B531" s="257"/>
      <c r="C531" s="258"/>
      <c r="D531" s="228" t="s">
        <v>162</v>
      </c>
      <c r="E531" s="259" t="s">
        <v>19</v>
      </c>
      <c r="F531" s="260" t="s">
        <v>166</v>
      </c>
      <c r="G531" s="258"/>
      <c r="H531" s="261">
        <v>1.1870000000000001</v>
      </c>
      <c r="I531" s="262"/>
      <c r="J531" s="258"/>
      <c r="K531" s="258"/>
      <c r="L531" s="263"/>
      <c r="M531" s="264"/>
      <c r="N531" s="265"/>
      <c r="O531" s="265"/>
      <c r="P531" s="265"/>
      <c r="Q531" s="265"/>
      <c r="R531" s="265"/>
      <c r="S531" s="265"/>
      <c r="T531" s="266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7" t="s">
        <v>162</v>
      </c>
      <c r="AU531" s="267" t="s">
        <v>79</v>
      </c>
      <c r="AV531" s="15" t="s">
        <v>156</v>
      </c>
      <c r="AW531" s="15" t="s">
        <v>31</v>
      </c>
      <c r="AX531" s="15" t="s">
        <v>69</v>
      </c>
      <c r="AY531" s="267" t="s">
        <v>145</v>
      </c>
    </row>
    <row r="532" s="13" customFormat="1">
      <c r="A532" s="13"/>
      <c r="B532" s="235"/>
      <c r="C532" s="236"/>
      <c r="D532" s="228" t="s">
        <v>162</v>
      </c>
      <c r="E532" s="237" t="s">
        <v>19</v>
      </c>
      <c r="F532" s="238" t="s">
        <v>541</v>
      </c>
      <c r="G532" s="236"/>
      <c r="H532" s="239">
        <v>1.3060000000000001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162</v>
      </c>
      <c r="AU532" s="245" t="s">
        <v>79</v>
      </c>
      <c r="AV532" s="13" t="s">
        <v>79</v>
      </c>
      <c r="AW532" s="13" t="s">
        <v>31</v>
      </c>
      <c r="AX532" s="13" t="s">
        <v>77</v>
      </c>
      <c r="AY532" s="245" t="s">
        <v>145</v>
      </c>
    </row>
    <row r="533" s="2" customFormat="1" ht="16.5" customHeight="1">
      <c r="A533" s="41"/>
      <c r="B533" s="42"/>
      <c r="C533" s="215" t="s">
        <v>180</v>
      </c>
      <c r="D533" s="215" t="s">
        <v>151</v>
      </c>
      <c r="E533" s="216" t="s">
        <v>542</v>
      </c>
      <c r="F533" s="217" t="s">
        <v>543</v>
      </c>
      <c r="G533" s="218" t="s">
        <v>170</v>
      </c>
      <c r="H533" s="219">
        <v>57.299999999999997</v>
      </c>
      <c r="I533" s="220"/>
      <c r="J533" s="221">
        <f>ROUND(I533*H533,2)</f>
        <v>0</v>
      </c>
      <c r="K533" s="217" t="s">
        <v>447</v>
      </c>
      <c r="L533" s="47"/>
      <c r="M533" s="222" t="s">
        <v>19</v>
      </c>
      <c r="N533" s="223" t="s">
        <v>40</v>
      </c>
      <c r="O533" s="87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6" t="s">
        <v>380</v>
      </c>
      <c r="AT533" s="226" t="s">
        <v>151</v>
      </c>
      <c r="AU533" s="226" t="s">
        <v>79</v>
      </c>
      <c r="AY533" s="20" t="s">
        <v>145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20" t="s">
        <v>77</v>
      </c>
      <c r="BK533" s="227">
        <f>ROUND(I533*H533,2)</f>
        <v>0</v>
      </c>
      <c r="BL533" s="20" t="s">
        <v>380</v>
      </c>
      <c r="BM533" s="226" t="s">
        <v>544</v>
      </c>
    </row>
    <row r="534" s="2" customFormat="1">
      <c r="A534" s="41"/>
      <c r="B534" s="42"/>
      <c r="C534" s="43"/>
      <c r="D534" s="228" t="s">
        <v>158</v>
      </c>
      <c r="E534" s="43"/>
      <c r="F534" s="229" t="s">
        <v>545</v>
      </c>
      <c r="G534" s="43"/>
      <c r="H534" s="43"/>
      <c r="I534" s="230"/>
      <c r="J534" s="43"/>
      <c r="K534" s="43"/>
      <c r="L534" s="47"/>
      <c r="M534" s="231"/>
      <c r="N534" s="232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158</v>
      </c>
      <c r="AU534" s="20" t="s">
        <v>79</v>
      </c>
    </row>
    <row r="535" s="16" customFormat="1">
      <c r="A535" s="16"/>
      <c r="B535" s="268"/>
      <c r="C535" s="269"/>
      <c r="D535" s="228" t="s">
        <v>162</v>
      </c>
      <c r="E535" s="270" t="s">
        <v>19</v>
      </c>
      <c r="F535" s="271" t="s">
        <v>546</v>
      </c>
      <c r="G535" s="269"/>
      <c r="H535" s="270" t="s">
        <v>19</v>
      </c>
      <c r="I535" s="272"/>
      <c r="J535" s="269"/>
      <c r="K535" s="269"/>
      <c r="L535" s="273"/>
      <c r="M535" s="274"/>
      <c r="N535" s="275"/>
      <c r="O535" s="275"/>
      <c r="P535" s="275"/>
      <c r="Q535" s="275"/>
      <c r="R535" s="275"/>
      <c r="S535" s="275"/>
      <c r="T535" s="27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77" t="s">
        <v>162</v>
      </c>
      <c r="AU535" s="277" t="s">
        <v>79</v>
      </c>
      <c r="AV535" s="16" t="s">
        <v>77</v>
      </c>
      <c r="AW535" s="16" t="s">
        <v>31</v>
      </c>
      <c r="AX535" s="16" t="s">
        <v>69</v>
      </c>
      <c r="AY535" s="277" t="s">
        <v>145</v>
      </c>
    </row>
    <row r="536" s="16" customFormat="1">
      <c r="A536" s="16"/>
      <c r="B536" s="268"/>
      <c r="C536" s="269"/>
      <c r="D536" s="228" t="s">
        <v>162</v>
      </c>
      <c r="E536" s="270" t="s">
        <v>19</v>
      </c>
      <c r="F536" s="271" t="s">
        <v>547</v>
      </c>
      <c r="G536" s="269"/>
      <c r="H536" s="270" t="s">
        <v>19</v>
      </c>
      <c r="I536" s="272"/>
      <c r="J536" s="269"/>
      <c r="K536" s="269"/>
      <c r="L536" s="273"/>
      <c r="M536" s="274"/>
      <c r="N536" s="275"/>
      <c r="O536" s="275"/>
      <c r="P536" s="275"/>
      <c r="Q536" s="275"/>
      <c r="R536" s="275"/>
      <c r="S536" s="275"/>
      <c r="T536" s="27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77" t="s">
        <v>162</v>
      </c>
      <c r="AU536" s="277" t="s">
        <v>79</v>
      </c>
      <c r="AV536" s="16" t="s">
        <v>77</v>
      </c>
      <c r="AW536" s="16" t="s">
        <v>31</v>
      </c>
      <c r="AX536" s="16" t="s">
        <v>69</v>
      </c>
      <c r="AY536" s="277" t="s">
        <v>145</v>
      </c>
    </row>
    <row r="537" s="16" customFormat="1">
      <c r="A537" s="16"/>
      <c r="B537" s="268"/>
      <c r="C537" s="269"/>
      <c r="D537" s="228" t="s">
        <v>162</v>
      </c>
      <c r="E537" s="270" t="s">
        <v>19</v>
      </c>
      <c r="F537" s="271" t="s">
        <v>204</v>
      </c>
      <c r="G537" s="269"/>
      <c r="H537" s="270" t="s">
        <v>19</v>
      </c>
      <c r="I537" s="272"/>
      <c r="J537" s="269"/>
      <c r="K537" s="269"/>
      <c r="L537" s="273"/>
      <c r="M537" s="274"/>
      <c r="N537" s="275"/>
      <c r="O537" s="275"/>
      <c r="P537" s="275"/>
      <c r="Q537" s="275"/>
      <c r="R537" s="275"/>
      <c r="S537" s="275"/>
      <c r="T537" s="27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77" t="s">
        <v>162</v>
      </c>
      <c r="AU537" s="277" t="s">
        <v>79</v>
      </c>
      <c r="AV537" s="16" t="s">
        <v>77</v>
      </c>
      <c r="AW537" s="16" t="s">
        <v>31</v>
      </c>
      <c r="AX537" s="16" t="s">
        <v>69</v>
      </c>
      <c r="AY537" s="277" t="s">
        <v>145</v>
      </c>
    </row>
    <row r="538" s="13" customFormat="1">
      <c r="A538" s="13"/>
      <c r="B538" s="235"/>
      <c r="C538" s="236"/>
      <c r="D538" s="228" t="s">
        <v>162</v>
      </c>
      <c r="E538" s="237" t="s">
        <v>19</v>
      </c>
      <c r="F538" s="238" t="s">
        <v>486</v>
      </c>
      <c r="G538" s="236"/>
      <c r="H538" s="239">
        <v>4.8200000000000003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162</v>
      </c>
      <c r="AU538" s="245" t="s">
        <v>79</v>
      </c>
      <c r="AV538" s="13" t="s">
        <v>79</v>
      </c>
      <c r="AW538" s="13" t="s">
        <v>31</v>
      </c>
      <c r="AX538" s="13" t="s">
        <v>69</v>
      </c>
      <c r="AY538" s="245" t="s">
        <v>145</v>
      </c>
    </row>
    <row r="539" s="13" customFormat="1">
      <c r="A539" s="13"/>
      <c r="B539" s="235"/>
      <c r="C539" s="236"/>
      <c r="D539" s="228" t="s">
        <v>162</v>
      </c>
      <c r="E539" s="237" t="s">
        <v>19</v>
      </c>
      <c r="F539" s="238" t="s">
        <v>487</v>
      </c>
      <c r="G539" s="236"/>
      <c r="H539" s="239">
        <v>4.1600000000000001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162</v>
      </c>
      <c r="AU539" s="245" t="s">
        <v>79</v>
      </c>
      <c r="AV539" s="13" t="s">
        <v>79</v>
      </c>
      <c r="AW539" s="13" t="s">
        <v>31</v>
      </c>
      <c r="AX539" s="13" t="s">
        <v>69</v>
      </c>
      <c r="AY539" s="245" t="s">
        <v>145</v>
      </c>
    </row>
    <row r="540" s="16" customFormat="1">
      <c r="A540" s="16"/>
      <c r="B540" s="268"/>
      <c r="C540" s="269"/>
      <c r="D540" s="228" t="s">
        <v>162</v>
      </c>
      <c r="E540" s="270" t="s">
        <v>19</v>
      </c>
      <c r="F540" s="271" t="s">
        <v>207</v>
      </c>
      <c r="G540" s="269"/>
      <c r="H540" s="270" t="s">
        <v>19</v>
      </c>
      <c r="I540" s="272"/>
      <c r="J540" s="269"/>
      <c r="K540" s="269"/>
      <c r="L540" s="273"/>
      <c r="M540" s="274"/>
      <c r="N540" s="275"/>
      <c r="O540" s="275"/>
      <c r="P540" s="275"/>
      <c r="Q540" s="275"/>
      <c r="R540" s="275"/>
      <c r="S540" s="275"/>
      <c r="T540" s="27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77" t="s">
        <v>162</v>
      </c>
      <c r="AU540" s="277" t="s">
        <v>79</v>
      </c>
      <c r="AV540" s="16" t="s">
        <v>77</v>
      </c>
      <c r="AW540" s="16" t="s">
        <v>31</v>
      </c>
      <c r="AX540" s="16" t="s">
        <v>69</v>
      </c>
      <c r="AY540" s="277" t="s">
        <v>145</v>
      </c>
    </row>
    <row r="541" s="13" customFormat="1">
      <c r="A541" s="13"/>
      <c r="B541" s="235"/>
      <c r="C541" s="236"/>
      <c r="D541" s="228" t="s">
        <v>162</v>
      </c>
      <c r="E541" s="237" t="s">
        <v>19</v>
      </c>
      <c r="F541" s="238" t="s">
        <v>488</v>
      </c>
      <c r="G541" s="236"/>
      <c r="H541" s="239">
        <v>1.8400000000000001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162</v>
      </c>
      <c r="AU541" s="245" t="s">
        <v>79</v>
      </c>
      <c r="AV541" s="13" t="s">
        <v>79</v>
      </c>
      <c r="AW541" s="13" t="s">
        <v>31</v>
      </c>
      <c r="AX541" s="13" t="s">
        <v>69</v>
      </c>
      <c r="AY541" s="245" t="s">
        <v>145</v>
      </c>
    </row>
    <row r="542" s="13" customFormat="1">
      <c r="A542" s="13"/>
      <c r="B542" s="235"/>
      <c r="C542" s="236"/>
      <c r="D542" s="228" t="s">
        <v>162</v>
      </c>
      <c r="E542" s="237" t="s">
        <v>19</v>
      </c>
      <c r="F542" s="238" t="s">
        <v>489</v>
      </c>
      <c r="G542" s="236"/>
      <c r="H542" s="239">
        <v>0.64000000000000001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162</v>
      </c>
      <c r="AU542" s="245" t="s">
        <v>79</v>
      </c>
      <c r="AV542" s="13" t="s">
        <v>79</v>
      </c>
      <c r="AW542" s="13" t="s">
        <v>31</v>
      </c>
      <c r="AX542" s="13" t="s">
        <v>69</v>
      </c>
      <c r="AY542" s="245" t="s">
        <v>145</v>
      </c>
    </row>
    <row r="543" s="14" customFormat="1">
      <c r="A543" s="14"/>
      <c r="B543" s="246"/>
      <c r="C543" s="247"/>
      <c r="D543" s="228" t="s">
        <v>162</v>
      </c>
      <c r="E543" s="248" t="s">
        <v>19</v>
      </c>
      <c r="F543" s="249" t="s">
        <v>164</v>
      </c>
      <c r="G543" s="247"/>
      <c r="H543" s="250">
        <v>11.460000000000001</v>
      </c>
      <c r="I543" s="251"/>
      <c r="J543" s="247"/>
      <c r="K543" s="247"/>
      <c r="L543" s="252"/>
      <c r="M543" s="253"/>
      <c r="N543" s="254"/>
      <c r="O543" s="254"/>
      <c r="P543" s="254"/>
      <c r="Q543" s="254"/>
      <c r="R543" s="254"/>
      <c r="S543" s="254"/>
      <c r="T543" s="25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6" t="s">
        <v>162</v>
      </c>
      <c r="AU543" s="256" t="s">
        <v>79</v>
      </c>
      <c r="AV543" s="14" t="s">
        <v>146</v>
      </c>
      <c r="AW543" s="14" t="s">
        <v>31</v>
      </c>
      <c r="AX543" s="14" t="s">
        <v>69</v>
      </c>
      <c r="AY543" s="256" t="s">
        <v>145</v>
      </c>
    </row>
    <row r="544" s="16" customFormat="1">
      <c r="A544" s="16"/>
      <c r="B544" s="268"/>
      <c r="C544" s="269"/>
      <c r="D544" s="228" t="s">
        <v>162</v>
      </c>
      <c r="E544" s="270" t="s">
        <v>19</v>
      </c>
      <c r="F544" s="271" t="s">
        <v>548</v>
      </c>
      <c r="G544" s="269"/>
      <c r="H544" s="270" t="s">
        <v>19</v>
      </c>
      <c r="I544" s="272"/>
      <c r="J544" s="269"/>
      <c r="K544" s="269"/>
      <c r="L544" s="273"/>
      <c r="M544" s="274"/>
      <c r="N544" s="275"/>
      <c r="O544" s="275"/>
      <c r="P544" s="275"/>
      <c r="Q544" s="275"/>
      <c r="R544" s="275"/>
      <c r="S544" s="275"/>
      <c r="T544" s="27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7" t="s">
        <v>162</v>
      </c>
      <c r="AU544" s="277" t="s">
        <v>79</v>
      </c>
      <c r="AV544" s="16" t="s">
        <v>77</v>
      </c>
      <c r="AW544" s="16" t="s">
        <v>31</v>
      </c>
      <c r="AX544" s="16" t="s">
        <v>69</v>
      </c>
      <c r="AY544" s="277" t="s">
        <v>145</v>
      </c>
    </row>
    <row r="545" s="13" customFormat="1">
      <c r="A545" s="13"/>
      <c r="B545" s="235"/>
      <c r="C545" s="236"/>
      <c r="D545" s="228" t="s">
        <v>162</v>
      </c>
      <c r="E545" s="237" t="s">
        <v>19</v>
      </c>
      <c r="F545" s="238" t="s">
        <v>549</v>
      </c>
      <c r="G545" s="236"/>
      <c r="H545" s="239">
        <v>11.460000000000001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162</v>
      </c>
      <c r="AU545" s="245" t="s">
        <v>79</v>
      </c>
      <c r="AV545" s="13" t="s">
        <v>79</v>
      </c>
      <c r="AW545" s="13" t="s">
        <v>31</v>
      </c>
      <c r="AX545" s="13" t="s">
        <v>69</v>
      </c>
      <c r="AY545" s="245" t="s">
        <v>145</v>
      </c>
    </row>
    <row r="546" s="14" customFormat="1">
      <c r="A546" s="14"/>
      <c r="B546" s="246"/>
      <c r="C546" s="247"/>
      <c r="D546" s="228" t="s">
        <v>162</v>
      </c>
      <c r="E546" s="248" t="s">
        <v>19</v>
      </c>
      <c r="F546" s="249" t="s">
        <v>164</v>
      </c>
      <c r="G546" s="247"/>
      <c r="H546" s="250">
        <v>11.460000000000001</v>
      </c>
      <c r="I546" s="251"/>
      <c r="J546" s="247"/>
      <c r="K546" s="247"/>
      <c r="L546" s="252"/>
      <c r="M546" s="253"/>
      <c r="N546" s="254"/>
      <c r="O546" s="254"/>
      <c r="P546" s="254"/>
      <c r="Q546" s="254"/>
      <c r="R546" s="254"/>
      <c r="S546" s="254"/>
      <c r="T546" s="25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6" t="s">
        <v>162</v>
      </c>
      <c r="AU546" s="256" t="s">
        <v>79</v>
      </c>
      <c r="AV546" s="14" t="s">
        <v>146</v>
      </c>
      <c r="AW546" s="14" t="s">
        <v>31</v>
      </c>
      <c r="AX546" s="14" t="s">
        <v>69</v>
      </c>
      <c r="AY546" s="256" t="s">
        <v>145</v>
      </c>
    </row>
    <row r="547" s="16" customFormat="1">
      <c r="A547" s="16"/>
      <c r="B547" s="268"/>
      <c r="C547" s="269"/>
      <c r="D547" s="228" t="s">
        <v>162</v>
      </c>
      <c r="E547" s="270" t="s">
        <v>19</v>
      </c>
      <c r="F547" s="271" t="s">
        <v>550</v>
      </c>
      <c r="G547" s="269"/>
      <c r="H547" s="270" t="s">
        <v>19</v>
      </c>
      <c r="I547" s="272"/>
      <c r="J547" s="269"/>
      <c r="K547" s="269"/>
      <c r="L547" s="273"/>
      <c r="M547" s="274"/>
      <c r="N547" s="275"/>
      <c r="O547" s="275"/>
      <c r="P547" s="275"/>
      <c r="Q547" s="275"/>
      <c r="R547" s="275"/>
      <c r="S547" s="275"/>
      <c r="T547" s="27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277" t="s">
        <v>162</v>
      </c>
      <c r="AU547" s="277" t="s">
        <v>79</v>
      </c>
      <c r="AV547" s="16" t="s">
        <v>77</v>
      </c>
      <c r="AW547" s="16" t="s">
        <v>31</v>
      </c>
      <c r="AX547" s="16" t="s">
        <v>69</v>
      </c>
      <c r="AY547" s="277" t="s">
        <v>145</v>
      </c>
    </row>
    <row r="548" s="13" customFormat="1">
      <c r="A548" s="13"/>
      <c r="B548" s="235"/>
      <c r="C548" s="236"/>
      <c r="D548" s="228" t="s">
        <v>162</v>
      </c>
      <c r="E548" s="237" t="s">
        <v>19</v>
      </c>
      <c r="F548" s="238" t="s">
        <v>549</v>
      </c>
      <c r="G548" s="236"/>
      <c r="H548" s="239">
        <v>11.460000000000001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162</v>
      </c>
      <c r="AU548" s="245" t="s">
        <v>79</v>
      </c>
      <c r="AV548" s="13" t="s">
        <v>79</v>
      </c>
      <c r="AW548" s="13" t="s">
        <v>31</v>
      </c>
      <c r="AX548" s="13" t="s">
        <v>69</v>
      </c>
      <c r="AY548" s="245" t="s">
        <v>145</v>
      </c>
    </row>
    <row r="549" s="14" customFormat="1">
      <c r="A549" s="14"/>
      <c r="B549" s="246"/>
      <c r="C549" s="247"/>
      <c r="D549" s="228" t="s">
        <v>162</v>
      </c>
      <c r="E549" s="248" t="s">
        <v>19</v>
      </c>
      <c r="F549" s="249" t="s">
        <v>164</v>
      </c>
      <c r="G549" s="247"/>
      <c r="H549" s="250">
        <v>11.460000000000001</v>
      </c>
      <c r="I549" s="251"/>
      <c r="J549" s="247"/>
      <c r="K549" s="247"/>
      <c r="L549" s="252"/>
      <c r="M549" s="253"/>
      <c r="N549" s="254"/>
      <c r="O549" s="254"/>
      <c r="P549" s="254"/>
      <c r="Q549" s="254"/>
      <c r="R549" s="254"/>
      <c r="S549" s="254"/>
      <c r="T549" s="25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6" t="s">
        <v>162</v>
      </c>
      <c r="AU549" s="256" t="s">
        <v>79</v>
      </c>
      <c r="AV549" s="14" t="s">
        <v>146</v>
      </c>
      <c r="AW549" s="14" t="s">
        <v>31</v>
      </c>
      <c r="AX549" s="14" t="s">
        <v>69</v>
      </c>
      <c r="AY549" s="256" t="s">
        <v>145</v>
      </c>
    </row>
    <row r="550" s="16" customFormat="1">
      <c r="A550" s="16"/>
      <c r="B550" s="268"/>
      <c r="C550" s="269"/>
      <c r="D550" s="228" t="s">
        <v>162</v>
      </c>
      <c r="E550" s="270" t="s">
        <v>19</v>
      </c>
      <c r="F550" s="271" t="s">
        <v>551</v>
      </c>
      <c r="G550" s="269"/>
      <c r="H550" s="270" t="s">
        <v>19</v>
      </c>
      <c r="I550" s="272"/>
      <c r="J550" s="269"/>
      <c r="K550" s="269"/>
      <c r="L550" s="273"/>
      <c r="M550" s="274"/>
      <c r="N550" s="275"/>
      <c r="O550" s="275"/>
      <c r="P550" s="275"/>
      <c r="Q550" s="275"/>
      <c r="R550" s="275"/>
      <c r="S550" s="275"/>
      <c r="T550" s="27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77" t="s">
        <v>162</v>
      </c>
      <c r="AU550" s="277" t="s">
        <v>79</v>
      </c>
      <c r="AV550" s="16" t="s">
        <v>77</v>
      </c>
      <c r="AW550" s="16" t="s">
        <v>31</v>
      </c>
      <c r="AX550" s="16" t="s">
        <v>69</v>
      </c>
      <c r="AY550" s="277" t="s">
        <v>145</v>
      </c>
    </row>
    <row r="551" s="13" customFormat="1">
      <c r="A551" s="13"/>
      <c r="B551" s="235"/>
      <c r="C551" s="236"/>
      <c r="D551" s="228" t="s">
        <v>162</v>
      </c>
      <c r="E551" s="237" t="s">
        <v>19</v>
      </c>
      <c r="F551" s="238" t="s">
        <v>549</v>
      </c>
      <c r="G551" s="236"/>
      <c r="H551" s="239">
        <v>11.460000000000001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162</v>
      </c>
      <c r="AU551" s="245" t="s">
        <v>79</v>
      </c>
      <c r="AV551" s="13" t="s">
        <v>79</v>
      </c>
      <c r="AW551" s="13" t="s">
        <v>31</v>
      </c>
      <c r="AX551" s="13" t="s">
        <v>69</v>
      </c>
      <c r="AY551" s="245" t="s">
        <v>145</v>
      </c>
    </row>
    <row r="552" s="14" customFormat="1">
      <c r="A552" s="14"/>
      <c r="B552" s="246"/>
      <c r="C552" s="247"/>
      <c r="D552" s="228" t="s">
        <v>162</v>
      </c>
      <c r="E552" s="248" t="s">
        <v>19</v>
      </c>
      <c r="F552" s="249" t="s">
        <v>164</v>
      </c>
      <c r="G552" s="247"/>
      <c r="H552" s="250">
        <v>11.460000000000001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6" t="s">
        <v>162</v>
      </c>
      <c r="AU552" s="256" t="s">
        <v>79</v>
      </c>
      <c r="AV552" s="14" t="s">
        <v>146</v>
      </c>
      <c r="AW552" s="14" t="s">
        <v>31</v>
      </c>
      <c r="AX552" s="14" t="s">
        <v>69</v>
      </c>
      <c r="AY552" s="256" t="s">
        <v>145</v>
      </c>
    </row>
    <row r="553" s="16" customFormat="1">
      <c r="A553" s="16"/>
      <c r="B553" s="268"/>
      <c r="C553" s="269"/>
      <c r="D553" s="228" t="s">
        <v>162</v>
      </c>
      <c r="E553" s="270" t="s">
        <v>19</v>
      </c>
      <c r="F553" s="271" t="s">
        <v>552</v>
      </c>
      <c r="G553" s="269"/>
      <c r="H553" s="270" t="s">
        <v>19</v>
      </c>
      <c r="I553" s="272"/>
      <c r="J553" s="269"/>
      <c r="K553" s="269"/>
      <c r="L553" s="273"/>
      <c r="M553" s="274"/>
      <c r="N553" s="275"/>
      <c r="O553" s="275"/>
      <c r="P553" s="275"/>
      <c r="Q553" s="275"/>
      <c r="R553" s="275"/>
      <c r="S553" s="275"/>
      <c r="T553" s="27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77" t="s">
        <v>162</v>
      </c>
      <c r="AU553" s="277" t="s">
        <v>79</v>
      </c>
      <c r="AV553" s="16" t="s">
        <v>77</v>
      </c>
      <c r="AW553" s="16" t="s">
        <v>31</v>
      </c>
      <c r="AX553" s="16" t="s">
        <v>69</v>
      </c>
      <c r="AY553" s="277" t="s">
        <v>145</v>
      </c>
    </row>
    <row r="554" s="13" customFormat="1">
      <c r="A554" s="13"/>
      <c r="B554" s="235"/>
      <c r="C554" s="236"/>
      <c r="D554" s="228" t="s">
        <v>162</v>
      </c>
      <c r="E554" s="237" t="s">
        <v>19</v>
      </c>
      <c r="F554" s="238" t="s">
        <v>549</v>
      </c>
      <c r="G554" s="236"/>
      <c r="H554" s="239">
        <v>11.460000000000001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162</v>
      </c>
      <c r="AU554" s="245" t="s">
        <v>79</v>
      </c>
      <c r="AV554" s="13" t="s">
        <v>79</v>
      </c>
      <c r="AW554" s="13" t="s">
        <v>31</v>
      </c>
      <c r="AX554" s="13" t="s">
        <v>69</v>
      </c>
      <c r="AY554" s="245" t="s">
        <v>145</v>
      </c>
    </row>
    <row r="555" s="14" customFormat="1">
      <c r="A555" s="14"/>
      <c r="B555" s="246"/>
      <c r="C555" s="247"/>
      <c r="D555" s="228" t="s">
        <v>162</v>
      </c>
      <c r="E555" s="248" t="s">
        <v>19</v>
      </c>
      <c r="F555" s="249" t="s">
        <v>164</v>
      </c>
      <c r="G555" s="247"/>
      <c r="H555" s="250">
        <v>11.460000000000001</v>
      </c>
      <c r="I555" s="251"/>
      <c r="J555" s="247"/>
      <c r="K555" s="247"/>
      <c r="L555" s="252"/>
      <c r="M555" s="253"/>
      <c r="N555" s="254"/>
      <c r="O555" s="254"/>
      <c r="P555" s="254"/>
      <c r="Q555" s="254"/>
      <c r="R555" s="254"/>
      <c r="S555" s="254"/>
      <c r="T555" s="25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6" t="s">
        <v>162</v>
      </c>
      <c r="AU555" s="256" t="s">
        <v>79</v>
      </c>
      <c r="AV555" s="14" t="s">
        <v>146</v>
      </c>
      <c r="AW555" s="14" t="s">
        <v>31</v>
      </c>
      <c r="AX555" s="14" t="s">
        <v>69</v>
      </c>
      <c r="AY555" s="256" t="s">
        <v>145</v>
      </c>
    </row>
    <row r="556" s="15" customFormat="1">
      <c r="A556" s="15"/>
      <c r="B556" s="257"/>
      <c r="C556" s="258"/>
      <c r="D556" s="228" t="s">
        <v>162</v>
      </c>
      <c r="E556" s="259" t="s">
        <v>19</v>
      </c>
      <c r="F556" s="260" t="s">
        <v>166</v>
      </c>
      <c r="G556" s="258"/>
      <c r="H556" s="261">
        <v>57.300000000000004</v>
      </c>
      <c r="I556" s="262"/>
      <c r="J556" s="258"/>
      <c r="K556" s="258"/>
      <c r="L556" s="263"/>
      <c r="M556" s="264"/>
      <c r="N556" s="265"/>
      <c r="O556" s="265"/>
      <c r="P556" s="265"/>
      <c r="Q556" s="265"/>
      <c r="R556" s="265"/>
      <c r="S556" s="265"/>
      <c r="T556" s="266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7" t="s">
        <v>162</v>
      </c>
      <c r="AU556" s="267" t="s">
        <v>79</v>
      </c>
      <c r="AV556" s="15" t="s">
        <v>156</v>
      </c>
      <c r="AW556" s="15" t="s">
        <v>31</v>
      </c>
      <c r="AX556" s="15" t="s">
        <v>77</v>
      </c>
      <c r="AY556" s="267" t="s">
        <v>145</v>
      </c>
    </row>
    <row r="557" s="2" customFormat="1" ht="16.5" customHeight="1">
      <c r="A557" s="41"/>
      <c r="B557" s="42"/>
      <c r="C557" s="215" t="s">
        <v>260</v>
      </c>
      <c r="D557" s="215" t="s">
        <v>151</v>
      </c>
      <c r="E557" s="216" t="s">
        <v>553</v>
      </c>
      <c r="F557" s="217" t="s">
        <v>554</v>
      </c>
      <c r="G557" s="218" t="s">
        <v>458</v>
      </c>
      <c r="H557" s="288"/>
      <c r="I557" s="220"/>
      <c r="J557" s="221">
        <f>ROUND(I557*H557,2)</f>
        <v>0</v>
      </c>
      <c r="K557" s="217" t="s">
        <v>155</v>
      </c>
      <c r="L557" s="47"/>
      <c r="M557" s="222" t="s">
        <v>19</v>
      </c>
      <c r="N557" s="223" t="s">
        <v>40</v>
      </c>
      <c r="O557" s="87"/>
      <c r="P557" s="224">
        <f>O557*H557</f>
        <v>0</v>
      </c>
      <c r="Q557" s="224">
        <v>0</v>
      </c>
      <c r="R557" s="224">
        <f>Q557*H557</f>
        <v>0</v>
      </c>
      <c r="S557" s="224">
        <v>0</v>
      </c>
      <c r="T557" s="225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6" t="s">
        <v>380</v>
      </c>
      <c r="AT557" s="226" t="s">
        <v>151</v>
      </c>
      <c r="AU557" s="226" t="s">
        <v>79</v>
      </c>
      <c r="AY557" s="20" t="s">
        <v>145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20" t="s">
        <v>77</v>
      </c>
      <c r="BK557" s="227">
        <f>ROUND(I557*H557,2)</f>
        <v>0</v>
      </c>
      <c r="BL557" s="20" t="s">
        <v>380</v>
      </c>
      <c r="BM557" s="226" t="s">
        <v>555</v>
      </c>
    </row>
    <row r="558" s="2" customFormat="1">
      <c r="A558" s="41"/>
      <c r="B558" s="42"/>
      <c r="C558" s="43"/>
      <c r="D558" s="228" t="s">
        <v>158</v>
      </c>
      <c r="E558" s="43"/>
      <c r="F558" s="229" t="s">
        <v>556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158</v>
      </c>
      <c r="AU558" s="20" t="s">
        <v>79</v>
      </c>
    </row>
    <row r="559" s="2" customFormat="1">
      <c r="A559" s="41"/>
      <c r="B559" s="42"/>
      <c r="C559" s="43"/>
      <c r="D559" s="233" t="s">
        <v>160</v>
      </c>
      <c r="E559" s="43"/>
      <c r="F559" s="234" t="s">
        <v>557</v>
      </c>
      <c r="G559" s="43"/>
      <c r="H559" s="43"/>
      <c r="I559" s="230"/>
      <c r="J559" s="43"/>
      <c r="K559" s="43"/>
      <c r="L559" s="47"/>
      <c r="M559" s="231"/>
      <c r="N559" s="232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160</v>
      </c>
      <c r="AU559" s="20" t="s">
        <v>79</v>
      </c>
    </row>
    <row r="560" s="12" customFormat="1" ht="22.8" customHeight="1">
      <c r="A560" s="12"/>
      <c r="B560" s="199"/>
      <c r="C560" s="200"/>
      <c r="D560" s="201" t="s">
        <v>68</v>
      </c>
      <c r="E560" s="213" t="s">
        <v>558</v>
      </c>
      <c r="F560" s="213" t="s">
        <v>559</v>
      </c>
      <c r="G560" s="200"/>
      <c r="H560" s="200"/>
      <c r="I560" s="203"/>
      <c r="J560" s="214">
        <f>BK560</f>
        <v>0</v>
      </c>
      <c r="K560" s="200"/>
      <c r="L560" s="205"/>
      <c r="M560" s="206"/>
      <c r="N560" s="207"/>
      <c r="O560" s="207"/>
      <c r="P560" s="208">
        <f>SUM(P561:P657)</f>
        <v>0</v>
      </c>
      <c r="Q560" s="207"/>
      <c r="R560" s="208">
        <f>SUM(R561:R657)</f>
        <v>0.51552936000000005</v>
      </c>
      <c r="S560" s="207"/>
      <c r="T560" s="209">
        <f>SUM(T561:T657)</f>
        <v>1.1736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10" t="s">
        <v>79</v>
      </c>
      <c r="AT560" s="211" t="s">
        <v>68</v>
      </c>
      <c r="AU560" s="211" t="s">
        <v>77</v>
      </c>
      <c r="AY560" s="210" t="s">
        <v>145</v>
      </c>
      <c r="BK560" s="212">
        <f>SUM(BK561:BK657)</f>
        <v>0</v>
      </c>
    </row>
    <row r="561" s="2" customFormat="1" ht="16.5" customHeight="1">
      <c r="A561" s="41"/>
      <c r="B561" s="42"/>
      <c r="C561" s="215" t="s">
        <v>148</v>
      </c>
      <c r="D561" s="215" t="s">
        <v>151</v>
      </c>
      <c r="E561" s="216" t="s">
        <v>560</v>
      </c>
      <c r="F561" s="217" t="s">
        <v>561</v>
      </c>
      <c r="G561" s="218" t="s">
        <v>170</v>
      </c>
      <c r="H561" s="219">
        <v>16.559999999999999</v>
      </c>
      <c r="I561" s="220"/>
      <c r="J561" s="221">
        <f>ROUND(I561*H561,2)</f>
        <v>0</v>
      </c>
      <c r="K561" s="217" t="s">
        <v>155</v>
      </c>
      <c r="L561" s="47"/>
      <c r="M561" s="222" t="s">
        <v>19</v>
      </c>
      <c r="N561" s="223" t="s">
        <v>40</v>
      </c>
      <c r="O561" s="87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6" t="s">
        <v>380</v>
      </c>
      <c r="AT561" s="226" t="s">
        <v>151</v>
      </c>
      <c r="AU561" s="226" t="s">
        <v>79</v>
      </c>
      <c r="AY561" s="20" t="s">
        <v>145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20" t="s">
        <v>77</v>
      </c>
      <c r="BK561" s="227">
        <f>ROUND(I561*H561,2)</f>
        <v>0</v>
      </c>
      <c r="BL561" s="20" t="s">
        <v>380</v>
      </c>
      <c r="BM561" s="226" t="s">
        <v>562</v>
      </c>
    </row>
    <row r="562" s="2" customFormat="1">
      <c r="A562" s="41"/>
      <c r="B562" s="42"/>
      <c r="C562" s="43"/>
      <c r="D562" s="228" t="s">
        <v>158</v>
      </c>
      <c r="E562" s="43"/>
      <c r="F562" s="229" t="s">
        <v>563</v>
      </c>
      <c r="G562" s="43"/>
      <c r="H562" s="43"/>
      <c r="I562" s="230"/>
      <c r="J562" s="43"/>
      <c r="K562" s="43"/>
      <c r="L562" s="47"/>
      <c r="M562" s="231"/>
      <c r="N562" s="232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158</v>
      </c>
      <c r="AU562" s="20" t="s">
        <v>79</v>
      </c>
    </row>
    <row r="563" s="2" customFormat="1">
      <c r="A563" s="41"/>
      <c r="B563" s="42"/>
      <c r="C563" s="43"/>
      <c r="D563" s="233" t="s">
        <v>160</v>
      </c>
      <c r="E563" s="43"/>
      <c r="F563" s="234" t="s">
        <v>564</v>
      </c>
      <c r="G563" s="43"/>
      <c r="H563" s="43"/>
      <c r="I563" s="230"/>
      <c r="J563" s="43"/>
      <c r="K563" s="43"/>
      <c r="L563" s="47"/>
      <c r="M563" s="231"/>
      <c r="N563" s="232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160</v>
      </c>
      <c r="AU563" s="20" t="s">
        <v>79</v>
      </c>
    </row>
    <row r="564" s="16" customFormat="1">
      <c r="A564" s="16"/>
      <c r="B564" s="268"/>
      <c r="C564" s="269"/>
      <c r="D564" s="228" t="s">
        <v>162</v>
      </c>
      <c r="E564" s="270" t="s">
        <v>19</v>
      </c>
      <c r="F564" s="271" t="s">
        <v>565</v>
      </c>
      <c r="G564" s="269"/>
      <c r="H564" s="270" t="s">
        <v>19</v>
      </c>
      <c r="I564" s="272"/>
      <c r="J564" s="269"/>
      <c r="K564" s="269"/>
      <c r="L564" s="273"/>
      <c r="M564" s="274"/>
      <c r="N564" s="275"/>
      <c r="O564" s="275"/>
      <c r="P564" s="275"/>
      <c r="Q564" s="275"/>
      <c r="R564" s="275"/>
      <c r="S564" s="275"/>
      <c r="T564" s="27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T564" s="277" t="s">
        <v>162</v>
      </c>
      <c r="AU564" s="277" t="s">
        <v>79</v>
      </c>
      <c r="AV564" s="16" t="s">
        <v>77</v>
      </c>
      <c r="AW564" s="16" t="s">
        <v>31</v>
      </c>
      <c r="AX564" s="16" t="s">
        <v>69</v>
      </c>
      <c r="AY564" s="277" t="s">
        <v>145</v>
      </c>
    </row>
    <row r="565" s="13" customFormat="1">
      <c r="A565" s="13"/>
      <c r="B565" s="235"/>
      <c r="C565" s="236"/>
      <c r="D565" s="228" t="s">
        <v>162</v>
      </c>
      <c r="E565" s="237" t="s">
        <v>19</v>
      </c>
      <c r="F565" s="238" t="s">
        <v>566</v>
      </c>
      <c r="G565" s="236"/>
      <c r="H565" s="239">
        <v>11.039999999999999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162</v>
      </c>
      <c r="AU565" s="245" t="s">
        <v>79</v>
      </c>
      <c r="AV565" s="13" t="s">
        <v>79</v>
      </c>
      <c r="AW565" s="13" t="s">
        <v>31</v>
      </c>
      <c r="AX565" s="13" t="s">
        <v>69</v>
      </c>
      <c r="AY565" s="245" t="s">
        <v>145</v>
      </c>
    </row>
    <row r="566" s="14" customFormat="1">
      <c r="A566" s="14"/>
      <c r="B566" s="246"/>
      <c r="C566" s="247"/>
      <c r="D566" s="228" t="s">
        <v>162</v>
      </c>
      <c r="E566" s="248" t="s">
        <v>19</v>
      </c>
      <c r="F566" s="249" t="s">
        <v>164</v>
      </c>
      <c r="G566" s="247"/>
      <c r="H566" s="250">
        <v>11.039999999999999</v>
      </c>
      <c r="I566" s="251"/>
      <c r="J566" s="247"/>
      <c r="K566" s="247"/>
      <c r="L566" s="252"/>
      <c r="M566" s="253"/>
      <c r="N566" s="254"/>
      <c r="O566" s="254"/>
      <c r="P566" s="254"/>
      <c r="Q566" s="254"/>
      <c r="R566" s="254"/>
      <c r="S566" s="254"/>
      <c r="T566" s="25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6" t="s">
        <v>162</v>
      </c>
      <c r="AU566" s="256" t="s">
        <v>79</v>
      </c>
      <c r="AV566" s="14" t="s">
        <v>146</v>
      </c>
      <c r="AW566" s="14" t="s">
        <v>31</v>
      </c>
      <c r="AX566" s="14" t="s">
        <v>69</v>
      </c>
      <c r="AY566" s="256" t="s">
        <v>145</v>
      </c>
    </row>
    <row r="567" s="16" customFormat="1">
      <c r="A567" s="16"/>
      <c r="B567" s="268"/>
      <c r="C567" s="269"/>
      <c r="D567" s="228" t="s">
        <v>162</v>
      </c>
      <c r="E567" s="270" t="s">
        <v>19</v>
      </c>
      <c r="F567" s="271" t="s">
        <v>176</v>
      </c>
      <c r="G567" s="269"/>
      <c r="H567" s="270" t="s">
        <v>19</v>
      </c>
      <c r="I567" s="272"/>
      <c r="J567" s="269"/>
      <c r="K567" s="269"/>
      <c r="L567" s="273"/>
      <c r="M567" s="274"/>
      <c r="N567" s="275"/>
      <c r="O567" s="275"/>
      <c r="P567" s="275"/>
      <c r="Q567" s="275"/>
      <c r="R567" s="275"/>
      <c r="S567" s="275"/>
      <c r="T567" s="27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77" t="s">
        <v>162</v>
      </c>
      <c r="AU567" s="277" t="s">
        <v>79</v>
      </c>
      <c r="AV567" s="16" t="s">
        <v>77</v>
      </c>
      <c r="AW567" s="16" t="s">
        <v>31</v>
      </c>
      <c r="AX567" s="16" t="s">
        <v>69</v>
      </c>
      <c r="AY567" s="277" t="s">
        <v>145</v>
      </c>
    </row>
    <row r="568" s="13" customFormat="1">
      <c r="A568" s="13"/>
      <c r="B568" s="235"/>
      <c r="C568" s="236"/>
      <c r="D568" s="228" t="s">
        <v>162</v>
      </c>
      <c r="E568" s="237" t="s">
        <v>19</v>
      </c>
      <c r="F568" s="238" t="s">
        <v>567</v>
      </c>
      <c r="G568" s="236"/>
      <c r="H568" s="239">
        <v>5.5199999999999996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162</v>
      </c>
      <c r="AU568" s="245" t="s">
        <v>79</v>
      </c>
      <c r="AV568" s="13" t="s">
        <v>79</v>
      </c>
      <c r="AW568" s="13" t="s">
        <v>31</v>
      </c>
      <c r="AX568" s="13" t="s">
        <v>69</v>
      </c>
      <c r="AY568" s="245" t="s">
        <v>145</v>
      </c>
    </row>
    <row r="569" s="14" customFormat="1">
      <c r="A569" s="14"/>
      <c r="B569" s="246"/>
      <c r="C569" s="247"/>
      <c r="D569" s="228" t="s">
        <v>162</v>
      </c>
      <c r="E569" s="248" t="s">
        <v>19</v>
      </c>
      <c r="F569" s="249" t="s">
        <v>164</v>
      </c>
      <c r="G569" s="247"/>
      <c r="H569" s="250">
        <v>5.5199999999999996</v>
      </c>
      <c r="I569" s="251"/>
      <c r="J569" s="247"/>
      <c r="K569" s="247"/>
      <c r="L569" s="252"/>
      <c r="M569" s="253"/>
      <c r="N569" s="254"/>
      <c r="O569" s="254"/>
      <c r="P569" s="254"/>
      <c r="Q569" s="254"/>
      <c r="R569" s="254"/>
      <c r="S569" s="254"/>
      <c r="T569" s="25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6" t="s">
        <v>162</v>
      </c>
      <c r="AU569" s="256" t="s">
        <v>79</v>
      </c>
      <c r="AV569" s="14" t="s">
        <v>146</v>
      </c>
      <c r="AW569" s="14" t="s">
        <v>31</v>
      </c>
      <c r="AX569" s="14" t="s">
        <v>69</v>
      </c>
      <c r="AY569" s="256" t="s">
        <v>145</v>
      </c>
    </row>
    <row r="570" s="15" customFormat="1">
      <c r="A570" s="15"/>
      <c r="B570" s="257"/>
      <c r="C570" s="258"/>
      <c r="D570" s="228" t="s">
        <v>162</v>
      </c>
      <c r="E570" s="259" t="s">
        <v>19</v>
      </c>
      <c r="F570" s="260" t="s">
        <v>166</v>
      </c>
      <c r="G570" s="258"/>
      <c r="H570" s="261">
        <v>16.559999999999999</v>
      </c>
      <c r="I570" s="262"/>
      <c r="J570" s="258"/>
      <c r="K570" s="258"/>
      <c r="L570" s="263"/>
      <c r="M570" s="264"/>
      <c r="N570" s="265"/>
      <c r="O570" s="265"/>
      <c r="P570" s="265"/>
      <c r="Q570" s="265"/>
      <c r="R570" s="265"/>
      <c r="S570" s="265"/>
      <c r="T570" s="266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7" t="s">
        <v>162</v>
      </c>
      <c r="AU570" s="267" t="s">
        <v>79</v>
      </c>
      <c r="AV570" s="15" t="s">
        <v>156</v>
      </c>
      <c r="AW570" s="15" t="s">
        <v>31</v>
      </c>
      <c r="AX570" s="15" t="s">
        <v>77</v>
      </c>
      <c r="AY570" s="267" t="s">
        <v>145</v>
      </c>
    </row>
    <row r="571" s="2" customFormat="1" ht="16.5" customHeight="1">
      <c r="A571" s="41"/>
      <c r="B571" s="42"/>
      <c r="C571" s="215" t="s">
        <v>568</v>
      </c>
      <c r="D571" s="215" t="s">
        <v>151</v>
      </c>
      <c r="E571" s="216" t="s">
        <v>569</v>
      </c>
      <c r="F571" s="217" t="s">
        <v>570</v>
      </c>
      <c r="G571" s="218" t="s">
        <v>170</v>
      </c>
      <c r="H571" s="219">
        <v>16.559999999999999</v>
      </c>
      <c r="I571" s="220"/>
      <c r="J571" s="221">
        <f>ROUND(I571*H571,2)</f>
        <v>0</v>
      </c>
      <c r="K571" s="217" t="s">
        <v>155</v>
      </c>
      <c r="L571" s="47"/>
      <c r="M571" s="222" t="s">
        <v>19</v>
      </c>
      <c r="N571" s="223" t="s">
        <v>40</v>
      </c>
      <c r="O571" s="87"/>
      <c r="P571" s="224">
        <f>O571*H571</f>
        <v>0</v>
      </c>
      <c r="Q571" s="224">
        <v>0.00029999999999999997</v>
      </c>
      <c r="R571" s="224">
        <f>Q571*H571</f>
        <v>0.0049679999999999993</v>
      </c>
      <c r="S571" s="224">
        <v>0</v>
      </c>
      <c r="T571" s="225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6" t="s">
        <v>380</v>
      </c>
      <c r="AT571" s="226" t="s">
        <v>151</v>
      </c>
      <c r="AU571" s="226" t="s">
        <v>79</v>
      </c>
      <c r="AY571" s="20" t="s">
        <v>145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20" t="s">
        <v>77</v>
      </c>
      <c r="BK571" s="227">
        <f>ROUND(I571*H571,2)</f>
        <v>0</v>
      </c>
      <c r="BL571" s="20" t="s">
        <v>380</v>
      </c>
      <c r="BM571" s="226" t="s">
        <v>571</v>
      </c>
    </row>
    <row r="572" s="2" customFormat="1">
      <c r="A572" s="41"/>
      <c r="B572" s="42"/>
      <c r="C572" s="43"/>
      <c r="D572" s="228" t="s">
        <v>158</v>
      </c>
      <c r="E572" s="43"/>
      <c r="F572" s="229" t="s">
        <v>572</v>
      </c>
      <c r="G572" s="43"/>
      <c r="H572" s="43"/>
      <c r="I572" s="230"/>
      <c r="J572" s="43"/>
      <c r="K572" s="43"/>
      <c r="L572" s="47"/>
      <c r="M572" s="231"/>
      <c r="N572" s="232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158</v>
      </c>
      <c r="AU572" s="20" t="s">
        <v>79</v>
      </c>
    </row>
    <row r="573" s="2" customFormat="1">
      <c r="A573" s="41"/>
      <c r="B573" s="42"/>
      <c r="C573" s="43"/>
      <c r="D573" s="233" t="s">
        <v>160</v>
      </c>
      <c r="E573" s="43"/>
      <c r="F573" s="234" t="s">
        <v>573</v>
      </c>
      <c r="G573" s="43"/>
      <c r="H573" s="43"/>
      <c r="I573" s="230"/>
      <c r="J573" s="43"/>
      <c r="K573" s="43"/>
      <c r="L573" s="47"/>
      <c r="M573" s="231"/>
      <c r="N573" s="232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160</v>
      </c>
      <c r="AU573" s="20" t="s">
        <v>79</v>
      </c>
    </row>
    <row r="574" s="16" customFormat="1">
      <c r="A574" s="16"/>
      <c r="B574" s="268"/>
      <c r="C574" s="269"/>
      <c r="D574" s="228" t="s">
        <v>162</v>
      </c>
      <c r="E574" s="270" t="s">
        <v>19</v>
      </c>
      <c r="F574" s="271" t="s">
        <v>565</v>
      </c>
      <c r="G574" s="269"/>
      <c r="H574" s="270" t="s">
        <v>19</v>
      </c>
      <c r="I574" s="272"/>
      <c r="J574" s="269"/>
      <c r="K574" s="269"/>
      <c r="L574" s="273"/>
      <c r="M574" s="274"/>
      <c r="N574" s="275"/>
      <c r="O574" s="275"/>
      <c r="P574" s="275"/>
      <c r="Q574" s="275"/>
      <c r="R574" s="275"/>
      <c r="S574" s="275"/>
      <c r="T574" s="27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277" t="s">
        <v>162</v>
      </c>
      <c r="AU574" s="277" t="s">
        <v>79</v>
      </c>
      <c r="AV574" s="16" t="s">
        <v>77</v>
      </c>
      <c r="AW574" s="16" t="s">
        <v>31</v>
      </c>
      <c r="AX574" s="16" t="s">
        <v>69</v>
      </c>
      <c r="AY574" s="277" t="s">
        <v>145</v>
      </c>
    </row>
    <row r="575" s="13" customFormat="1">
      <c r="A575" s="13"/>
      <c r="B575" s="235"/>
      <c r="C575" s="236"/>
      <c r="D575" s="228" t="s">
        <v>162</v>
      </c>
      <c r="E575" s="237" t="s">
        <v>19</v>
      </c>
      <c r="F575" s="238" t="s">
        <v>566</v>
      </c>
      <c r="G575" s="236"/>
      <c r="H575" s="239">
        <v>11.039999999999999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162</v>
      </c>
      <c r="AU575" s="245" t="s">
        <v>79</v>
      </c>
      <c r="AV575" s="13" t="s">
        <v>79</v>
      </c>
      <c r="AW575" s="13" t="s">
        <v>31</v>
      </c>
      <c r="AX575" s="13" t="s">
        <v>69</v>
      </c>
      <c r="AY575" s="245" t="s">
        <v>145</v>
      </c>
    </row>
    <row r="576" s="14" customFormat="1">
      <c r="A576" s="14"/>
      <c r="B576" s="246"/>
      <c r="C576" s="247"/>
      <c r="D576" s="228" t="s">
        <v>162</v>
      </c>
      <c r="E576" s="248" t="s">
        <v>19</v>
      </c>
      <c r="F576" s="249" t="s">
        <v>164</v>
      </c>
      <c r="G576" s="247"/>
      <c r="H576" s="250">
        <v>11.039999999999999</v>
      </c>
      <c r="I576" s="251"/>
      <c r="J576" s="247"/>
      <c r="K576" s="247"/>
      <c r="L576" s="252"/>
      <c r="M576" s="253"/>
      <c r="N576" s="254"/>
      <c r="O576" s="254"/>
      <c r="P576" s="254"/>
      <c r="Q576" s="254"/>
      <c r="R576" s="254"/>
      <c r="S576" s="254"/>
      <c r="T576" s="25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6" t="s">
        <v>162</v>
      </c>
      <c r="AU576" s="256" t="s">
        <v>79</v>
      </c>
      <c r="AV576" s="14" t="s">
        <v>146</v>
      </c>
      <c r="AW576" s="14" t="s">
        <v>31</v>
      </c>
      <c r="AX576" s="14" t="s">
        <v>69</v>
      </c>
      <c r="AY576" s="256" t="s">
        <v>145</v>
      </c>
    </row>
    <row r="577" s="16" customFormat="1">
      <c r="A577" s="16"/>
      <c r="B577" s="268"/>
      <c r="C577" s="269"/>
      <c r="D577" s="228" t="s">
        <v>162</v>
      </c>
      <c r="E577" s="270" t="s">
        <v>19</v>
      </c>
      <c r="F577" s="271" t="s">
        <v>176</v>
      </c>
      <c r="G577" s="269"/>
      <c r="H577" s="270" t="s">
        <v>19</v>
      </c>
      <c r="I577" s="272"/>
      <c r="J577" s="269"/>
      <c r="K577" s="269"/>
      <c r="L577" s="273"/>
      <c r="M577" s="274"/>
      <c r="N577" s="275"/>
      <c r="O577" s="275"/>
      <c r="P577" s="275"/>
      <c r="Q577" s="275"/>
      <c r="R577" s="275"/>
      <c r="S577" s="275"/>
      <c r="T577" s="27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77" t="s">
        <v>162</v>
      </c>
      <c r="AU577" s="277" t="s">
        <v>79</v>
      </c>
      <c r="AV577" s="16" t="s">
        <v>77</v>
      </c>
      <c r="AW577" s="16" t="s">
        <v>31</v>
      </c>
      <c r="AX577" s="16" t="s">
        <v>69</v>
      </c>
      <c r="AY577" s="277" t="s">
        <v>145</v>
      </c>
    </row>
    <row r="578" s="13" customFormat="1">
      <c r="A578" s="13"/>
      <c r="B578" s="235"/>
      <c r="C578" s="236"/>
      <c r="D578" s="228" t="s">
        <v>162</v>
      </c>
      <c r="E578" s="237" t="s">
        <v>19</v>
      </c>
      <c r="F578" s="238" t="s">
        <v>567</v>
      </c>
      <c r="G578" s="236"/>
      <c r="H578" s="239">
        <v>5.5199999999999996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162</v>
      </c>
      <c r="AU578" s="245" t="s">
        <v>79</v>
      </c>
      <c r="AV578" s="13" t="s">
        <v>79</v>
      </c>
      <c r="AW578" s="13" t="s">
        <v>31</v>
      </c>
      <c r="AX578" s="13" t="s">
        <v>69</v>
      </c>
      <c r="AY578" s="245" t="s">
        <v>145</v>
      </c>
    </row>
    <row r="579" s="14" customFormat="1">
      <c r="A579" s="14"/>
      <c r="B579" s="246"/>
      <c r="C579" s="247"/>
      <c r="D579" s="228" t="s">
        <v>162</v>
      </c>
      <c r="E579" s="248" t="s">
        <v>19</v>
      </c>
      <c r="F579" s="249" t="s">
        <v>164</v>
      </c>
      <c r="G579" s="247"/>
      <c r="H579" s="250">
        <v>5.5199999999999996</v>
      </c>
      <c r="I579" s="251"/>
      <c r="J579" s="247"/>
      <c r="K579" s="247"/>
      <c r="L579" s="252"/>
      <c r="M579" s="253"/>
      <c r="N579" s="254"/>
      <c r="O579" s="254"/>
      <c r="P579" s="254"/>
      <c r="Q579" s="254"/>
      <c r="R579" s="254"/>
      <c r="S579" s="254"/>
      <c r="T579" s="25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6" t="s">
        <v>162</v>
      </c>
      <c r="AU579" s="256" t="s">
        <v>79</v>
      </c>
      <c r="AV579" s="14" t="s">
        <v>146</v>
      </c>
      <c r="AW579" s="14" t="s">
        <v>31</v>
      </c>
      <c r="AX579" s="14" t="s">
        <v>69</v>
      </c>
      <c r="AY579" s="256" t="s">
        <v>145</v>
      </c>
    </row>
    <row r="580" s="15" customFormat="1">
      <c r="A580" s="15"/>
      <c r="B580" s="257"/>
      <c r="C580" s="258"/>
      <c r="D580" s="228" t="s">
        <v>162</v>
      </c>
      <c r="E580" s="259" t="s">
        <v>19</v>
      </c>
      <c r="F580" s="260" t="s">
        <v>166</v>
      </c>
      <c r="G580" s="258"/>
      <c r="H580" s="261">
        <v>16.559999999999999</v>
      </c>
      <c r="I580" s="262"/>
      <c r="J580" s="258"/>
      <c r="K580" s="258"/>
      <c r="L580" s="263"/>
      <c r="M580" s="264"/>
      <c r="N580" s="265"/>
      <c r="O580" s="265"/>
      <c r="P580" s="265"/>
      <c r="Q580" s="265"/>
      <c r="R580" s="265"/>
      <c r="S580" s="265"/>
      <c r="T580" s="266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7" t="s">
        <v>162</v>
      </c>
      <c r="AU580" s="267" t="s">
        <v>79</v>
      </c>
      <c r="AV580" s="15" t="s">
        <v>156</v>
      </c>
      <c r="AW580" s="15" t="s">
        <v>31</v>
      </c>
      <c r="AX580" s="15" t="s">
        <v>77</v>
      </c>
      <c r="AY580" s="267" t="s">
        <v>145</v>
      </c>
    </row>
    <row r="581" s="2" customFormat="1" ht="16.5" customHeight="1">
      <c r="A581" s="41"/>
      <c r="B581" s="42"/>
      <c r="C581" s="215" t="s">
        <v>574</v>
      </c>
      <c r="D581" s="215" t="s">
        <v>151</v>
      </c>
      <c r="E581" s="216" t="s">
        <v>575</v>
      </c>
      <c r="F581" s="217" t="s">
        <v>576</v>
      </c>
      <c r="G581" s="218" t="s">
        <v>170</v>
      </c>
      <c r="H581" s="219">
        <v>16.559999999999999</v>
      </c>
      <c r="I581" s="220"/>
      <c r="J581" s="221">
        <f>ROUND(I581*H581,2)</f>
        <v>0</v>
      </c>
      <c r="K581" s="217" t="s">
        <v>155</v>
      </c>
      <c r="L581" s="47"/>
      <c r="M581" s="222" t="s">
        <v>19</v>
      </c>
      <c r="N581" s="223" t="s">
        <v>40</v>
      </c>
      <c r="O581" s="87"/>
      <c r="P581" s="224">
        <f>O581*H581</f>
        <v>0</v>
      </c>
      <c r="Q581" s="224">
        <v>0.0015</v>
      </c>
      <c r="R581" s="224">
        <f>Q581*H581</f>
        <v>0.024839999999999997</v>
      </c>
      <c r="S581" s="224">
        <v>0</v>
      </c>
      <c r="T581" s="225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6" t="s">
        <v>380</v>
      </c>
      <c r="AT581" s="226" t="s">
        <v>151</v>
      </c>
      <c r="AU581" s="226" t="s">
        <v>79</v>
      </c>
      <c r="AY581" s="20" t="s">
        <v>145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20" t="s">
        <v>77</v>
      </c>
      <c r="BK581" s="227">
        <f>ROUND(I581*H581,2)</f>
        <v>0</v>
      </c>
      <c r="BL581" s="20" t="s">
        <v>380</v>
      </c>
      <c r="BM581" s="226" t="s">
        <v>577</v>
      </c>
    </row>
    <row r="582" s="2" customFormat="1">
      <c r="A582" s="41"/>
      <c r="B582" s="42"/>
      <c r="C582" s="43"/>
      <c r="D582" s="228" t="s">
        <v>158</v>
      </c>
      <c r="E582" s="43"/>
      <c r="F582" s="229" t="s">
        <v>578</v>
      </c>
      <c r="G582" s="43"/>
      <c r="H582" s="43"/>
      <c r="I582" s="230"/>
      <c r="J582" s="43"/>
      <c r="K582" s="43"/>
      <c r="L582" s="47"/>
      <c r="M582" s="231"/>
      <c r="N582" s="232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158</v>
      </c>
      <c r="AU582" s="20" t="s">
        <v>79</v>
      </c>
    </row>
    <row r="583" s="2" customFormat="1">
      <c r="A583" s="41"/>
      <c r="B583" s="42"/>
      <c r="C583" s="43"/>
      <c r="D583" s="233" t="s">
        <v>160</v>
      </c>
      <c r="E583" s="43"/>
      <c r="F583" s="234" t="s">
        <v>579</v>
      </c>
      <c r="G583" s="43"/>
      <c r="H583" s="43"/>
      <c r="I583" s="230"/>
      <c r="J583" s="43"/>
      <c r="K583" s="43"/>
      <c r="L583" s="47"/>
      <c r="M583" s="231"/>
      <c r="N583" s="232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160</v>
      </c>
      <c r="AU583" s="20" t="s">
        <v>79</v>
      </c>
    </row>
    <row r="584" s="16" customFormat="1">
      <c r="A584" s="16"/>
      <c r="B584" s="268"/>
      <c r="C584" s="269"/>
      <c r="D584" s="228" t="s">
        <v>162</v>
      </c>
      <c r="E584" s="270" t="s">
        <v>19</v>
      </c>
      <c r="F584" s="271" t="s">
        <v>565</v>
      </c>
      <c r="G584" s="269"/>
      <c r="H584" s="270" t="s">
        <v>19</v>
      </c>
      <c r="I584" s="272"/>
      <c r="J584" s="269"/>
      <c r="K584" s="269"/>
      <c r="L584" s="273"/>
      <c r="M584" s="274"/>
      <c r="N584" s="275"/>
      <c r="O584" s="275"/>
      <c r="P584" s="275"/>
      <c r="Q584" s="275"/>
      <c r="R584" s="275"/>
      <c r="S584" s="275"/>
      <c r="T584" s="27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277" t="s">
        <v>162</v>
      </c>
      <c r="AU584" s="277" t="s">
        <v>79</v>
      </c>
      <c r="AV584" s="16" t="s">
        <v>77</v>
      </c>
      <c r="AW584" s="16" t="s">
        <v>31</v>
      </c>
      <c r="AX584" s="16" t="s">
        <v>69</v>
      </c>
      <c r="AY584" s="277" t="s">
        <v>145</v>
      </c>
    </row>
    <row r="585" s="13" customFormat="1">
      <c r="A585" s="13"/>
      <c r="B585" s="235"/>
      <c r="C585" s="236"/>
      <c r="D585" s="228" t="s">
        <v>162</v>
      </c>
      <c r="E585" s="237" t="s">
        <v>19</v>
      </c>
      <c r="F585" s="238" t="s">
        <v>566</v>
      </c>
      <c r="G585" s="236"/>
      <c r="H585" s="239">
        <v>11.039999999999999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162</v>
      </c>
      <c r="AU585" s="245" t="s">
        <v>79</v>
      </c>
      <c r="AV585" s="13" t="s">
        <v>79</v>
      </c>
      <c r="AW585" s="13" t="s">
        <v>31</v>
      </c>
      <c r="AX585" s="13" t="s">
        <v>69</v>
      </c>
      <c r="AY585" s="245" t="s">
        <v>145</v>
      </c>
    </row>
    <row r="586" s="14" customFormat="1">
      <c r="A586" s="14"/>
      <c r="B586" s="246"/>
      <c r="C586" s="247"/>
      <c r="D586" s="228" t="s">
        <v>162</v>
      </c>
      <c r="E586" s="248" t="s">
        <v>19</v>
      </c>
      <c r="F586" s="249" t="s">
        <v>164</v>
      </c>
      <c r="G586" s="247"/>
      <c r="H586" s="250">
        <v>11.039999999999999</v>
      </c>
      <c r="I586" s="251"/>
      <c r="J586" s="247"/>
      <c r="K586" s="247"/>
      <c r="L586" s="252"/>
      <c r="M586" s="253"/>
      <c r="N586" s="254"/>
      <c r="O586" s="254"/>
      <c r="P586" s="254"/>
      <c r="Q586" s="254"/>
      <c r="R586" s="254"/>
      <c r="S586" s="254"/>
      <c r="T586" s="25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6" t="s">
        <v>162</v>
      </c>
      <c r="AU586" s="256" t="s">
        <v>79</v>
      </c>
      <c r="AV586" s="14" t="s">
        <v>146</v>
      </c>
      <c r="AW586" s="14" t="s">
        <v>31</v>
      </c>
      <c r="AX586" s="14" t="s">
        <v>69</v>
      </c>
      <c r="AY586" s="256" t="s">
        <v>145</v>
      </c>
    </row>
    <row r="587" s="16" customFormat="1">
      <c r="A587" s="16"/>
      <c r="B587" s="268"/>
      <c r="C587" s="269"/>
      <c r="D587" s="228" t="s">
        <v>162</v>
      </c>
      <c r="E587" s="270" t="s">
        <v>19</v>
      </c>
      <c r="F587" s="271" t="s">
        <v>176</v>
      </c>
      <c r="G587" s="269"/>
      <c r="H587" s="270" t="s">
        <v>19</v>
      </c>
      <c r="I587" s="272"/>
      <c r="J587" s="269"/>
      <c r="K587" s="269"/>
      <c r="L587" s="273"/>
      <c r="M587" s="274"/>
      <c r="N587" s="275"/>
      <c r="O587" s="275"/>
      <c r="P587" s="275"/>
      <c r="Q587" s="275"/>
      <c r="R587" s="275"/>
      <c r="S587" s="275"/>
      <c r="T587" s="27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77" t="s">
        <v>162</v>
      </c>
      <c r="AU587" s="277" t="s">
        <v>79</v>
      </c>
      <c r="AV587" s="16" t="s">
        <v>77</v>
      </c>
      <c r="AW587" s="16" t="s">
        <v>31</v>
      </c>
      <c r="AX587" s="16" t="s">
        <v>69</v>
      </c>
      <c r="AY587" s="277" t="s">
        <v>145</v>
      </c>
    </row>
    <row r="588" s="13" customFormat="1">
      <c r="A588" s="13"/>
      <c r="B588" s="235"/>
      <c r="C588" s="236"/>
      <c r="D588" s="228" t="s">
        <v>162</v>
      </c>
      <c r="E588" s="237" t="s">
        <v>19</v>
      </c>
      <c r="F588" s="238" t="s">
        <v>567</v>
      </c>
      <c r="G588" s="236"/>
      <c r="H588" s="239">
        <v>5.5199999999999996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162</v>
      </c>
      <c r="AU588" s="245" t="s">
        <v>79</v>
      </c>
      <c r="AV588" s="13" t="s">
        <v>79</v>
      </c>
      <c r="AW588" s="13" t="s">
        <v>31</v>
      </c>
      <c r="AX588" s="13" t="s">
        <v>69</v>
      </c>
      <c r="AY588" s="245" t="s">
        <v>145</v>
      </c>
    </row>
    <row r="589" s="14" customFormat="1">
      <c r="A589" s="14"/>
      <c r="B589" s="246"/>
      <c r="C589" s="247"/>
      <c r="D589" s="228" t="s">
        <v>162</v>
      </c>
      <c r="E589" s="248" t="s">
        <v>19</v>
      </c>
      <c r="F589" s="249" t="s">
        <v>164</v>
      </c>
      <c r="G589" s="247"/>
      <c r="H589" s="250">
        <v>5.5199999999999996</v>
      </c>
      <c r="I589" s="251"/>
      <c r="J589" s="247"/>
      <c r="K589" s="247"/>
      <c r="L589" s="252"/>
      <c r="M589" s="253"/>
      <c r="N589" s="254"/>
      <c r="O589" s="254"/>
      <c r="P589" s="254"/>
      <c r="Q589" s="254"/>
      <c r="R589" s="254"/>
      <c r="S589" s="254"/>
      <c r="T589" s="25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6" t="s">
        <v>162</v>
      </c>
      <c r="AU589" s="256" t="s">
        <v>79</v>
      </c>
      <c r="AV589" s="14" t="s">
        <v>146</v>
      </c>
      <c r="AW589" s="14" t="s">
        <v>31</v>
      </c>
      <c r="AX589" s="14" t="s">
        <v>69</v>
      </c>
      <c r="AY589" s="256" t="s">
        <v>145</v>
      </c>
    </row>
    <row r="590" s="15" customFormat="1">
      <c r="A590" s="15"/>
      <c r="B590" s="257"/>
      <c r="C590" s="258"/>
      <c r="D590" s="228" t="s">
        <v>162</v>
      </c>
      <c r="E590" s="259" t="s">
        <v>19</v>
      </c>
      <c r="F590" s="260" t="s">
        <v>166</v>
      </c>
      <c r="G590" s="258"/>
      <c r="H590" s="261">
        <v>16.559999999999999</v>
      </c>
      <c r="I590" s="262"/>
      <c r="J590" s="258"/>
      <c r="K590" s="258"/>
      <c r="L590" s="263"/>
      <c r="M590" s="264"/>
      <c r="N590" s="265"/>
      <c r="O590" s="265"/>
      <c r="P590" s="265"/>
      <c r="Q590" s="265"/>
      <c r="R590" s="265"/>
      <c r="S590" s="265"/>
      <c r="T590" s="266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7" t="s">
        <v>162</v>
      </c>
      <c r="AU590" s="267" t="s">
        <v>79</v>
      </c>
      <c r="AV590" s="15" t="s">
        <v>156</v>
      </c>
      <c r="AW590" s="15" t="s">
        <v>31</v>
      </c>
      <c r="AX590" s="15" t="s">
        <v>77</v>
      </c>
      <c r="AY590" s="267" t="s">
        <v>145</v>
      </c>
    </row>
    <row r="591" s="2" customFormat="1" ht="16.5" customHeight="1">
      <c r="A591" s="41"/>
      <c r="B591" s="42"/>
      <c r="C591" s="215" t="s">
        <v>580</v>
      </c>
      <c r="D591" s="215" t="s">
        <v>151</v>
      </c>
      <c r="E591" s="216" t="s">
        <v>581</v>
      </c>
      <c r="F591" s="217" t="s">
        <v>582</v>
      </c>
      <c r="G591" s="218" t="s">
        <v>170</v>
      </c>
      <c r="H591" s="219">
        <v>16.559999999999999</v>
      </c>
      <c r="I591" s="220"/>
      <c r="J591" s="221">
        <f>ROUND(I591*H591,2)</f>
        <v>0</v>
      </c>
      <c r="K591" s="217" t="s">
        <v>155</v>
      </c>
      <c r="L591" s="47"/>
      <c r="M591" s="222" t="s">
        <v>19</v>
      </c>
      <c r="N591" s="223" t="s">
        <v>40</v>
      </c>
      <c r="O591" s="87"/>
      <c r="P591" s="224">
        <f>O591*H591</f>
        <v>0</v>
      </c>
      <c r="Q591" s="224">
        <v>0.0044999999999999997</v>
      </c>
      <c r="R591" s="224">
        <f>Q591*H591</f>
        <v>0.074519999999999989</v>
      </c>
      <c r="S591" s="224">
        <v>0</v>
      </c>
      <c r="T591" s="225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26" t="s">
        <v>380</v>
      </c>
      <c r="AT591" s="226" t="s">
        <v>151</v>
      </c>
      <c r="AU591" s="226" t="s">
        <v>79</v>
      </c>
      <c r="AY591" s="20" t="s">
        <v>145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20" t="s">
        <v>77</v>
      </c>
      <c r="BK591" s="227">
        <f>ROUND(I591*H591,2)</f>
        <v>0</v>
      </c>
      <c r="BL591" s="20" t="s">
        <v>380</v>
      </c>
      <c r="BM591" s="226" t="s">
        <v>583</v>
      </c>
    </row>
    <row r="592" s="2" customFormat="1">
      <c r="A592" s="41"/>
      <c r="B592" s="42"/>
      <c r="C592" s="43"/>
      <c r="D592" s="228" t="s">
        <v>158</v>
      </c>
      <c r="E592" s="43"/>
      <c r="F592" s="229" t="s">
        <v>584</v>
      </c>
      <c r="G592" s="43"/>
      <c r="H592" s="43"/>
      <c r="I592" s="230"/>
      <c r="J592" s="43"/>
      <c r="K592" s="43"/>
      <c r="L592" s="47"/>
      <c r="M592" s="231"/>
      <c r="N592" s="232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158</v>
      </c>
      <c r="AU592" s="20" t="s">
        <v>79</v>
      </c>
    </row>
    <row r="593" s="2" customFormat="1">
      <c r="A593" s="41"/>
      <c r="B593" s="42"/>
      <c r="C593" s="43"/>
      <c r="D593" s="233" t="s">
        <v>160</v>
      </c>
      <c r="E593" s="43"/>
      <c r="F593" s="234" t="s">
        <v>585</v>
      </c>
      <c r="G593" s="43"/>
      <c r="H593" s="43"/>
      <c r="I593" s="230"/>
      <c r="J593" s="43"/>
      <c r="K593" s="43"/>
      <c r="L593" s="47"/>
      <c r="M593" s="231"/>
      <c r="N593" s="232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160</v>
      </c>
      <c r="AU593" s="20" t="s">
        <v>79</v>
      </c>
    </row>
    <row r="594" s="16" customFormat="1">
      <c r="A594" s="16"/>
      <c r="B594" s="268"/>
      <c r="C594" s="269"/>
      <c r="D594" s="228" t="s">
        <v>162</v>
      </c>
      <c r="E594" s="270" t="s">
        <v>19</v>
      </c>
      <c r="F594" s="271" t="s">
        <v>565</v>
      </c>
      <c r="G594" s="269"/>
      <c r="H594" s="270" t="s">
        <v>19</v>
      </c>
      <c r="I594" s="272"/>
      <c r="J594" s="269"/>
      <c r="K594" s="269"/>
      <c r="L594" s="273"/>
      <c r="M594" s="274"/>
      <c r="N594" s="275"/>
      <c r="O594" s="275"/>
      <c r="P594" s="275"/>
      <c r="Q594" s="275"/>
      <c r="R594" s="275"/>
      <c r="S594" s="275"/>
      <c r="T594" s="27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277" t="s">
        <v>162</v>
      </c>
      <c r="AU594" s="277" t="s">
        <v>79</v>
      </c>
      <c r="AV594" s="16" t="s">
        <v>77</v>
      </c>
      <c r="AW594" s="16" t="s">
        <v>31</v>
      </c>
      <c r="AX594" s="16" t="s">
        <v>69</v>
      </c>
      <c r="AY594" s="277" t="s">
        <v>145</v>
      </c>
    </row>
    <row r="595" s="13" customFormat="1">
      <c r="A595" s="13"/>
      <c r="B595" s="235"/>
      <c r="C595" s="236"/>
      <c r="D595" s="228" t="s">
        <v>162</v>
      </c>
      <c r="E595" s="237" t="s">
        <v>19</v>
      </c>
      <c r="F595" s="238" t="s">
        <v>566</v>
      </c>
      <c r="G595" s="236"/>
      <c r="H595" s="239">
        <v>11.039999999999999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162</v>
      </c>
      <c r="AU595" s="245" t="s">
        <v>79</v>
      </c>
      <c r="AV595" s="13" t="s">
        <v>79</v>
      </c>
      <c r="AW595" s="13" t="s">
        <v>31</v>
      </c>
      <c r="AX595" s="13" t="s">
        <v>69</v>
      </c>
      <c r="AY595" s="245" t="s">
        <v>145</v>
      </c>
    </row>
    <row r="596" s="14" customFormat="1">
      <c r="A596" s="14"/>
      <c r="B596" s="246"/>
      <c r="C596" s="247"/>
      <c r="D596" s="228" t="s">
        <v>162</v>
      </c>
      <c r="E596" s="248" t="s">
        <v>19</v>
      </c>
      <c r="F596" s="249" t="s">
        <v>164</v>
      </c>
      <c r="G596" s="247"/>
      <c r="H596" s="250">
        <v>11.039999999999999</v>
      </c>
      <c r="I596" s="251"/>
      <c r="J596" s="247"/>
      <c r="K596" s="247"/>
      <c r="L596" s="252"/>
      <c r="M596" s="253"/>
      <c r="N596" s="254"/>
      <c r="O596" s="254"/>
      <c r="P596" s="254"/>
      <c r="Q596" s="254"/>
      <c r="R596" s="254"/>
      <c r="S596" s="254"/>
      <c r="T596" s="25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6" t="s">
        <v>162</v>
      </c>
      <c r="AU596" s="256" t="s">
        <v>79</v>
      </c>
      <c r="AV596" s="14" t="s">
        <v>146</v>
      </c>
      <c r="AW596" s="14" t="s">
        <v>31</v>
      </c>
      <c r="AX596" s="14" t="s">
        <v>69</v>
      </c>
      <c r="AY596" s="256" t="s">
        <v>145</v>
      </c>
    </row>
    <row r="597" s="16" customFormat="1">
      <c r="A597" s="16"/>
      <c r="B597" s="268"/>
      <c r="C597" s="269"/>
      <c r="D597" s="228" t="s">
        <v>162</v>
      </c>
      <c r="E597" s="270" t="s">
        <v>19</v>
      </c>
      <c r="F597" s="271" t="s">
        <v>176</v>
      </c>
      <c r="G597" s="269"/>
      <c r="H597" s="270" t="s">
        <v>19</v>
      </c>
      <c r="I597" s="272"/>
      <c r="J597" s="269"/>
      <c r="K597" s="269"/>
      <c r="L597" s="273"/>
      <c r="M597" s="274"/>
      <c r="N597" s="275"/>
      <c r="O597" s="275"/>
      <c r="P597" s="275"/>
      <c r="Q597" s="275"/>
      <c r="R597" s="275"/>
      <c r="S597" s="275"/>
      <c r="T597" s="27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T597" s="277" t="s">
        <v>162</v>
      </c>
      <c r="AU597" s="277" t="s">
        <v>79</v>
      </c>
      <c r="AV597" s="16" t="s">
        <v>77</v>
      </c>
      <c r="AW597" s="16" t="s">
        <v>31</v>
      </c>
      <c r="AX597" s="16" t="s">
        <v>69</v>
      </c>
      <c r="AY597" s="277" t="s">
        <v>145</v>
      </c>
    </row>
    <row r="598" s="13" customFormat="1">
      <c r="A598" s="13"/>
      <c r="B598" s="235"/>
      <c r="C598" s="236"/>
      <c r="D598" s="228" t="s">
        <v>162</v>
      </c>
      <c r="E598" s="237" t="s">
        <v>19</v>
      </c>
      <c r="F598" s="238" t="s">
        <v>567</v>
      </c>
      <c r="G598" s="236"/>
      <c r="H598" s="239">
        <v>5.5199999999999996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162</v>
      </c>
      <c r="AU598" s="245" t="s">
        <v>79</v>
      </c>
      <c r="AV598" s="13" t="s">
        <v>79</v>
      </c>
      <c r="AW598" s="13" t="s">
        <v>31</v>
      </c>
      <c r="AX598" s="13" t="s">
        <v>69</v>
      </c>
      <c r="AY598" s="245" t="s">
        <v>145</v>
      </c>
    </row>
    <row r="599" s="14" customFormat="1">
      <c r="A599" s="14"/>
      <c r="B599" s="246"/>
      <c r="C599" s="247"/>
      <c r="D599" s="228" t="s">
        <v>162</v>
      </c>
      <c r="E599" s="248" t="s">
        <v>19</v>
      </c>
      <c r="F599" s="249" t="s">
        <v>164</v>
      </c>
      <c r="G599" s="247"/>
      <c r="H599" s="250">
        <v>5.5199999999999996</v>
      </c>
      <c r="I599" s="251"/>
      <c r="J599" s="247"/>
      <c r="K599" s="247"/>
      <c r="L599" s="252"/>
      <c r="M599" s="253"/>
      <c r="N599" s="254"/>
      <c r="O599" s="254"/>
      <c r="P599" s="254"/>
      <c r="Q599" s="254"/>
      <c r="R599" s="254"/>
      <c r="S599" s="254"/>
      <c r="T599" s="25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6" t="s">
        <v>162</v>
      </c>
      <c r="AU599" s="256" t="s">
        <v>79</v>
      </c>
      <c r="AV599" s="14" t="s">
        <v>146</v>
      </c>
      <c r="AW599" s="14" t="s">
        <v>31</v>
      </c>
      <c r="AX599" s="14" t="s">
        <v>69</v>
      </c>
      <c r="AY599" s="256" t="s">
        <v>145</v>
      </c>
    </row>
    <row r="600" s="15" customFormat="1">
      <c r="A600" s="15"/>
      <c r="B600" s="257"/>
      <c r="C600" s="258"/>
      <c r="D600" s="228" t="s">
        <v>162</v>
      </c>
      <c r="E600" s="259" t="s">
        <v>19</v>
      </c>
      <c r="F600" s="260" t="s">
        <v>166</v>
      </c>
      <c r="G600" s="258"/>
      <c r="H600" s="261">
        <v>16.559999999999999</v>
      </c>
      <c r="I600" s="262"/>
      <c r="J600" s="258"/>
      <c r="K600" s="258"/>
      <c r="L600" s="263"/>
      <c r="M600" s="264"/>
      <c r="N600" s="265"/>
      <c r="O600" s="265"/>
      <c r="P600" s="265"/>
      <c r="Q600" s="265"/>
      <c r="R600" s="265"/>
      <c r="S600" s="265"/>
      <c r="T600" s="266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7" t="s">
        <v>162</v>
      </c>
      <c r="AU600" s="267" t="s">
        <v>79</v>
      </c>
      <c r="AV600" s="15" t="s">
        <v>156</v>
      </c>
      <c r="AW600" s="15" t="s">
        <v>31</v>
      </c>
      <c r="AX600" s="15" t="s">
        <v>77</v>
      </c>
      <c r="AY600" s="267" t="s">
        <v>145</v>
      </c>
    </row>
    <row r="601" s="2" customFormat="1" ht="16.5" customHeight="1">
      <c r="A601" s="41"/>
      <c r="B601" s="42"/>
      <c r="C601" s="215" t="s">
        <v>7</v>
      </c>
      <c r="D601" s="215" t="s">
        <v>151</v>
      </c>
      <c r="E601" s="216" t="s">
        <v>586</v>
      </c>
      <c r="F601" s="217" t="s">
        <v>587</v>
      </c>
      <c r="G601" s="218" t="s">
        <v>170</v>
      </c>
      <c r="H601" s="219">
        <v>14.4</v>
      </c>
      <c r="I601" s="220"/>
      <c r="J601" s="221">
        <f>ROUND(I601*H601,2)</f>
        <v>0</v>
      </c>
      <c r="K601" s="217" t="s">
        <v>155</v>
      </c>
      <c r="L601" s="47"/>
      <c r="M601" s="222" t="s">
        <v>19</v>
      </c>
      <c r="N601" s="223" t="s">
        <v>40</v>
      </c>
      <c r="O601" s="87"/>
      <c r="P601" s="224">
        <f>O601*H601</f>
        <v>0</v>
      </c>
      <c r="Q601" s="224">
        <v>0</v>
      </c>
      <c r="R601" s="224">
        <f>Q601*H601</f>
        <v>0</v>
      </c>
      <c r="S601" s="224">
        <v>0.081500000000000003</v>
      </c>
      <c r="T601" s="225">
        <f>S601*H601</f>
        <v>1.1736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26" t="s">
        <v>380</v>
      </c>
      <c r="AT601" s="226" t="s">
        <v>151</v>
      </c>
      <c r="AU601" s="226" t="s">
        <v>79</v>
      </c>
      <c r="AY601" s="20" t="s">
        <v>145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20" t="s">
        <v>77</v>
      </c>
      <c r="BK601" s="227">
        <f>ROUND(I601*H601,2)</f>
        <v>0</v>
      </c>
      <c r="BL601" s="20" t="s">
        <v>380</v>
      </c>
      <c r="BM601" s="226" t="s">
        <v>588</v>
      </c>
    </row>
    <row r="602" s="2" customFormat="1">
      <c r="A602" s="41"/>
      <c r="B602" s="42"/>
      <c r="C602" s="43"/>
      <c r="D602" s="228" t="s">
        <v>158</v>
      </c>
      <c r="E602" s="43"/>
      <c r="F602" s="229" t="s">
        <v>589</v>
      </c>
      <c r="G602" s="43"/>
      <c r="H602" s="43"/>
      <c r="I602" s="230"/>
      <c r="J602" s="43"/>
      <c r="K602" s="43"/>
      <c r="L602" s="47"/>
      <c r="M602" s="231"/>
      <c r="N602" s="232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158</v>
      </c>
      <c r="AU602" s="20" t="s">
        <v>79</v>
      </c>
    </row>
    <row r="603" s="2" customFormat="1">
      <c r="A603" s="41"/>
      <c r="B603" s="42"/>
      <c r="C603" s="43"/>
      <c r="D603" s="233" t="s">
        <v>160</v>
      </c>
      <c r="E603" s="43"/>
      <c r="F603" s="234" t="s">
        <v>590</v>
      </c>
      <c r="G603" s="43"/>
      <c r="H603" s="43"/>
      <c r="I603" s="230"/>
      <c r="J603" s="43"/>
      <c r="K603" s="43"/>
      <c r="L603" s="47"/>
      <c r="M603" s="231"/>
      <c r="N603" s="232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160</v>
      </c>
      <c r="AU603" s="20" t="s">
        <v>79</v>
      </c>
    </row>
    <row r="604" s="16" customFormat="1">
      <c r="A604" s="16"/>
      <c r="B604" s="268"/>
      <c r="C604" s="269"/>
      <c r="D604" s="228" t="s">
        <v>162</v>
      </c>
      <c r="E604" s="270" t="s">
        <v>19</v>
      </c>
      <c r="F604" s="271" t="s">
        <v>291</v>
      </c>
      <c r="G604" s="269"/>
      <c r="H604" s="270" t="s">
        <v>19</v>
      </c>
      <c r="I604" s="272"/>
      <c r="J604" s="269"/>
      <c r="K604" s="269"/>
      <c r="L604" s="273"/>
      <c r="M604" s="274"/>
      <c r="N604" s="275"/>
      <c r="O604" s="275"/>
      <c r="P604" s="275"/>
      <c r="Q604" s="275"/>
      <c r="R604" s="275"/>
      <c r="S604" s="275"/>
      <c r="T604" s="27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T604" s="277" t="s">
        <v>162</v>
      </c>
      <c r="AU604" s="277" t="s">
        <v>79</v>
      </c>
      <c r="AV604" s="16" t="s">
        <v>77</v>
      </c>
      <c r="AW604" s="16" t="s">
        <v>31</v>
      </c>
      <c r="AX604" s="16" t="s">
        <v>69</v>
      </c>
      <c r="AY604" s="277" t="s">
        <v>145</v>
      </c>
    </row>
    <row r="605" s="13" customFormat="1">
      <c r="A605" s="13"/>
      <c r="B605" s="235"/>
      <c r="C605" s="236"/>
      <c r="D605" s="228" t="s">
        <v>162</v>
      </c>
      <c r="E605" s="237" t="s">
        <v>19</v>
      </c>
      <c r="F605" s="238" t="s">
        <v>591</v>
      </c>
      <c r="G605" s="236"/>
      <c r="H605" s="239">
        <v>7.2000000000000002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162</v>
      </c>
      <c r="AU605" s="245" t="s">
        <v>79</v>
      </c>
      <c r="AV605" s="13" t="s">
        <v>79</v>
      </c>
      <c r="AW605" s="13" t="s">
        <v>31</v>
      </c>
      <c r="AX605" s="13" t="s">
        <v>69</v>
      </c>
      <c r="AY605" s="245" t="s">
        <v>145</v>
      </c>
    </row>
    <row r="606" s="14" customFormat="1">
      <c r="A606" s="14"/>
      <c r="B606" s="246"/>
      <c r="C606" s="247"/>
      <c r="D606" s="228" t="s">
        <v>162</v>
      </c>
      <c r="E606" s="248" t="s">
        <v>19</v>
      </c>
      <c r="F606" s="249" t="s">
        <v>164</v>
      </c>
      <c r="G606" s="247"/>
      <c r="H606" s="250">
        <v>7.2000000000000002</v>
      </c>
      <c r="I606" s="251"/>
      <c r="J606" s="247"/>
      <c r="K606" s="247"/>
      <c r="L606" s="252"/>
      <c r="M606" s="253"/>
      <c r="N606" s="254"/>
      <c r="O606" s="254"/>
      <c r="P606" s="254"/>
      <c r="Q606" s="254"/>
      <c r="R606" s="254"/>
      <c r="S606" s="254"/>
      <c r="T606" s="25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6" t="s">
        <v>162</v>
      </c>
      <c r="AU606" s="256" t="s">
        <v>79</v>
      </c>
      <c r="AV606" s="14" t="s">
        <v>146</v>
      </c>
      <c r="AW606" s="14" t="s">
        <v>31</v>
      </c>
      <c r="AX606" s="14" t="s">
        <v>69</v>
      </c>
      <c r="AY606" s="256" t="s">
        <v>145</v>
      </c>
    </row>
    <row r="607" s="13" customFormat="1">
      <c r="A607" s="13"/>
      <c r="B607" s="235"/>
      <c r="C607" s="236"/>
      <c r="D607" s="228" t="s">
        <v>162</v>
      </c>
      <c r="E607" s="237" t="s">
        <v>19</v>
      </c>
      <c r="F607" s="238" t="s">
        <v>592</v>
      </c>
      <c r="G607" s="236"/>
      <c r="H607" s="239">
        <v>3.6000000000000001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162</v>
      </c>
      <c r="AU607" s="245" t="s">
        <v>79</v>
      </c>
      <c r="AV607" s="13" t="s">
        <v>79</v>
      </c>
      <c r="AW607" s="13" t="s">
        <v>31</v>
      </c>
      <c r="AX607" s="13" t="s">
        <v>69</v>
      </c>
      <c r="AY607" s="245" t="s">
        <v>145</v>
      </c>
    </row>
    <row r="608" s="14" customFormat="1">
      <c r="A608" s="14"/>
      <c r="B608" s="246"/>
      <c r="C608" s="247"/>
      <c r="D608" s="228" t="s">
        <v>162</v>
      </c>
      <c r="E608" s="248" t="s">
        <v>19</v>
      </c>
      <c r="F608" s="249" t="s">
        <v>164</v>
      </c>
      <c r="G608" s="247"/>
      <c r="H608" s="250">
        <v>3.6000000000000001</v>
      </c>
      <c r="I608" s="251"/>
      <c r="J608" s="247"/>
      <c r="K608" s="247"/>
      <c r="L608" s="252"/>
      <c r="M608" s="253"/>
      <c r="N608" s="254"/>
      <c r="O608" s="254"/>
      <c r="P608" s="254"/>
      <c r="Q608" s="254"/>
      <c r="R608" s="254"/>
      <c r="S608" s="254"/>
      <c r="T608" s="25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6" t="s">
        <v>162</v>
      </c>
      <c r="AU608" s="256" t="s">
        <v>79</v>
      </c>
      <c r="AV608" s="14" t="s">
        <v>146</v>
      </c>
      <c r="AW608" s="14" t="s">
        <v>31</v>
      </c>
      <c r="AX608" s="14" t="s">
        <v>69</v>
      </c>
      <c r="AY608" s="256" t="s">
        <v>145</v>
      </c>
    </row>
    <row r="609" s="13" customFormat="1">
      <c r="A609" s="13"/>
      <c r="B609" s="235"/>
      <c r="C609" s="236"/>
      <c r="D609" s="228" t="s">
        <v>162</v>
      </c>
      <c r="E609" s="237" t="s">
        <v>19</v>
      </c>
      <c r="F609" s="238" t="s">
        <v>593</v>
      </c>
      <c r="G609" s="236"/>
      <c r="H609" s="239">
        <v>3.6000000000000001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162</v>
      </c>
      <c r="AU609" s="245" t="s">
        <v>79</v>
      </c>
      <c r="AV609" s="13" t="s">
        <v>79</v>
      </c>
      <c r="AW609" s="13" t="s">
        <v>31</v>
      </c>
      <c r="AX609" s="13" t="s">
        <v>69</v>
      </c>
      <c r="AY609" s="245" t="s">
        <v>145</v>
      </c>
    </row>
    <row r="610" s="14" customFormat="1">
      <c r="A610" s="14"/>
      <c r="B610" s="246"/>
      <c r="C610" s="247"/>
      <c r="D610" s="228" t="s">
        <v>162</v>
      </c>
      <c r="E610" s="248" t="s">
        <v>19</v>
      </c>
      <c r="F610" s="249" t="s">
        <v>164</v>
      </c>
      <c r="G610" s="247"/>
      <c r="H610" s="250">
        <v>3.6000000000000001</v>
      </c>
      <c r="I610" s="251"/>
      <c r="J610" s="247"/>
      <c r="K610" s="247"/>
      <c r="L610" s="252"/>
      <c r="M610" s="253"/>
      <c r="N610" s="254"/>
      <c r="O610" s="254"/>
      <c r="P610" s="254"/>
      <c r="Q610" s="254"/>
      <c r="R610" s="254"/>
      <c r="S610" s="254"/>
      <c r="T610" s="25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6" t="s">
        <v>162</v>
      </c>
      <c r="AU610" s="256" t="s">
        <v>79</v>
      </c>
      <c r="AV610" s="14" t="s">
        <v>146</v>
      </c>
      <c r="AW610" s="14" t="s">
        <v>31</v>
      </c>
      <c r="AX610" s="14" t="s">
        <v>69</v>
      </c>
      <c r="AY610" s="256" t="s">
        <v>145</v>
      </c>
    </row>
    <row r="611" s="15" customFormat="1">
      <c r="A611" s="15"/>
      <c r="B611" s="257"/>
      <c r="C611" s="258"/>
      <c r="D611" s="228" t="s">
        <v>162</v>
      </c>
      <c r="E611" s="259" t="s">
        <v>19</v>
      </c>
      <c r="F611" s="260" t="s">
        <v>166</v>
      </c>
      <c r="G611" s="258"/>
      <c r="H611" s="261">
        <v>14.4</v>
      </c>
      <c r="I611" s="262"/>
      <c r="J611" s="258"/>
      <c r="K611" s="258"/>
      <c r="L611" s="263"/>
      <c r="M611" s="264"/>
      <c r="N611" s="265"/>
      <c r="O611" s="265"/>
      <c r="P611" s="265"/>
      <c r="Q611" s="265"/>
      <c r="R611" s="265"/>
      <c r="S611" s="265"/>
      <c r="T611" s="266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7" t="s">
        <v>162</v>
      </c>
      <c r="AU611" s="267" t="s">
        <v>79</v>
      </c>
      <c r="AV611" s="15" t="s">
        <v>156</v>
      </c>
      <c r="AW611" s="15" t="s">
        <v>31</v>
      </c>
      <c r="AX611" s="15" t="s">
        <v>77</v>
      </c>
      <c r="AY611" s="267" t="s">
        <v>145</v>
      </c>
    </row>
    <row r="612" s="2" customFormat="1" ht="21.75" customHeight="1">
      <c r="A612" s="41"/>
      <c r="B612" s="42"/>
      <c r="C612" s="215" t="s">
        <v>594</v>
      </c>
      <c r="D612" s="215" t="s">
        <v>151</v>
      </c>
      <c r="E612" s="216" t="s">
        <v>595</v>
      </c>
      <c r="F612" s="217" t="s">
        <v>596</v>
      </c>
      <c r="G612" s="218" t="s">
        <v>170</v>
      </c>
      <c r="H612" s="219">
        <v>16.559999999999999</v>
      </c>
      <c r="I612" s="220"/>
      <c r="J612" s="221">
        <f>ROUND(I612*H612,2)</f>
        <v>0</v>
      </c>
      <c r="K612" s="217" t="s">
        <v>155</v>
      </c>
      <c r="L612" s="47"/>
      <c r="M612" s="222" t="s">
        <v>19</v>
      </c>
      <c r="N612" s="223" t="s">
        <v>40</v>
      </c>
      <c r="O612" s="87"/>
      <c r="P612" s="224">
        <f>O612*H612</f>
        <v>0</v>
      </c>
      <c r="Q612" s="224">
        <v>0.0053</v>
      </c>
      <c r="R612" s="224">
        <f>Q612*H612</f>
        <v>0.087767999999999999</v>
      </c>
      <c r="S612" s="224">
        <v>0</v>
      </c>
      <c r="T612" s="225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26" t="s">
        <v>380</v>
      </c>
      <c r="AT612" s="226" t="s">
        <v>151</v>
      </c>
      <c r="AU612" s="226" t="s">
        <v>79</v>
      </c>
      <c r="AY612" s="20" t="s">
        <v>145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20" t="s">
        <v>77</v>
      </c>
      <c r="BK612" s="227">
        <f>ROUND(I612*H612,2)</f>
        <v>0</v>
      </c>
      <c r="BL612" s="20" t="s">
        <v>380</v>
      </c>
      <c r="BM612" s="226" t="s">
        <v>597</v>
      </c>
    </row>
    <row r="613" s="2" customFormat="1">
      <c r="A613" s="41"/>
      <c r="B613" s="42"/>
      <c r="C613" s="43"/>
      <c r="D613" s="228" t="s">
        <v>158</v>
      </c>
      <c r="E613" s="43"/>
      <c r="F613" s="229" t="s">
        <v>598</v>
      </c>
      <c r="G613" s="43"/>
      <c r="H613" s="43"/>
      <c r="I613" s="230"/>
      <c r="J613" s="43"/>
      <c r="K613" s="43"/>
      <c r="L613" s="47"/>
      <c r="M613" s="231"/>
      <c r="N613" s="232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158</v>
      </c>
      <c r="AU613" s="20" t="s">
        <v>79</v>
      </c>
    </row>
    <row r="614" s="2" customFormat="1">
      <c r="A614" s="41"/>
      <c r="B614" s="42"/>
      <c r="C614" s="43"/>
      <c r="D614" s="233" t="s">
        <v>160</v>
      </c>
      <c r="E614" s="43"/>
      <c r="F614" s="234" t="s">
        <v>599</v>
      </c>
      <c r="G614" s="43"/>
      <c r="H614" s="43"/>
      <c r="I614" s="230"/>
      <c r="J614" s="43"/>
      <c r="K614" s="43"/>
      <c r="L614" s="47"/>
      <c r="M614" s="231"/>
      <c r="N614" s="232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160</v>
      </c>
      <c r="AU614" s="20" t="s">
        <v>79</v>
      </c>
    </row>
    <row r="615" s="16" customFormat="1">
      <c r="A615" s="16"/>
      <c r="B615" s="268"/>
      <c r="C615" s="269"/>
      <c r="D615" s="228" t="s">
        <v>162</v>
      </c>
      <c r="E615" s="270" t="s">
        <v>19</v>
      </c>
      <c r="F615" s="271" t="s">
        <v>565</v>
      </c>
      <c r="G615" s="269"/>
      <c r="H615" s="270" t="s">
        <v>19</v>
      </c>
      <c r="I615" s="272"/>
      <c r="J615" s="269"/>
      <c r="K615" s="269"/>
      <c r="L615" s="273"/>
      <c r="M615" s="274"/>
      <c r="N615" s="275"/>
      <c r="O615" s="275"/>
      <c r="P615" s="275"/>
      <c r="Q615" s="275"/>
      <c r="R615" s="275"/>
      <c r="S615" s="275"/>
      <c r="T615" s="27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T615" s="277" t="s">
        <v>162</v>
      </c>
      <c r="AU615" s="277" t="s">
        <v>79</v>
      </c>
      <c r="AV615" s="16" t="s">
        <v>77</v>
      </c>
      <c r="AW615" s="16" t="s">
        <v>31</v>
      </c>
      <c r="AX615" s="16" t="s">
        <v>69</v>
      </c>
      <c r="AY615" s="277" t="s">
        <v>145</v>
      </c>
    </row>
    <row r="616" s="13" customFormat="1">
      <c r="A616" s="13"/>
      <c r="B616" s="235"/>
      <c r="C616" s="236"/>
      <c r="D616" s="228" t="s">
        <v>162</v>
      </c>
      <c r="E616" s="237" t="s">
        <v>19</v>
      </c>
      <c r="F616" s="238" t="s">
        <v>566</v>
      </c>
      <c r="G616" s="236"/>
      <c r="H616" s="239">
        <v>11.039999999999999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162</v>
      </c>
      <c r="AU616" s="245" t="s">
        <v>79</v>
      </c>
      <c r="AV616" s="13" t="s">
        <v>79</v>
      </c>
      <c r="AW616" s="13" t="s">
        <v>31</v>
      </c>
      <c r="AX616" s="13" t="s">
        <v>69</v>
      </c>
      <c r="AY616" s="245" t="s">
        <v>145</v>
      </c>
    </row>
    <row r="617" s="14" customFormat="1">
      <c r="A617" s="14"/>
      <c r="B617" s="246"/>
      <c r="C617" s="247"/>
      <c r="D617" s="228" t="s">
        <v>162</v>
      </c>
      <c r="E617" s="248" t="s">
        <v>19</v>
      </c>
      <c r="F617" s="249" t="s">
        <v>164</v>
      </c>
      <c r="G617" s="247"/>
      <c r="H617" s="250">
        <v>11.039999999999999</v>
      </c>
      <c r="I617" s="251"/>
      <c r="J617" s="247"/>
      <c r="K617" s="247"/>
      <c r="L617" s="252"/>
      <c r="M617" s="253"/>
      <c r="N617" s="254"/>
      <c r="O617" s="254"/>
      <c r="P617" s="254"/>
      <c r="Q617" s="254"/>
      <c r="R617" s="254"/>
      <c r="S617" s="254"/>
      <c r="T617" s="25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6" t="s">
        <v>162</v>
      </c>
      <c r="AU617" s="256" t="s">
        <v>79</v>
      </c>
      <c r="AV617" s="14" t="s">
        <v>146</v>
      </c>
      <c r="AW617" s="14" t="s">
        <v>31</v>
      </c>
      <c r="AX617" s="14" t="s">
        <v>69</v>
      </c>
      <c r="AY617" s="256" t="s">
        <v>145</v>
      </c>
    </row>
    <row r="618" s="16" customFormat="1">
      <c r="A618" s="16"/>
      <c r="B618" s="268"/>
      <c r="C618" s="269"/>
      <c r="D618" s="228" t="s">
        <v>162</v>
      </c>
      <c r="E618" s="270" t="s">
        <v>19</v>
      </c>
      <c r="F618" s="271" t="s">
        <v>176</v>
      </c>
      <c r="G618" s="269"/>
      <c r="H618" s="270" t="s">
        <v>19</v>
      </c>
      <c r="I618" s="272"/>
      <c r="J618" s="269"/>
      <c r="K618" s="269"/>
      <c r="L618" s="273"/>
      <c r="M618" s="274"/>
      <c r="N618" s="275"/>
      <c r="O618" s="275"/>
      <c r="P618" s="275"/>
      <c r="Q618" s="275"/>
      <c r="R618" s="275"/>
      <c r="S618" s="275"/>
      <c r="T618" s="27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277" t="s">
        <v>162</v>
      </c>
      <c r="AU618" s="277" t="s">
        <v>79</v>
      </c>
      <c r="AV618" s="16" t="s">
        <v>77</v>
      </c>
      <c r="AW618" s="16" t="s">
        <v>31</v>
      </c>
      <c r="AX618" s="16" t="s">
        <v>69</v>
      </c>
      <c r="AY618" s="277" t="s">
        <v>145</v>
      </c>
    </row>
    <row r="619" s="13" customFormat="1">
      <c r="A619" s="13"/>
      <c r="B619" s="235"/>
      <c r="C619" s="236"/>
      <c r="D619" s="228" t="s">
        <v>162</v>
      </c>
      <c r="E619" s="237" t="s">
        <v>19</v>
      </c>
      <c r="F619" s="238" t="s">
        <v>567</v>
      </c>
      <c r="G619" s="236"/>
      <c r="H619" s="239">
        <v>5.5199999999999996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162</v>
      </c>
      <c r="AU619" s="245" t="s">
        <v>79</v>
      </c>
      <c r="AV619" s="13" t="s">
        <v>79</v>
      </c>
      <c r="AW619" s="13" t="s">
        <v>31</v>
      </c>
      <c r="AX619" s="13" t="s">
        <v>69</v>
      </c>
      <c r="AY619" s="245" t="s">
        <v>145</v>
      </c>
    </row>
    <row r="620" s="14" customFormat="1">
      <c r="A620" s="14"/>
      <c r="B620" s="246"/>
      <c r="C620" s="247"/>
      <c r="D620" s="228" t="s">
        <v>162</v>
      </c>
      <c r="E620" s="248" t="s">
        <v>19</v>
      </c>
      <c r="F620" s="249" t="s">
        <v>164</v>
      </c>
      <c r="G620" s="247"/>
      <c r="H620" s="250">
        <v>5.5199999999999996</v>
      </c>
      <c r="I620" s="251"/>
      <c r="J620" s="247"/>
      <c r="K620" s="247"/>
      <c r="L620" s="252"/>
      <c r="M620" s="253"/>
      <c r="N620" s="254"/>
      <c r="O620" s="254"/>
      <c r="P620" s="254"/>
      <c r="Q620" s="254"/>
      <c r="R620" s="254"/>
      <c r="S620" s="254"/>
      <c r="T620" s="25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6" t="s">
        <v>162</v>
      </c>
      <c r="AU620" s="256" t="s">
        <v>79</v>
      </c>
      <c r="AV620" s="14" t="s">
        <v>146</v>
      </c>
      <c r="AW620" s="14" t="s">
        <v>31</v>
      </c>
      <c r="AX620" s="14" t="s">
        <v>69</v>
      </c>
      <c r="AY620" s="256" t="s">
        <v>145</v>
      </c>
    </row>
    <row r="621" s="15" customFormat="1">
      <c r="A621" s="15"/>
      <c r="B621" s="257"/>
      <c r="C621" s="258"/>
      <c r="D621" s="228" t="s">
        <v>162</v>
      </c>
      <c r="E621" s="259" t="s">
        <v>19</v>
      </c>
      <c r="F621" s="260" t="s">
        <v>166</v>
      </c>
      <c r="G621" s="258"/>
      <c r="H621" s="261">
        <v>16.559999999999999</v>
      </c>
      <c r="I621" s="262"/>
      <c r="J621" s="258"/>
      <c r="K621" s="258"/>
      <c r="L621" s="263"/>
      <c r="M621" s="264"/>
      <c r="N621" s="265"/>
      <c r="O621" s="265"/>
      <c r="P621" s="265"/>
      <c r="Q621" s="265"/>
      <c r="R621" s="265"/>
      <c r="S621" s="265"/>
      <c r="T621" s="266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7" t="s">
        <v>162</v>
      </c>
      <c r="AU621" s="267" t="s">
        <v>79</v>
      </c>
      <c r="AV621" s="15" t="s">
        <v>156</v>
      </c>
      <c r="AW621" s="15" t="s">
        <v>31</v>
      </c>
      <c r="AX621" s="15" t="s">
        <v>77</v>
      </c>
      <c r="AY621" s="267" t="s">
        <v>145</v>
      </c>
    </row>
    <row r="622" s="2" customFormat="1" ht="16.5" customHeight="1">
      <c r="A622" s="41"/>
      <c r="B622" s="42"/>
      <c r="C622" s="278" t="s">
        <v>600</v>
      </c>
      <c r="D622" s="278" t="s">
        <v>416</v>
      </c>
      <c r="E622" s="279" t="s">
        <v>601</v>
      </c>
      <c r="F622" s="280" t="s">
        <v>602</v>
      </c>
      <c r="G622" s="281" t="s">
        <v>170</v>
      </c>
      <c r="H622" s="282">
        <v>18.216000000000001</v>
      </c>
      <c r="I622" s="283"/>
      <c r="J622" s="284">
        <f>ROUND(I622*H622,2)</f>
        <v>0</v>
      </c>
      <c r="K622" s="280" t="s">
        <v>155</v>
      </c>
      <c r="L622" s="285"/>
      <c r="M622" s="286" t="s">
        <v>19</v>
      </c>
      <c r="N622" s="287" t="s">
        <v>40</v>
      </c>
      <c r="O622" s="87"/>
      <c r="P622" s="224">
        <f>O622*H622</f>
        <v>0</v>
      </c>
      <c r="Q622" s="224">
        <v>0.01771</v>
      </c>
      <c r="R622" s="224">
        <f>Q622*H622</f>
        <v>0.32260536000000001</v>
      </c>
      <c r="S622" s="224">
        <v>0</v>
      </c>
      <c r="T622" s="225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6" t="s">
        <v>419</v>
      </c>
      <c r="AT622" s="226" t="s">
        <v>416</v>
      </c>
      <c r="AU622" s="226" t="s">
        <v>79</v>
      </c>
      <c r="AY622" s="20" t="s">
        <v>145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20" t="s">
        <v>77</v>
      </c>
      <c r="BK622" s="227">
        <f>ROUND(I622*H622,2)</f>
        <v>0</v>
      </c>
      <c r="BL622" s="20" t="s">
        <v>380</v>
      </c>
      <c r="BM622" s="226" t="s">
        <v>603</v>
      </c>
    </row>
    <row r="623" s="2" customFormat="1">
      <c r="A623" s="41"/>
      <c r="B623" s="42"/>
      <c r="C623" s="43"/>
      <c r="D623" s="228" t="s">
        <v>158</v>
      </c>
      <c r="E623" s="43"/>
      <c r="F623" s="229" t="s">
        <v>602</v>
      </c>
      <c r="G623" s="43"/>
      <c r="H623" s="43"/>
      <c r="I623" s="230"/>
      <c r="J623" s="43"/>
      <c r="K623" s="43"/>
      <c r="L623" s="47"/>
      <c r="M623" s="231"/>
      <c r="N623" s="232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158</v>
      </c>
      <c r="AU623" s="20" t="s">
        <v>79</v>
      </c>
    </row>
    <row r="624" s="13" customFormat="1">
      <c r="A624" s="13"/>
      <c r="B624" s="235"/>
      <c r="C624" s="236"/>
      <c r="D624" s="228" t="s">
        <v>162</v>
      </c>
      <c r="E624" s="237" t="s">
        <v>19</v>
      </c>
      <c r="F624" s="238" t="s">
        <v>604</v>
      </c>
      <c r="G624" s="236"/>
      <c r="H624" s="239">
        <v>18.216000000000001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162</v>
      </c>
      <c r="AU624" s="245" t="s">
        <v>79</v>
      </c>
      <c r="AV624" s="13" t="s">
        <v>79</v>
      </c>
      <c r="AW624" s="13" t="s">
        <v>31</v>
      </c>
      <c r="AX624" s="13" t="s">
        <v>77</v>
      </c>
      <c r="AY624" s="245" t="s">
        <v>145</v>
      </c>
    </row>
    <row r="625" s="2" customFormat="1" ht="21.75" customHeight="1">
      <c r="A625" s="41"/>
      <c r="B625" s="42"/>
      <c r="C625" s="215" t="s">
        <v>605</v>
      </c>
      <c r="D625" s="215" t="s">
        <v>151</v>
      </c>
      <c r="E625" s="216" t="s">
        <v>606</v>
      </c>
      <c r="F625" s="217" t="s">
        <v>607</v>
      </c>
      <c r="G625" s="218" t="s">
        <v>170</v>
      </c>
      <c r="H625" s="219">
        <v>16.559999999999999</v>
      </c>
      <c r="I625" s="220"/>
      <c r="J625" s="221">
        <f>ROUND(I625*H625,2)</f>
        <v>0</v>
      </c>
      <c r="K625" s="217" t="s">
        <v>155</v>
      </c>
      <c r="L625" s="47"/>
      <c r="M625" s="222" t="s">
        <v>19</v>
      </c>
      <c r="N625" s="223" t="s">
        <v>40</v>
      </c>
      <c r="O625" s="87"/>
      <c r="P625" s="224">
        <f>O625*H625</f>
        <v>0</v>
      </c>
      <c r="Q625" s="224">
        <v>0</v>
      </c>
      <c r="R625" s="224">
        <f>Q625*H625</f>
        <v>0</v>
      </c>
      <c r="S625" s="224">
        <v>0</v>
      </c>
      <c r="T625" s="225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6" t="s">
        <v>380</v>
      </c>
      <c r="AT625" s="226" t="s">
        <v>151</v>
      </c>
      <c r="AU625" s="226" t="s">
        <v>79</v>
      </c>
      <c r="AY625" s="20" t="s">
        <v>145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20" t="s">
        <v>77</v>
      </c>
      <c r="BK625" s="227">
        <f>ROUND(I625*H625,2)</f>
        <v>0</v>
      </c>
      <c r="BL625" s="20" t="s">
        <v>380</v>
      </c>
      <c r="BM625" s="226" t="s">
        <v>608</v>
      </c>
    </row>
    <row r="626" s="2" customFormat="1">
      <c r="A626" s="41"/>
      <c r="B626" s="42"/>
      <c r="C626" s="43"/>
      <c r="D626" s="228" t="s">
        <v>158</v>
      </c>
      <c r="E626" s="43"/>
      <c r="F626" s="229" t="s">
        <v>609</v>
      </c>
      <c r="G626" s="43"/>
      <c r="H626" s="43"/>
      <c r="I626" s="230"/>
      <c r="J626" s="43"/>
      <c r="K626" s="43"/>
      <c r="L626" s="47"/>
      <c r="M626" s="231"/>
      <c r="N626" s="232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158</v>
      </c>
      <c r="AU626" s="20" t="s">
        <v>79</v>
      </c>
    </row>
    <row r="627" s="2" customFormat="1">
      <c r="A627" s="41"/>
      <c r="B627" s="42"/>
      <c r="C627" s="43"/>
      <c r="D627" s="233" t="s">
        <v>160</v>
      </c>
      <c r="E627" s="43"/>
      <c r="F627" s="234" t="s">
        <v>610</v>
      </c>
      <c r="G627" s="43"/>
      <c r="H627" s="43"/>
      <c r="I627" s="230"/>
      <c r="J627" s="43"/>
      <c r="K627" s="43"/>
      <c r="L627" s="47"/>
      <c r="M627" s="231"/>
      <c r="N627" s="232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160</v>
      </c>
      <c r="AU627" s="20" t="s">
        <v>79</v>
      </c>
    </row>
    <row r="628" s="16" customFormat="1">
      <c r="A628" s="16"/>
      <c r="B628" s="268"/>
      <c r="C628" s="269"/>
      <c r="D628" s="228" t="s">
        <v>162</v>
      </c>
      <c r="E628" s="270" t="s">
        <v>19</v>
      </c>
      <c r="F628" s="271" t="s">
        <v>565</v>
      </c>
      <c r="G628" s="269"/>
      <c r="H628" s="270" t="s">
        <v>19</v>
      </c>
      <c r="I628" s="272"/>
      <c r="J628" s="269"/>
      <c r="K628" s="269"/>
      <c r="L628" s="273"/>
      <c r="M628" s="274"/>
      <c r="N628" s="275"/>
      <c r="O628" s="275"/>
      <c r="P628" s="275"/>
      <c r="Q628" s="275"/>
      <c r="R628" s="275"/>
      <c r="S628" s="275"/>
      <c r="T628" s="27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77" t="s">
        <v>162</v>
      </c>
      <c r="AU628" s="277" t="s">
        <v>79</v>
      </c>
      <c r="AV628" s="16" t="s">
        <v>77</v>
      </c>
      <c r="AW628" s="16" t="s">
        <v>31</v>
      </c>
      <c r="AX628" s="16" t="s">
        <v>69</v>
      </c>
      <c r="AY628" s="277" t="s">
        <v>145</v>
      </c>
    </row>
    <row r="629" s="13" customFormat="1">
      <c r="A629" s="13"/>
      <c r="B629" s="235"/>
      <c r="C629" s="236"/>
      <c r="D629" s="228" t="s">
        <v>162</v>
      </c>
      <c r="E629" s="237" t="s">
        <v>19</v>
      </c>
      <c r="F629" s="238" t="s">
        <v>566</v>
      </c>
      <c r="G629" s="236"/>
      <c r="H629" s="239">
        <v>11.039999999999999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162</v>
      </c>
      <c r="AU629" s="245" t="s">
        <v>79</v>
      </c>
      <c r="AV629" s="13" t="s">
        <v>79</v>
      </c>
      <c r="AW629" s="13" t="s">
        <v>31</v>
      </c>
      <c r="AX629" s="13" t="s">
        <v>69</v>
      </c>
      <c r="AY629" s="245" t="s">
        <v>145</v>
      </c>
    </row>
    <row r="630" s="14" customFormat="1">
      <c r="A630" s="14"/>
      <c r="B630" s="246"/>
      <c r="C630" s="247"/>
      <c r="D630" s="228" t="s">
        <v>162</v>
      </c>
      <c r="E630" s="248" t="s">
        <v>19</v>
      </c>
      <c r="F630" s="249" t="s">
        <v>164</v>
      </c>
      <c r="G630" s="247"/>
      <c r="H630" s="250">
        <v>11.039999999999999</v>
      </c>
      <c r="I630" s="251"/>
      <c r="J630" s="247"/>
      <c r="K630" s="247"/>
      <c r="L630" s="252"/>
      <c r="M630" s="253"/>
      <c r="N630" s="254"/>
      <c r="O630" s="254"/>
      <c r="P630" s="254"/>
      <c r="Q630" s="254"/>
      <c r="R630" s="254"/>
      <c r="S630" s="254"/>
      <c r="T630" s="25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6" t="s">
        <v>162</v>
      </c>
      <c r="AU630" s="256" t="s">
        <v>79</v>
      </c>
      <c r="AV630" s="14" t="s">
        <v>146</v>
      </c>
      <c r="AW630" s="14" t="s">
        <v>31</v>
      </c>
      <c r="AX630" s="14" t="s">
        <v>69</v>
      </c>
      <c r="AY630" s="256" t="s">
        <v>145</v>
      </c>
    </row>
    <row r="631" s="16" customFormat="1">
      <c r="A631" s="16"/>
      <c r="B631" s="268"/>
      <c r="C631" s="269"/>
      <c r="D631" s="228" t="s">
        <v>162</v>
      </c>
      <c r="E631" s="270" t="s">
        <v>19</v>
      </c>
      <c r="F631" s="271" t="s">
        <v>176</v>
      </c>
      <c r="G631" s="269"/>
      <c r="H631" s="270" t="s">
        <v>19</v>
      </c>
      <c r="I631" s="272"/>
      <c r="J631" s="269"/>
      <c r="K631" s="269"/>
      <c r="L631" s="273"/>
      <c r="M631" s="274"/>
      <c r="N631" s="275"/>
      <c r="O631" s="275"/>
      <c r="P631" s="275"/>
      <c r="Q631" s="275"/>
      <c r="R631" s="275"/>
      <c r="S631" s="275"/>
      <c r="T631" s="27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77" t="s">
        <v>162</v>
      </c>
      <c r="AU631" s="277" t="s">
        <v>79</v>
      </c>
      <c r="AV631" s="16" t="s">
        <v>77</v>
      </c>
      <c r="AW631" s="16" t="s">
        <v>31</v>
      </c>
      <c r="AX631" s="16" t="s">
        <v>69</v>
      </c>
      <c r="AY631" s="277" t="s">
        <v>145</v>
      </c>
    </row>
    <row r="632" s="13" customFormat="1">
      <c r="A632" s="13"/>
      <c r="B632" s="235"/>
      <c r="C632" s="236"/>
      <c r="D632" s="228" t="s">
        <v>162</v>
      </c>
      <c r="E632" s="237" t="s">
        <v>19</v>
      </c>
      <c r="F632" s="238" t="s">
        <v>567</v>
      </c>
      <c r="G632" s="236"/>
      <c r="H632" s="239">
        <v>5.5199999999999996</v>
      </c>
      <c r="I632" s="240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162</v>
      </c>
      <c r="AU632" s="245" t="s">
        <v>79</v>
      </c>
      <c r="AV632" s="13" t="s">
        <v>79</v>
      </c>
      <c r="AW632" s="13" t="s">
        <v>31</v>
      </c>
      <c r="AX632" s="13" t="s">
        <v>69</v>
      </c>
      <c r="AY632" s="245" t="s">
        <v>145</v>
      </c>
    </row>
    <row r="633" s="14" customFormat="1">
      <c r="A633" s="14"/>
      <c r="B633" s="246"/>
      <c r="C633" s="247"/>
      <c r="D633" s="228" t="s">
        <v>162</v>
      </c>
      <c r="E633" s="248" t="s">
        <v>19</v>
      </c>
      <c r="F633" s="249" t="s">
        <v>164</v>
      </c>
      <c r="G633" s="247"/>
      <c r="H633" s="250">
        <v>5.5199999999999996</v>
      </c>
      <c r="I633" s="251"/>
      <c r="J633" s="247"/>
      <c r="K633" s="247"/>
      <c r="L633" s="252"/>
      <c r="M633" s="253"/>
      <c r="N633" s="254"/>
      <c r="O633" s="254"/>
      <c r="P633" s="254"/>
      <c r="Q633" s="254"/>
      <c r="R633" s="254"/>
      <c r="S633" s="254"/>
      <c r="T633" s="25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6" t="s">
        <v>162</v>
      </c>
      <c r="AU633" s="256" t="s">
        <v>79</v>
      </c>
      <c r="AV633" s="14" t="s">
        <v>146</v>
      </c>
      <c r="AW633" s="14" t="s">
        <v>31</v>
      </c>
      <c r="AX633" s="14" t="s">
        <v>69</v>
      </c>
      <c r="AY633" s="256" t="s">
        <v>145</v>
      </c>
    </row>
    <row r="634" s="15" customFormat="1">
      <c r="A634" s="15"/>
      <c r="B634" s="257"/>
      <c r="C634" s="258"/>
      <c r="D634" s="228" t="s">
        <v>162</v>
      </c>
      <c r="E634" s="259" t="s">
        <v>19</v>
      </c>
      <c r="F634" s="260" t="s">
        <v>166</v>
      </c>
      <c r="G634" s="258"/>
      <c r="H634" s="261">
        <v>16.559999999999999</v>
      </c>
      <c r="I634" s="262"/>
      <c r="J634" s="258"/>
      <c r="K634" s="258"/>
      <c r="L634" s="263"/>
      <c r="M634" s="264"/>
      <c r="N634" s="265"/>
      <c r="O634" s="265"/>
      <c r="P634" s="265"/>
      <c r="Q634" s="265"/>
      <c r="R634" s="265"/>
      <c r="S634" s="265"/>
      <c r="T634" s="266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7" t="s">
        <v>162</v>
      </c>
      <c r="AU634" s="267" t="s">
        <v>79</v>
      </c>
      <c r="AV634" s="15" t="s">
        <v>156</v>
      </c>
      <c r="AW634" s="15" t="s">
        <v>31</v>
      </c>
      <c r="AX634" s="15" t="s">
        <v>77</v>
      </c>
      <c r="AY634" s="267" t="s">
        <v>145</v>
      </c>
    </row>
    <row r="635" s="2" customFormat="1" ht="21.75" customHeight="1">
      <c r="A635" s="41"/>
      <c r="B635" s="42"/>
      <c r="C635" s="215" t="s">
        <v>611</v>
      </c>
      <c r="D635" s="215" t="s">
        <v>151</v>
      </c>
      <c r="E635" s="216" t="s">
        <v>612</v>
      </c>
      <c r="F635" s="217" t="s">
        <v>613</v>
      </c>
      <c r="G635" s="218" t="s">
        <v>170</v>
      </c>
      <c r="H635" s="219">
        <v>16.559999999999999</v>
      </c>
      <c r="I635" s="220"/>
      <c r="J635" s="221">
        <f>ROUND(I635*H635,2)</f>
        <v>0</v>
      </c>
      <c r="K635" s="217" t="s">
        <v>155</v>
      </c>
      <c r="L635" s="47"/>
      <c r="M635" s="222" t="s">
        <v>19</v>
      </c>
      <c r="N635" s="223" t="s">
        <v>40</v>
      </c>
      <c r="O635" s="87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6" t="s">
        <v>380</v>
      </c>
      <c r="AT635" s="226" t="s">
        <v>151</v>
      </c>
      <c r="AU635" s="226" t="s">
        <v>79</v>
      </c>
      <c r="AY635" s="20" t="s">
        <v>145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20" t="s">
        <v>77</v>
      </c>
      <c r="BK635" s="227">
        <f>ROUND(I635*H635,2)</f>
        <v>0</v>
      </c>
      <c r="BL635" s="20" t="s">
        <v>380</v>
      </c>
      <c r="BM635" s="226" t="s">
        <v>614</v>
      </c>
    </row>
    <row r="636" s="2" customFormat="1">
      <c r="A636" s="41"/>
      <c r="B636" s="42"/>
      <c r="C636" s="43"/>
      <c r="D636" s="228" t="s">
        <v>158</v>
      </c>
      <c r="E636" s="43"/>
      <c r="F636" s="229" t="s">
        <v>615</v>
      </c>
      <c r="G636" s="43"/>
      <c r="H636" s="43"/>
      <c r="I636" s="230"/>
      <c r="J636" s="43"/>
      <c r="K636" s="43"/>
      <c r="L636" s="47"/>
      <c r="M636" s="231"/>
      <c r="N636" s="232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158</v>
      </c>
      <c r="AU636" s="20" t="s">
        <v>79</v>
      </c>
    </row>
    <row r="637" s="2" customFormat="1">
      <c r="A637" s="41"/>
      <c r="B637" s="42"/>
      <c r="C637" s="43"/>
      <c r="D637" s="233" t="s">
        <v>160</v>
      </c>
      <c r="E637" s="43"/>
      <c r="F637" s="234" t="s">
        <v>616</v>
      </c>
      <c r="G637" s="43"/>
      <c r="H637" s="43"/>
      <c r="I637" s="230"/>
      <c r="J637" s="43"/>
      <c r="K637" s="43"/>
      <c r="L637" s="47"/>
      <c r="M637" s="231"/>
      <c r="N637" s="232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20" t="s">
        <v>160</v>
      </c>
      <c r="AU637" s="20" t="s">
        <v>79</v>
      </c>
    </row>
    <row r="638" s="16" customFormat="1">
      <c r="A638" s="16"/>
      <c r="B638" s="268"/>
      <c r="C638" s="269"/>
      <c r="D638" s="228" t="s">
        <v>162</v>
      </c>
      <c r="E638" s="270" t="s">
        <v>19</v>
      </c>
      <c r="F638" s="271" t="s">
        <v>565</v>
      </c>
      <c r="G638" s="269"/>
      <c r="H638" s="270" t="s">
        <v>19</v>
      </c>
      <c r="I638" s="272"/>
      <c r="J638" s="269"/>
      <c r="K638" s="269"/>
      <c r="L638" s="273"/>
      <c r="M638" s="274"/>
      <c r="N638" s="275"/>
      <c r="O638" s="275"/>
      <c r="P638" s="275"/>
      <c r="Q638" s="275"/>
      <c r="R638" s="275"/>
      <c r="S638" s="275"/>
      <c r="T638" s="27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T638" s="277" t="s">
        <v>162</v>
      </c>
      <c r="AU638" s="277" t="s">
        <v>79</v>
      </c>
      <c r="AV638" s="16" t="s">
        <v>77</v>
      </c>
      <c r="AW638" s="16" t="s">
        <v>31</v>
      </c>
      <c r="AX638" s="16" t="s">
        <v>69</v>
      </c>
      <c r="AY638" s="277" t="s">
        <v>145</v>
      </c>
    </row>
    <row r="639" s="13" customFormat="1">
      <c r="A639" s="13"/>
      <c r="B639" s="235"/>
      <c r="C639" s="236"/>
      <c r="D639" s="228" t="s">
        <v>162</v>
      </c>
      <c r="E639" s="237" t="s">
        <v>19</v>
      </c>
      <c r="F639" s="238" t="s">
        <v>566</v>
      </c>
      <c r="G639" s="236"/>
      <c r="H639" s="239">
        <v>11.039999999999999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162</v>
      </c>
      <c r="AU639" s="245" t="s">
        <v>79</v>
      </c>
      <c r="AV639" s="13" t="s">
        <v>79</v>
      </c>
      <c r="AW639" s="13" t="s">
        <v>31</v>
      </c>
      <c r="AX639" s="13" t="s">
        <v>69</v>
      </c>
      <c r="AY639" s="245" t="s">
        <v>145</v>
      </c>
    </row>
    <row r="640" s="14" customFormat="1">
      <c r="A640" s="14"/>
      <c r="B640" s="246"/>
      <c r="C640" s="247"/>
      <c r="D640" s="228" t="s">
        <v>162</v>
      </c>
      <c r="E640" s="248" t="s">
        <v>19</v>
      </c>
      <c r="F640" s="249" t="s">
        <v>164</v>
      </c>
      <c r="G640" s="247"/>
      <c r="H640" s="250">
        <v>11.039999999999999</v>
      </c>
      <c r="I640" s="251"/>
      <c r="J640" s="247"/>
      <c r="K640" s="247"/>
      <c r="L640" s="252"/>
      <c r="M640" s="253"/>
      <c r="N640" s="254"/>
      <c r="O640" s="254"/>
      <c r="P640" s="254"/>
      <c r="Q640" s="254"/>
      <c r="R640" s="254"/>
      <c r="S640" s="254"/>
      <c r="T640" s="25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6" t="s">
        <v>162</v>
      </c>
      <c r="AU640" s="256" t="s">
        <v>79</v>
      </c>
      <c r="AV640" s="14" t="s">
        <v>146</v>
      </c>
      <c r="AW640" s="14" t="s">
        <v>31</v>
      </c>
      <c r="AX640" s="14" t="s">
        <v>69</v>
      </c>
      <c r="AY640" s="256" t="s">
        <v>145</v>
      </c>
    </row>
    <row r="641" s="16" customFormat="1">
      <c r="A641" s="16"/>
      <c r="B641" s="268"/>
      <c r="C641" s="269"/>
      <c r="D641" s="228" t="s">
        <v>162</v>
      </c>
      <c r="E641" s="270" t="s">
        <v>19</v>
      </c>
      <c r="F641" s="271" t="s">
        <v>176</v>
      </c>
      <c r="G641" s="269"/>
      <c r="H641" s="270" t="s">
        <v>19</v>
      </c>
      <c r="I641" s="272"/>
      <c r="J641" s="269"/>
      <c r="K641" s="269"/>
      <c r="L641" s="273"/>
      <c r="M641" s="274"/>
      <c r="N641" s="275"/>
      <c r="O641" s="275"/>
      <c r="P641" s="275"/>
      <c r="Q641" s="275"/>
      <c r="R641" s="275"/>
      <c r="S641" s="275"/>
      <c r="T641" s="27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T641" s="277" t="s">
        <v>162</v>
      </c>
      <c r="AU641" s="277" t="s">
        <v>79</v>
      </c>
      <c r="AV641" s="16" t="s">
        <v>77</v>
      </c>
      <c r="AW641" s="16" t="s">
        <v>31</v>
      </c>
      <c r="AX641" s="16" t="s">
        <v>69</v>
      </c>
      <c r="AY641" s="277" t="s">
        <v>145</v>
      </c>
    </row>
    <row r="642" s="13" customFormat="1">
      <c r="A642" s="13"/>
      <c r="B642" s="235"/>
      <c r="C642" s="236"/>
      <c r="D642" s="228" t="s">
        <v>162</v>
      </c>
      <c r="E642" s="237" t="s">
        <v>19</v>
      </c>
      <c r="F642" s="238" t="s">
        <v>567</v>
      </c>
      <c r="G642" s="236"/>
      <c r="H642" s="239">
        <v>5.5199999999999996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162</v>
      </c>
      <c r="AU642" s="245" t="s">
        <v>79</v>
      </c>
      <c r="AV642" s="13" t="s">
        <v>79</v>
      </c>
      <c r="AW642" s="13" t="s">
        <v>31</v>
      </c>
      <c r="AX642" s="13" t="s">
        <v>69</v>
      </c>
      <c r="AY642" s="245" t="s">
        <v>145</v>
      </c>
    </row>
    <row r="643" s="14" customFormat="1">
      <c r="A643" s="14"/>
      <c r="B643" s="246"/>
      <c r="C643" s="247"/>
      <c r="D643" s="228" t="s">
        <v>162</v>
      </c>
      <c r="E643" s="248" t="s">
        <v>19</v>
      </c>
      <c r="F643" s="249" t="s">
        <v>164</v>
      </c>
      <c r="G643" s="247"/>
      <c r="H643" s="250">
        <v>5.5199999999999996</v>
      </c>
      <c r="I643" s="251"/>
      <c r="J643" s="247"/>
      <c r="K643" s="247"/>
      <c r="L643" s="252"/>
      <c r="M643" s="253"/>
      <c r="N643" s="254"/>
      <c r="O643" s="254"/>
      <c r="P643" s="254"/>
      <c r="Q643" s="254"/>
      <c r="R643" s="254"/>
      <c r="S643" s="254"/>
      <c r="T643" s="25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6" t="s">
        <v>162</v>
      </c>
      <c r="AU643" s="256" t="s">
        <v>79</v>
      </c>
      <c r="AV643" s="14" t="s">
        <v>146</v>
      </c>
      <c r="AW643" s="14" t="s">
        <v>31</v>
      </c>
      <c r="AX643" s="14" t="s">
        <v>69</v>
      </c>
      <c r="AY643" s="256" t="s">
        <v>145</v>
      </c>
    </row>
    <row r="644" s="15" customFormat="1">
      <c r="A644" s="15"/>
      <c r="B644" s="257"/>
      <c r="C644" s="258"/>
      <c r="D644" s="228" t="s">
        <v>162</v>
      </c>
      <c r="E644" s="259" t="s">
        <v>19</v>
      </c>
      <c r="F644" s="260" t="s">
        <v>166</v>
      </c>
      <c r="G644" s="258"/>
      <c r="H644" s="261">
        <v>16.559999999999999</v>
      </c>
      <c r="I644" s="262"/>
      <c r="J644" s="258"/>
      <c r="K644" s="258"/>
      <c r="L644" s="263"/>
      <c r="M644" s="264"/>
      <c r="N644" s="265"/>
      <c r="O644" s="265"/>
      <c r="P644" s="265"/>
      <c r="Q644" s="265"/>
      <c r="R644" s="265"/>
      <c r="S644" s="265"/>
      <c r="T644" s="266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7" t="s">
        <v>162</v>
      </c>
      <c r="AU644" s="267" t="s">
        <v>79</v>
      </c>
      <c r="AV644" s="15" t="s">
        <v>156</v>
      </c>
      <c r="AW644" s="15" t="s">
        <v>31</v>
      </c>
      <c r="AX644" s="15" t="s">
        <v>77</v>
      </c>
      <c r="AY644" s="267" t="s">
        <v>145</v>
      </c>
    </row>
    <row r="645" s="2" customFormat="1" ht="16.5" customHeight="1">
      <c r="A645" s="41"/>
      <c r="B645" s="42"/>
      <c r="C645" s="215" t="s">
        <v>617</v>
      </c>
      <c r="D645" s="215" t="s">
        <v>151</v>
      </c>
      <c r="E645" s="216" t="s">
        <v>618</v>
      </c>
      <c r="F645" s="217" t="s">
        <v>619</v>
      </c>
      <c r="G645" s="218" t="s">
        <v>170</v>
      </c>
      <c r="H645" s="219">
        <v>16.559999999999999</v>
      </c>
      <c r="I645" s="220"/>
      <c r="J645" s="221">
        <f>ROUND(I645*H645,2)</f>
        <v>0</v>
      </c>
      <c r="K645" s="217" t="s">
        <v>155</v>
      </c>
      <c r="L645" s="47"/>
      <c r="M645" s="222" t="s">
        <v>19</v>
      </c>
      <c r="N645" s="223" t="s">
        <v>40</v>
      </c>
      <c r="O645" s="87"/>
      <c r="P645" s="224">
        <f>O645*H645</f>
        <v>0</v>
      </c>
      <c r="Q645" s="224">
        <v>5.0000000000000002E-05</v>
      </c>
      <c r="R645" s="224">
        <f>Q645*H645</f>
        <v>0.00082799999999999996</v>
      </c>
      <c r="S645" s="224">
        <v>0</v>
      </c>
      <c r="T645" s="225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26" t="s">
        <v>380</v>
      </c>
      <c r="AT645" s="226" t="s">
        <v>151</v>
      </c>
      <c r="AU645" s="226" t="s">
        <v>79</v>
      </c>
      <c r="AY645" s="20" t="s">
        <v>145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20" t="s">
        <v>77</v>
      </c>
      <c r="BK645" s="227">
        <f>ROUND(I645*H645,2)</f>
        <v>0</v>
      </c>
      <c r="BL645" s="20" t="s">
        <v>380</v>
      </c>
      <c r="BM645" s="226" t="s">
        <v>620</v>
      </c>
    </row>
    <row r="646" s="2" customFormat="1">
      <c r="A646" s="41"/>
      <c r="B646" s="42"/>
      <c r="C646" s="43"/>
      <c r="D646" s="228" t="s">
        <v>158</v>
      </c>
      <c r="E646" s="43"/>
      <c r="F646" s="229" t="s">
        <v>621</v>
      </c>
      <c r="G646" s="43"/>
      <c r="H646" s="43"/>
      <c r="I646" s="230"/>
      <c r="J646" s="43"/>
      <c r="K646" s="43"/>
      <c r="L646" s="47"/>
      <c r="M646" s="231"/>
      <c r="N646" s="232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158</v>
      </c>
      <c r="AU646" s="20" t="s">
        <v>79</v>
      </c>
    </row>
    <row r="647" s="2" customFormat="1">
      <c r="A647" s="41"/>
      <c r="B647" s="42"/>
      <c r="C647" s="43"/>
      <c r="D647" s="233" t="s">
        <v>160</v>
      </c>
      <c r="E647" s="43"/>
      <c r="F647" s="234" t="s">
        <v>622</v>
      </c>
      <c r="G647" s="43"/>
      <c r="H647" s="43"/>
      <c r="I647" s="230"/>
      <c r="J647" s="43"/>
      <c r="K647" s="43"/>
      <c r="L647" s="47"/>
      <c r="M647" s="231"/>
      <c r="N647" s="232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160</v>
      </c>
      <c r="AU647" s="20" t="s">
        <v>79</v>
      </c>
    </row>
    <row r="648" s="16" customFormat="1">
      <c r="A648" s="16"/>
      <c r="B648" s="268"/>
      <c r="C648" s="269"/>
      <c r="D648" s="228" t="s">
        <v>162</v>
      </c>
      <c r="E648" s="270" t="s">
        <v>19</v>
      </c>
      <c r="F648" s="271" t="s">
        <v>565</v>
      </c>
      <c r="G648" s="269"/>
      <c r="H648" s="270" t="s">
        <v>19</v>
      </c>
      <c r="I648" s="272"/>
      <c r="J648" s="269"/>
      <c r="K648" s="269"/>
      <c r="L648" s="273"/>
      <c r="M648" s="274"/>
      <c r="N648" s="275"/>
      <c r="O648" s="275"/>
      <c r="P648" s="275"/>
      <c r="Q648" s="275"/>
      <c r="R648" s="275"/>
      <c r="S648" s="275"/>
      <c r="T648" s="27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T648" s="277" t="s">
        <v>162</v>
      </c>
      <c r="AU648" s="277" t="s">
        <v>79</v>
      </c>
      <c r="AV648" s="16" t="s">
        <v>77</v>
      </c>
      <c r="AW648" s="16" t="s">
        <v>31</v>
      </c>
      <c r="AX648" s="16" t="s">
        <v>69</v>
      </c>
      <c r="AY648" s="277" t="s">
        <v>145</v>
      </c>
    </row>
    <row r="649" s="13" customFormat="1">
      <c r="A649" s="13"/>
      <c r="B649" s="235"/>
      <c r="C649" s="236"/>
      <c r="D649" s="228" t="s">
        <v>162</v>
      </c>
      <c r="E649" s="237" t="s">
        <v>19</v>
      </c>
      <c r="F649" s="238" t="s">
        <v>566</v>
      </c>
      <c r="G649" s="236"/>
      <c r="H649" s="239">
        <v>11.039999999999999</v>
      </c>
      <c r="I649" s="240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162</v>
      </c>
      <c r="AU649" s="245" t="s">
        <v>79</v>
      </c>
      <c r="AV649" s="13" t="s">
        <v>79</v>
      </c>
      <c r="AW649" s="13" t="s">
        <v>31</v>
      </c>
      <c r="AX649" s="13" t="s">
        <v>69</v>
      </c>
      <c r="AY649" s="245" t="s">
        <v>145</v>
      </c>
    </row>
    <row r="650" s="14" customFormat="1">
      <c r="A650" s="14"/>
      <c r="B650" s="246"/>
      <c r="C650" s="247"/>
      <c r="D650" s="228" t="s">
        <v>162</v>
      </c>
      <c r="E650" s="248" t="s">
        <v>19</v>
      </c>
      <c r="F650" s="249" t="s">
        <v>164</v>
      </c>
      <c r="G650" s="247"/>
      <c r="H650" s="250">
        <v>11.039999999999999</v>
      </c>
      <c r="I650" s="251"/>
      <c r="J650" s="247"/>
      <c r="K650" s="247"/>
      <c r="L650" s="252"/>
      <c r="M650" s="253"/>
      <c r="N650" s="254"/>
      <c r="O650" s="254"/>
      <c r="P650" s="254"/>
      <c r="Q650" s="254"/>
      <c r="R650" s="254"/>
      <c r="S650" s="254"/>
      <c r="T650" s="25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6" t="s">
        <v>162</v>
      </c>
      <c r="AU650" s="256" t="s">
        <v>79</v>
      </c>
      <c r="AV650" s="14" t="s">
        <v>146</v>
      </c>
      <c r="AW650" s="14" t="s">
        <v>31</v>
      </c>
      <c r="AX650" s="14" t="s">
        <v>69</v>
      </c>
      <c r="AY650" s="256" t="s">
        <v>145</v>
      </c>
    </row>
    <row r="651" s="16" customFormat="1">
      <c r="A651" s="16"/>
      <c r="B651" s="268"/>
      <c r="C651" s="269"/>
      <c r="D651" s="228" t="s">
        <v>162</v>
      </c>
      <c r="E651" s="270" t="s">
        <v>19</v>
      </c>
      <c r="F651" s="271" t="s">
        <v>176</v>
      </c>
      <c r="G651" s="269"/>
      <c r="H651" s="270" t="s">
        <v>19</v>
      </c>
      <c r="I651" s="272"/>
      <c r="J651" s="269"/>
      <c r="K651" s="269"/>
      <c r="L651" s="273"/>
      <c r="M651" s="274"/>
      <c r="N651" s="275"/>
      <c r="O651" s="275"/>
      <c r="P651" s="275"/>
      <c r="Q651" s="275"/>
      <c r="R651" s="275"/>
      <c r="S651" s="275"/>
      <c r="T651" s="27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T651" s="277" t="s">
        <v>162</v>
      </c>
      <c r="AU651" s="277" t="s">
        <v>79</v>
      </c>
      <c r="AV651" s="16" t="s">
        <v>77</v>
      </c>
      <c r="AW651" s="16" t="s">
        <v>31</v>
      </c>
      <c r="AX651" s="16" t="s">
        <v>69</v>
      </c>
      <c r="AY651" s="277" t="s">
        <v>145</v>
      </c>
    </row>
    <row r="652" s="13" customFormat="1">
      <c r="A652" s="13"/>
      <c r="B652" s="235"/>
      <c r="C652" s="236"/>
      <c r="D652" s="228" t="s">
        <v>162</v>
      </c>
      <c r="E652" s="237" t="s">
        <v>19</v>
      </c>
      <c r="F652" s="238" t="s">
        <v>567</v>
      </c>
      <c r="G652" s="236"/>
      <c r="H652" s="239">
        <v>5.5199999999999996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162</v>
      </c>
      <c r="AU652" s="245" t="s">
        <v>79</v>
      </c>
      <c r="AV652" s="13" t="s">
        <v>79</v>
      </c>
      <c r="AW652" s="13" t="s">
        <v>31</v>
      </c>
      <c r="AX652" s="13" t="s">
        <v>69</v>
      </c>
      <c r="AY652" s="245" t="s">
        <v>145</v>
      </c>
    </row>
    <row r="653" s="14" customFormat="1">
      <c r="A653" s="14"/>
      <c r="B653" s="246"/>
      <c r="C653" s="247"/>
      <c r="D653" s="228" t="s">
        <v>162</v>
      </c>
      <c r="E653" s="248" t="s">
        <v>19</v>
      </c>
      <c r="F653" s="249" t="s">
        <v>164</v>
      </c>
      <c r="G653" s="247"/>
      <c r="H653" s="250">
        <v>5.5199999999999996</v>
      </c>
      <c r="I653" s="251"/>
      <c r="J653" s="247"/>
      <c r="K653" s="247"/>
      <c r="L653" s="252"/>
      <c r="M653" s="253"/>
      <c r="N653" s="254"/>
      <c r="O653" s="254"/>
      <c r="P653" s="254"/>
      <c r="Q653" s="254"/>
      <c r="R653" s="254"/>
      <c r="S653" s="254"/>
      <c r="T653" s="25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6" t="s">
        <v>162</v>
      </c>
      <c r="AU653" s="256" t="s">
        <v>79</v>
      </c>
      <c r="AV653" s="14" t="s">
        <v>146</v>
      </c>
      <c r="AW653" s="14" t="s">
        <v>31</v>
      </c>
      <c r="AX653" s="14" t="s">
        <v>69</v>
      </c>
      <c r="AY653" s="256" t="s">
        <v>145</v>
      </c>
    </row>
    <row r="654" s="15" customFormat="1">
      <c r="A654" s="15"/>
      <c r="B654" s="257"/>
      <c r="C654" s="258"/>
      <c r="D654" s="228" t="s">
        <v>162</v>
      </c>
      <c r="E654" s="259" t="s">
        <v>19</v>
      </c>
      <c r="F654" s="260" t="s">
        <v>166</v>
      </c>
      <c r="G654" s="258"/>
      <c r="H654" s="261">
        <v>16.559999999999999</v>
      </c>
      <c r="I654" s="262"/>
      <c r="J654" s="258"/>
      <c r="K654" s="258"/>
      <c r="L654" s="263"/>
      <c r="M654" s="264"/>
      <c r="N654" s="265"/>
      <c r="O654" s="265"/>
      <c r="P654" s="265"/>
      <c r="Q654" s="265"/>
      <c r="R654" s="265"/>
      <c r="S654" s="265"/>
      <c r="T654" s="266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7" t="s">
        <v>162</v>
      </c>
      <c r="AU654" s="267" t="s">
        <v>79</v>
      </c>
      <c r="AV654" s="15" t="s">
        <v>156</v>
      </c>
      <c r="AW654" s="15" t="s">
        <v>31</v>
      </c>
      <c r="AX654" s="15" t="s">
        <v>77</v>
      </c>
      <c r="AY654" s="267" t="s">
        <v>145</v>
      </c>
    </row>
    <row r="655" s="2" customFormat="1" ht="16.5" customHeight="1">
      <c r="A655" s="41"/>
      <c r="B655" s="42"/>
      <c r="C655" s="215" t="s">
        <v>623</v>
      </c>
      <c r="D655" s="215" t="s">
        <v>151</v>
      </c>
      <c r="E655" s="216" t="s">
        <v>624</v>
      </c>
      <c r="F655" s="217" t="s">
        <v>625</v>
      </c>
      <c r="G655" s="218" t="s">
        <v>328</v>
      </c>
      <c r="H655" s="219">
        <v>0.51600000000000001</v>
      </c>
      <c r="I655" s="220"/>
      <c r="J655" s="221">
        <f>ROUND(I655*H655,2)</f>
        <v>0</v>
      </c>
      <c r="K655" s="217" t="s">
        <v>155</v>
      </c>
      <c r="L655" s="47"/>
      <c r="M655" s="222" t="s">
        <v>19</v>
      </c>
      <c r="N655" s="223" t="s">
        <v>40</v>
      </c>
      <c r="O655" s="87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6" t="s">
        <v>380</v>
      </c>
      <c r="AT655" s="226" t="s">
        <v>151</v>
      </c>
      <c r="AU655" s="226" t="s">
        <v>79</v>
      </c>
      <c r="AY655" s="20" t="s">
        <v>145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20" t="s">
        <v>77</v>
      </c>
      <c r="BK655" s="227">
        <f>ROUND(I655*H655,2)</f>
        <v>0</v>
      </c>
      <c r="BL655" s="20" t="s">
        <v>380</v>
      </c>
      <c r="BM655" s="226" t="s">
        <v>626</v>
      </c>
    </row>
    <row r="656" s="2" customFormat="1">
      <c r="A656" s="41"/>
      <c r="B656" s="42"/>
      <c r="C656" s="43"/>
      <c r="D656" s="228" t="s">
        <v>158</v>
      </c>
      <c r="E656" s="43"/>
      <c r="F656" s="229" t="s">
        <v>627</v>
      </c>
      <c r="G656" s="43"/>
      <c r="H656" s="43"/>
      <c r="I656" s="230"/>
      <c r="J656" s="43"/>
      <c r="K656" s="43"/>
      <c r="L656" s="47"/>
      <c r="M656" s="231"/>
      <c r="N656" s="232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158</v>
      </c>
      <c r="AU656" s="20" t="s">
        <v>79</v>
      </c>
    </row>
    <row r="657" s="2" customFormat="1">
      <c r="A657" s="41"/>
      <c r="B657" s="42"/>
      <c r="C657" s="43"/>
      <c r="D657" s="233" t="s">
        <v>160</v>
      </c>
      <c r="E657" s="43"/>
      <c r="F657" s="234" t="s">
        <v>628</v>
      </c>
      <c r="G657" s="43"/>
      <c r="H657" s="43"/>
      <c r="I657" s="230"/>
      <c r="J657" s="43"/>
      <c r="K657" s="43"/>
      <c r="L657" s="47"/>
      <c r="M657" s="231"/>
      <c r="N657" s="232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160</v>
      </c>
      <c r="AU657" s="20" t="s">
        <v>79</v>
      </c>
    </row>
    <row r="658" s="12" customFormat="1" ht="22.8" customHeight="1">
      <c r="A658" s="12"/>
      <c r="B658" s="199"/>
      <c r="C658" s="200"/>
      <c r="D658" s="201" t="s">
        <v>68</v>
      </c>
      <c r="E658" s="213" t="s">
        <v>629</v>
      </c>
      <c r="F658" s="213" t="s">
        <v>630</v>
      </c>
      <c r="G658" s="200"/>
      <c r="H658" s="200"/>
      <c r="I658" s="203"/>
      <c r="J658" s="214">
        <f>BK658</f>
        <v>0</v>
      </c>
      <c r="K658" s="200"/>
      <c r="L658" s="205"/>
      <c r="M658" s="206"/>
      <c r="N658" s="207"/>
      <c r="O658" s="207"/>
      <c r="P658" s="208">
        <f>SUM(P659:P716)</f>
        <v>0</v>
      </c>
      <c r="Q658" s="207"/>
      <c r="R658" s="208">
        <f>SUM(R659:R716)</f>
        <v>0.46236523000000002</v>
      </c>
      <c r="S658" s="207"/>
      <c r="T658" s="209">
        <f>SUM(T659:T716)</f>
        <v>0.094333620000000007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210" t="s">
        <v>79</v>
      </c>
      <c r="AT658" s="211" t="s">
        <v>68</v>
      </c>
      <c r="AU658" s="211" t="s">
        <v>77</v>
      </c>
      <c r="AY658" s="210" t="s">
        <v>145</v>
      </c>
      <c r="BK658" s="212">
        <f>SUM(BK659:BK716)</f>
        <v>0</v>
      </c>
    </row>
    <row r="659" s="2" customFormat="1" ht="16.5" customHeight="1">
      <c r="A659" s="41"/>
      <c r="B659" s="42"/>
      <c r="C659" s="215" t="s">
        <v>631</v>
      </c>
      <c r="D659" s="215" t="s">
        <v>151</v>
      </c>
      <c r="E659" s="216" t="s">
        <v>632</v>
      </c>
      <c r="F659" s="217" t="s">
        <v>633</v>
      </c>
      <c r="G659" s="218" t="s">
        <v>170</v>
      </c>
      <c r="H659" s="219">
        <v>304.30200000000002</v>
      </c>
      <c r="I659" s="220"/>
      <c r="J659" s="221">
        <f>ROUND(I659*H659,2)</f>
        <v>0</v>
      </c>
      <c r="K659" s="217" t="s">
        <v>155</v>
      </c>
      <c r="L659" s="47"/>
      <c r="M659" s="222" t="s">
        <v>19</v>
      </c>
      <c r="N659" s="223" t="s">
        <v>40</v>
      </c>
      <c r="O659" s="87"/>
      <c r="P659" s="224">
        <f>O659*H659</f>
        <v>0</v>
      </c>
      <c r="Q659" s="224">
        <v>0.001</v>
      </c>
      <c r="R659" s="224">
        <f>Q659*H659</f>
        <v>0.30430200000000002</v>
      </c>
      <c r="S659" s="224">
        <v>0.00031</v>
      </c>
      <c r="T659" s="225">
        <f>S659*H659</f>
        <v>0.094333620000000007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6" t="s">
        <v>380</v>
      </c>
      <c r="AT659" s="226" t="s">
        <v>151</v>
      </c>
      <c r="AU659" s="226" t="s">
        <v>79</v>
      </c>
      <c r="AY659" s="20" t="s">
        <v>145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20" t="s">
        <v>77</v>
      </c>
      <c r="BK659" s="227">
        <f>ROUND(I659*H659,2)</f>
        <v>0</v>
      </c>
      <c r="BL659" s="20" t="s">
        <v>380</v>
      </c>
      <c r="BM659" s="226" t="s">
        <v>634</v>
      </c>
    </row>
    <row r="660" s="2" customFormat="1">
      <c r="A660" s="41"/>
      <c r="B660" s="42"/>
      <c r="C660" s="43"/>
      <c r="D660" s="228" t="s">
        <v>158</v>
      </c>
      <c r="E660" s="43"/>
      <c r="F660" s="229" t="s">
        <v>635</v>
      </c>
      <c r="G660" s="43"/>
      <c r="H660" s="43"/>
      <c r="I660" s="230"/>
      <c r="J660" s="43"/>
      <c r="K660" s="43"/>
      <c r="L660" s="47"/>
      <c r="M660" s="231"/>
      <c r="N660" s="232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158</v>
      </c>
      <c r="AU660" s="20" t="s">
        <v>79</v>
      </c>
    </row>
    <row r="661" s="2" customFormat="1">
      <c r="A661" s="41"/>
      <c r="B661" s="42"/>
      <c r="C661" s="43"/>
      <c r="D661" s="233" t="s">
        <v>160</v>
      </c>
      <c r="E661" s="43"/>
      <c r="F661" s="234" t="s">
        <v>636</v>
      </c>
      <c r="G661" s="43"/>
      <c r="H661" s="43"/>
      <c r="I661" s="230"/>
      <c r="J661" s="43"/>
      <c r="K661" s="43"/>
      <c r="L661" s="47"/>
      <c r="M661" s="231"/>
      <c r="N661" s="232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160</v>
      </c>
      <c r="AU661" s="20" t="s">
        <v>79</v>
      </c>
    </row>
    <row r="662" s="16" customFormat="1">
      <c r="A662" s="16"/>
      <c r="B662" s="268"/>
      <c r="C662" s="269"/>
      <c r="D662" s="228" t="s">
        <v>162</v>
      </c>
      <c r="E662" s="270" t="s">
        <v>19</v>
      </c>
      <c r="F662" s="271" t="s">
        <v>204</v>
      </c>
      <c r="G662" s="269"/>
      <c r="H662" s="270" t="s">
        <v>19</v>
      </c>
      <c r="I662" s="272"/>
      <c r="J662" s="269"/>
      <c r="K662" s="269"/>
      <c r="L662" s="273"/>
      <c r="M662" s="274"/>
      <c r="N662" s="275"/>
      <c r="O662" s="275"/>
      <c r="P662" s="275"/>
      <c r="Q662" s="275"/>
      <c r="R662" s="275"/>
      <c r="S662" s="275"/>
      <c r="T662" s="27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T662" s="277" t="s">
        <v>162</v>
      </c>
      <c r="AU662" s="277" t="s">
        <v>79</v>
      </c>
      <c r="AV662" s="16" t="s">
        <v>77</v>
      </c>
      <c r="AW662" s="16" t="s">
        <v>31</v>
      </c>
      <c r="AX662" s="16" t="s">
        <v>69</v>
      </c>
      <c r="AY662" s="277" t="s">
        <v>145</v>
      </c>
    </row>
    <row r="663" s="13" customFormat="1">
      <c r="A663" s="13"/>
      <c r="B663" s="235"/>
      <c r="C663" s="236"/>
      <c r="D663" s="228" t="s">
        <v>162</v>
      </c>
      <c r="E663" s="237" t="s">
        <v>19</v>
      </c>
      <c r="F663" s="238" t="s">
        <v>205</v>
      </c>
      <c r="G663" s="236"/>
      <c r="H663" s="239">
        <v>134.96000000000001</v>
      </c>
      <c r="I663" s="240"/>
      <c r="J663" s="236"/>
      <c r="K663" s="236"/>
      <c r="L663" s="241"/>
      <c r="M663" s="242"/>
      <c r="N663" s="243"/>
      <c r="O663" s="243"/>
      <c r="P663" s="243"/>
      <c r="Q663" s="243"/>
      <c r="R663" s="243"/>
      <c r="S663" s="243"/>
      <c r="T663" s="24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162</v>
      </c>
      <c r="AU663" s="245" t="s">
        <v>79</v>
      </c>
      <c r="AV663" s="13" t="s">
        <v>79</v>
      </c>
      <c r="AW663" s="13" t="s">
        <v>31</v>
      </c>
      <c r="AX663" s="13" t="s">
        <v>69</v>
      </c>
      <c r="AY663" s="245" t="s">
        <v>145</v>
      </c>
    </row>
    <row r="664" s="13" customFormat="1">
      <c r="A664" s="13"/>
      <c r="B664" s="235"/>
      <c r="C664" s="236"/>
      <c r="D664" s="228" t="s">
        <v>162</v>
      </c>
      <c r="E664" s="237" t="s">
        <v>19</v>
      </c>
      <c r="F664" s="238" t="s">
        <v>206</v>
      </c>
      <c r="G664" s="236"/>
      <c r="H664" s="239">
        <v>95.680000000000007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162</v>
      </c>
      <c r="AU664" s="245" t="s">
        <v>79</v>
      </c>
      <c r="AV664" s="13" t="s">
        <v>79</v>
      </c>
      <c r="AW664" s="13" t="s">
        <v>31</v>
      </c>
      <c r="AX664" s="13" t="s">
        <v>69</v>
      </c>
      <c r="AY664" s="245" t="s">
        <v>145</v>
      </c>
    </row>
    <row r="665" s="14" customFormat="1">
      <c r="A665" s="14"/>
      <c r="B665" s="246"/>
      <c r="C665" s="247"/>
      <c r="D665" s="228" t="s">
        <v>162</v>
      </c>
      <c r="E665" s="248" t="s">
        <v>19</v>
      </c>
      <c r="F665" s="249" t="s">
        <v>164</v>
      </c>
      <c r="G665" s="247"/>
      <c r="H665" s="250">
        <v>230.64000000000002</v>
      </c>
      <c r="I665" s="251"/>
      <c r="J665" s="247"/>
      <c r="K665" s="247"/>
      <c r="L665" s="252"/>
      <c r="M665" s="253"/>
      <c r="N665" s="254"/>
      <c r="O665" s="254"/>
      <c r="P665" s="254"/>
      <c r="Q665" s="254"/>
      <c r="R665" s="254"/>
      <c r="S665" s="254"/>
      <c r="T665" s="25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6" t="s">
        <v>162</v>
      </c>
      <c r="AU665" s="256" t="s">
        <v>79</v>
      </c>
      <c r="AV665" s="14" t="s">
        <v>146</v>
      </c>
      <c r="AW665" s="14" t="s">
        <v>31</v>
      </c>
      <c r="AX665" s="14" t="s">
        <v>69</v>
      </c>
      <c r="AY665" s="256" t="s">
        <v>145</v>
      </c>
    </row>
    <row r="666" s="16" customFormat="1">
      <c r="A666" s="16"/>
      <c r="B666" s="268"/>
      <c r="C666" s="269"/>
      <c r="D666" s="228" t="s">
        <v>162</v>
      </c>
      <c r="E666" s="270" t="s">
        <v>19</v>
      </c>
      <c r="F666" s="271" t="s">
        <v>207</v>
      </c>
      <c r="G666" s="269"/>
      <c r="H666" s="270" t="s">
        <v>19</v>
      </c>
      <c r="I666" s="272"/>
      <c r="J666" s="269"/>
      <c r="K666" s="269"/>
      <c r="L666" s="273"/>
      <c r="M666" s="274"/>
      <c r="N666" s="275"/>
      <c r="O666" s="275"/>
      <c r="P666" s="275"/>
      <c r="Q666" s="275"/>
      <c r="R666" s="275"/>
      <c r="S666" s="275"/>
      <c r="T666" s="27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T666" s="277" t="s">
        <v>162</v>
      </c>
      <c r="AU666" s="277" t="s">
        <v>79</v>
      </c>
      <c r="AV666" s="16" t="s">
        <v>77</v>
      </c>
      <c r="AW666" s="16" t="s">
        <v>31</v>
      </c>
      <c r="AX666" s="16" t="s">
        <v>69</v>
      </c>
      <c r="AY666" s="277" t="s">
        <v>145</v>
      </c>
    </row>
    <row r="667" s="13" customFormat="1">
      <c r="A667" s="13"/>
      <c r="B667" s="235"/>
      <c r="C667" s="236"/>
      <c r="D667" s="228" t="s">
        <v>162</v>
      </c>
      <c r="E667" s="237" t="s">
        <v>19</v>
      </c>
      <c r="F667" s="238" t="s">
        <v>208</v>
      </c>
      <c r="G667" s="236"/>
      <c r="H667" s="239">
        <v>51.520000000000003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162</v>
      </c>
      <c r="AU667" s="245" t="s">
        <v>79</v>
      </c>
      <c r="AV667" s="13" t="s">
        <v>79</v>
      </c>
      <c r="AW667" s="13" t="s">
        <v>31</v>
      </c>
      <c r="AX667" s="13" t="s">
        <v>69</v>
      </c>
      <c r="AY667" s="245" t="s">
        <v>145</v>
      </c>
    </row>
    <row r="668" s="13" customFormat="1">
      <c r="A668" s="13"/>
      <c r="B668" s="235"/>
      <c r="C668" s="236"/>
      <c r="D668" s="228" t="s">
        <v>162</v>
      </c>
      <c r="E668" s="237" t="s">
        <v>19</v>
      </c>
      <c r="F668" s="238" t="s">
        <v>209</v>
      </c>
      <c r="G668" s="236"/>
      <c r="H668" s="239">
        <v>14.720000000000001</v>
      </c>
      <c r="I668" s="240"/>
      <c r="J668" s="236"/>
      <c r="K668" s="236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162</v>
      </c>
      <c r="AU668" s="245" t="s">
        <v>79</v>
      </c>
      <c r="AV668" s="13" t="s">
        <v>79</v>
      </c>
      <c r="AW668" s="13" t="s">
        <v>31</v>
      </c>
      <c r="AX668" s="13" t="s">
        <v>69</v>
      </c>
      <c r="AY668" s="245" t="s">
        <v>145</v>
      </c>
    </row>
    <row r="669" s="14" customFormat="1">
      <c r="A669" s="14"/>
      <c r="B669" s="246"/>
      <c r="C669" s="247"/>
      <c r="D669" s="228" t="s">
        <v>162</v>
      </c>
      <c r="E669" s="248" t="s">
        <v>19</v>
      </c>
      <c r="F669" s="249" t="s">
        <v>164</v>
      </c>
      <c r="G669" s="247"/>
      <c r="H669" s="250">
        <v>66.240000000000009</v>
      </c>
      <c r="I669" s="251"/>
      <c r="J669" s="247"/>
      <c r="K669" s="247"/>
      <c r="L669" s="252"/>
      <c r="M669" s="253"/>
      <c r="N669" s="254"/>
      <c r="O669" s="254"/>
      <c r="P669" s="254"/>
      <c r="Q669" s="254"/>
      <c r="R669" s="254"/>
      <c r="S669" s="254"/>
      <c r="T669" s="25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6" t="s">
        <v>162</v>
      </c>
      <c r="AU669" s="256" t="s">
        <v>79</v>
      </c>
      <c r="AV669" s="14" t="s">
        <v>146</v>
      </c>
      <c r="AW669" s="14" t="s">
        <v>31</v>
      </c>
      <c r="AX669" s="14" t="s">
        <v>69</v>
      </c>
      <c r="AY669" s="256" t="s">
        <v>145</v>
      </c>
    </row>
    <row r="670" s="15" customFormat="1">
      <c r="A670" s="15"/>
      <c r="B670" s="257"/>
      <c r="C670" s="258"/>
      <c r="D670" s="228" t="s">
        <v>162</v>
      </c>
      <c r="E670" s="259" t="s">
        <v>19</v>
      </c>
      <c r="F670" s="260" t="s">
        <v>166</v>
      </c>
      <c r="G670" s="258"/>
      <c r="H670" s="261">
        <v>296.88000000000005</v>
      </c>
      <c r="I670" s="262"/>
      <c r="J670" s="258"/>
      <c r="K670" s="258"/>
      <c r="L670" s="263"/>
      <c r="M670" s="264"/>
      <c r="N670" s="265"/>
      <c r="O670" s="265"/>
      <c r="P670" s="265"/>
      <c r="Q670" s="265"/>
      <c r="R670" s="265"/>
      <c r="S670" s="265"/>
      <c r="T670" s="266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7" t="s">
        <v>162</v>
      </c>
      <c r="AU670" s="267" t="s">
        <v>79</v>
      </c>
      <c r="AV670" s="15" t="s">
        <v>156</v>
      </c>
      <c r="AW670" s="15" t="s">
        <v>31</v>
      </c>
      <c r="AX670" s="15" t="s">
        <v>69</v>
      </c>
      <c r="AY670" s="267" t="s">
        <v>145</v>
      </c>
    </row>
    <row r="671" s="13" customFormat="1">
      <c r="A671" s="13"/>
      <c r="B671" s="235"/>
      <c r="C671" s="236"/>
      <c r="D671" s="228" t="s">
        <v>162</v>
      </c>
      <c r="E671" s="237" t="s">
        <v>19</v>
      </c>
      <c r="F671" s="238" t="s">
        <v>637</v>
      </c>
      <c r="G671" s="236"/>
      <c r="H671" s="239">
        <v>304.30200000000002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162</v>
      </c>
      <c r="AU671" s="245" t="s">
        <v>79</v>
      </c>
      <c r="AV671" s="13" t="s">
        <v>79</v>
      </c>
      <c r="AW671" s="13" t="s">
        <v>31</v>
      </c>
      <c r="AX671" s="13" t="s">
        <v>77</v>
      </c>
      <c r="AY671" s="245" t="s">
        <v>145</v>
      </c>
    </row>
    <row r="672" s="2" customFormat="1" ht="16.5" customHeight="1">
      <c r="A672" s="41"/>
      <c r="B672" s="42"/>
      <c r="C672" s="215" t="s">
        <v>638</v>
      </c>
      <c r="D672" s="215" t="s">
        <v>151</v>
      </c>
      <c r="E672" s="216" t="s">
        <v>639</v>
      </c>
      <c r="F672" s="217" t="s">
        <v>640</v>
      </c>
      <c r="G672" s="218" t="s">
        <v>170</v>
      </c>
      <c r="H672" s="219">
        <v>304.30200000000002</v>
      </c>
      <c r="I672" s="220"/>
      <c r="J672" s="221">
        <f>ROUND(I672*H672,2)</f>
        <v>0</v>
      </c>
      <c r="K672" s="217" t="s">
        <v>155</v>
      </c>
      <c r="L672" s="47"/>
      <c r="M672" s="222" t="s">
        <v>19</v>
      </c>
      <c r="N672" s="223" t="s">
        <v>40</v>
      </c>
      <c r="O672" s="87"/>
      <c r="P672" s="224">
        <f>O672*H672</f>
        <v>0</v>
      </c>
      <c r="Q672" s="224">
        <v>0</v>
      </c>
      <c r="R672" s="224">
        <f>Q672*H672</f>
        <v>0</v>
      </c>
      <c r="S672" s="224">
        <v>0</v>
      </c>
      <c r="T672" s="225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6" t="s">
        <v>380</v>
      </c>
      <c r="AT672" s="226" t="s">
        <v>151</v>
      </c>
      <c r="AU672" s="226" t="s">
        <v>79</v>
      </c>
      <c r="AY672" s="20" t="s">
        <v>145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20" t="s">
        <v>77</v>
      </c>
      <c r="BK672" s="227">
        <f>ROUND(I672*H672,2)</f>
        <v>0</v>
      </c>
      <c r="BL672" s="20" t="s">
        <v>380</v>
      </c>
      <c r="BM672" s="226" t="s">
        <v>641</v>
      </c>
    </row>
    <row r="673" s="2" customFormat="1">
      <c r="A673" s="41"/>
      <c r="B673" s="42"/>
      <c r="C673" s="43"/>
      <c r="D673" s="228" t="s">
        <v>158</v>
      </c>
      <c r="E673" s="43"/>
      <c r="F673" s="229" t="s">
        <v>642</v>
      </c>
      <c r="G673" s="43"/>
      <c r="H673" s="43"/>
      <c r="I673" s="230"/>
      <c r="J673" s="43"/>
      <c r="K673" s="43"/>
      <c r="L673" s="47"/>
      <c r="M673" s="231"/>
      <c r="N673" s="232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158</v>
      </c>
      <c r="AU673" s="20" t="s">
        <v>79</v>
      </c>
    </row>
    <row r="674" s="2" customFormat="1">
      <c r="A674" s="41"/>
      <c r="B674" s="42"/>
      <c r="C674" s="43"/>
      <c r="D674" s="233" t="s">
        <v>160</v>
      </c>
      <c r="E674" s="43"/>
      <c r="F674" s="234" t="s">
        <v>643</v>
      </c>
      <c r="G674" s="43"/>
      <c r="H674" s="43"/>
      <c r="I674" s="230"/>
      <c r="J674" s="43"/>
      <c r="K674" s="43"/>
      <c r="L674" s="47"/>
      <c r="M674" s="231"/>
      <c r="N674" s="232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160</v>
      </c>
      <c r="AU674" s="20" t="s">
        <v>79</v>
      </c>
    </row>
    <row r="675" s="16" customFormat="1">
      <c r="A675" s="16"/>
      <c r="B675" s="268"/>
      <c r="C675" s="269"/>
      <c r="D675" s="228" t="s">
        <v>162</v>
      </c>
      <c r="E675" s="270" t="s">
        <v>19</v>
      </c>
      <c r="F675" s="271" t="s">
        <v>204</v>
      </c>
      <c r="G675" s="269"/>
      <c r="H675" s="270" t="s">
        <v>19</v>
      </c>
      <c r="I675" s="272"/>
      <c r="J675" s="269"/>
      <c r="K675" s="269"/>
      <c r="L675" s="273"/>
      <c r="M675" s="274"/>
      <c r="N675" s="275"/>
      <c r="O675" s="275"/>
      <c r="P675" s="275"/>
      <c r="Q675" s="275"/>
      <c r="R675" s="275"/>
      <c r="S675" s="275"/>
      <c r="T675" s="27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T675" s="277" t="s">
        <v>162</v>
      </c>
      <c r="AU675" s="277" t="s">
        <v>79</v>
      </c>
      <c r="AV675" s="16" t="s">
        <v>77</v>
      </c>
      <c r="AW675" s="16" t="s">
        <v>31</v>
      </c>
      <c r="AX675" s="16" t="s">
        <v>69</v>
      </c>
      <c r="AY675" s="277" t="s">
        <v>145</v>
      </c>
    </row>
    <row r="676" s="13" customFormat="1">
      <c r="A676" s="13"/>
      <c r="B676" s="235"/>
      <c r="C676" s="236"/>
      <c r="D676" s="228" t="s">
        <v>162</v>
      </c>
      <c r="E676" s="237" t="s">
        <v>19</v>
      </c>
      <c r="F676" s="238" t="s">
        <v>205</v>
      </c>
      <c r="G676" s="236"/>
      <c r="H676" s="239">
        <v>134.96000000000001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162</v>
      </c>
      <c r="AU676" s="245" t="s">
        <v>79</v>
      </c>
      <c r="AV676" s="13" t="s">
        <v>79</v>
      </c>
      <c r="AW676" s="13" t="s">
        <v>31</v>
      </c>
      <c r="AX676" s="13" t="s">
        <v>69</v>
      </c>
      <c r="AY676" s="245" t="s">
        <v>145</v>
      </c>
    </row>
    <row r="677" s="13" customFormat="1">
      <c r="A677" s="13"/>
      <c r="B677" s="235"/>
      <c r="C677" s="236"/>
      <c r="D677" s="228" t="s">
        <v>162</v>
      </c>
      <c r="E677" s="237" t="s">
        <v>19</v>
      </c>
      <c r="F677" s="238" t="s">
        <v>206</v>
      </c>
      <c r="G677" s="236"/>
      <c r="H677" s="239">
        <v>95.680000000000007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162</v>
      </c>
      <c r="AU677" s="245" t="s">
        <v>79</v>
      </c>
      <c r="AV677" s="13" t="s">
        <v>79</v>
      </c>
      <c r="AW677" s="13" t="s">
        <v>31</v>
      </c>
      <c r="AX677" s="13" t="s">
        <v>69</v>
      </c>
      <c r="AY677" s="245" t="s">
        <v>145</v>
      </c>
    </row>
    <row r="678" s="14" customFormat="1">
      <c r="A678" s="14"/>
      <c r="B678" s="246"/>
      <c r="C678" s="247"/>
      <c r="D678" s="228" t="s">
        <v>162</v>
      </c>
      <c r="E678" s="248" t="s">
        <v>19</v>
      </c>
      <c r="F678" s="249" t="s">
        <v>164</v>
      </c>
      <c r="G678" s="247"/>
      <c r="H678" s="250">
        <v>230.64000000000002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6" t="s">
        <v>162</v>
      </c>
      <c r="AU678" s="256" t="s">
        <v>79</v>
      </c>
      <c r="AV678" s="14" t="s">
        <v>146</v>
      </c>
      <c r="AW678" s="14" t="s">
        <v>31</v>
      </c>
      <c r="AX678" s="14" t="s">
        <v>69</v>
      </c>
      <c r="AY678" s="256" t="s">
        <v>145</v>
      </c>
    </row>
    <row r="679" s="16" customFormat="1">
      <c r="A679" s="16"/>
      <c r="B679" s="268"/>
      <c r="C679" s="269"/>
      <c r="D679" s="228" t="s">
        <v>162</v>
      </c>
      <c r="E679" s="270" t="s">
        <v>19</v>
      </c>
      <c r="F679" s="271" t="s">
        <v>207</v>
      </c>
      <c r="G679" s="269"/>
      <c r="H679" s="270" t="s">
        <v>19</v>
      </c>
      <c r="I679" s="272"/>
      <c r="J679" s="269"/>
      <c r="K679" s="269"/>
      <c r="L679" s="273"/>
      <c r="M679" s="274"/>
      <c r="N679" s="275"/>
      <c r="O679" s="275"/>
      <c r="P679" s="275"/>
      <c r="Q679" s="275"/>
      <c r="R679" s="275"/>
      <c r="S679" s="275"/>
      <c r="T679" s="27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T679" s="277" t="s">
        <v>162</v>
      </c>
      <c r="AU679" s="277" t="s">
        <v>79</v>
      </c>
      <c r="AV679" s="16" t="s">
        <v>77</v>
      </c>
      <c r="AW679" s="16" t="s">
        <v>31</v>
      </c>
      <c r="AX679" s="16" t="s">
        <v>69</v>
      </c>
      <c r="AY679" s="277" t="s">
        <v>145</v>
      </c>
    </row>
    <row r="680" s="13" customFormat="1">
      <c r="A680" s="13"/>
      <c r="B680" s="235"/>
      <c r="C680" s="236"/>
      <c r="D680" s="228" t="s">
        <v>162</v>
      </c>
      <c r="E680" s="237" t="s">
        <v>19</v>
      </c>
      <c r="F680" s="238" t="s">
        <v>208</v>
      </c>
      <c r="G680" s="236"/>
      <c r="H680" s="239">
        <v>51.520000000000003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162</v>
      </c>
      <c r="AU680" s="245" t="s">
        <v>79</v>
      </c>
      <c r="AV680" s="13" t="s">
        <v>79</v>
      </c>
      <c r="AW680" s="13" t="s">
        <v>31</v>
      </c>
      <c r="AX680" s="13" t="s">
        <v>69</v>
      </c>
      <c r="AY680" s="245" t="s">
        <v>145</v>
      </c>
    </row>
    <row r="681" s="13" customFormat="1">
      <c r="A681" s="13"/>
      <c r="B681" s="235"/>
      <c r="C681" s="236"/>
      <c r="D681" s="228" t="s">
        <v>162</v>
      </c>
      <c r="E681" s="237" t="s">
        <v>19</v>
      </c>
      <c r="F681" s="238" t="s">
        <v>209</v>
      </c>
      <c r="G681" s="236"/>
      <c r="H681" s="239">
        <v>14.720000000000001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162</v>
      </c>
      <c r="AU681" s="245" t="s">
        <v>79</v>
      </c>
      <c r="AV681" s="13" t="s">
        <v>79</v>
      </c>
      <c r="AW681" s="13" t="s">
        <v>31</v>
      </c>
      <c r="AX681" s="13" t="s">
        <v>69</v>
      </c>
      <c r="AY681" s="245" t="s">
        <v>145</v>
      </c>
    </row>
    <row r="682" s="14" customFormat="1">
      <c r="A682" s="14"/>
      <c r="B682" s="246"/>
      <c r="C682" s="247"/>
      <c r="D682" s="228" t="s">
        <v>162</v>
      </c>
      <c r="E682" s="248" t="s">
        <v>19</v>
      </c>
      <c r="F682" s="249" t="s">
        <v>164</v>
      </c>
      <c r="G682" s="247"/>
      <c r="H682" s="250">
        <v>66.240000000000009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6" t="s">
        <v>162</v>
      </c>
      <c r="AU682" s="256" t="s">
        <v>79</v>
      </c>
      <c r="AV682" s="14" t="s">
        <v>146</v>
      </c>
      <c r="AW682" s="14" t="s">
        <v>31</v>
      </c>
      <c r="AX682" s="14" t="s">
        <v>69</v>
      </c>
      <c r="AY682" s="256" t="s">
        <v>145</v>
      </c>
    </row>
    <row r="683" s="15" customFormat="1">
      <c r="A683" s="15"/>
      <c r="B683" s="257"/>
      <c r="C683" s="258"/>
      <c r="D683" s="228" t="s">
        <v>162</v>
      </c>
      <c r="E683" s="259" t="s">
        <v>19</v>
      </c>
      <c r="F683" s="260" t="s">
        <v>166</v>
      </c>
      <c r="G683" s="258"/>
      <c r="H683" s="261">
        <v>296.88000000000005</v>
      </c>
      <c r="I683" s="262"/>
      <c r="J683" s="258"/>
      <c r="K683" s="258"/>
      <c r="L683" s="263"/>
      <c r="M683" s="264"/>
      <c r="N683" s="265"/>
      <c r="O683" s="265"/>
      <c r="P683" s="265"/>
      <c r="Q683" s="265"/>
      <c r="R683" s="265"/>
      <c r="S683" s="265"/>
      <c r="T683" s="266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67" t="s">
        <v>162</v>
      </c>
      <c r="AU683" s="267" t="s">
        <v>79</v>
      </c>
      <c r="AV683" s="15" t="s">
        <v>156</v>
      </c>
      <c r="AW683" s="15" t="s">
        <v>31</v>
      </c>
      <c r="AX683" s="15" t="s">
        <v>69</v>
      </c>
      <c r="AY683" s="267" t="s">
        <v>145</v>
      </c>
    </row>
    <row r="684" s="13" customFormat="1">
      <c r="A684" s="13"/>
      <c r="B684" s="235"/>
      <c r="C684" s="236"/>
      <c r="D684" s="228" t="s">
        <v>162</v>
      </c>
      <c r="E684" s="237" t="s">
        <v>19</v>
      </c>
      <c r="F684" s="238" t="s">
        <v>637</v>
      </c>
      <c r="G684" s="236"/>
      <c r="H684" s="239">
        <v>304.30200000000002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162</v>
      </c>
      <c r="AU684" s="245" t="s">
        <v>79</v>
      </c>
      <c r="AV684" s="13" t="s">
        <v>79</v>
      </c>
      <c r="AW684" s="13" t="s">
        <v>31</v>
      </c>
      <c r="AX684" s="13" t="s">
        <v>77</v>
      </c>
      <c r="AY684" s="245" t="s">
        <v>145</v>
      </c>
    </row>
    <row r="685" s="2" customFormat="1" ht="16.5" customHeight="1">
      <c r="A685" s="41"/>
      <c r="B685" s="42"/>
      <c r="C685" s="215" t="s">
        <v>419</v>
      </c>
      <c r="D685" s="215" t="s">
        <v>151</v>
      </c>
      <c r="E685" s="216" t="s">
        <v>644</v>
      </c>
      <c r="F685" s="217" t="s">
        <v>645</v>
      </c>
      <c r="G685" s="218" t="s">
        <v>170</v>
      </c>
      <c r="H685" s="219">
        <v>304.30200000000002</v>
      </c>
      <c r="I685" s="220"/>
      <c r="J685" s="221">
        <f>ROUND(I685*H685,2)</f>
        <v>0</v>
      </c>
      <c r="K685" s="217" t="s">
        <v>155</v>
      </c>
      <c r="L685" s="47"/>
      <c r="M685" s="222" t="s">
        <v>19</v>
      </c>
      <c r="N685" s="223" t="s">
        <v>40</v>
      </c>
      <c r="O685" s="87"/>
      <c r="P685" s="224">
        <f>O685*H685</f>
        <v>0</v>
      </c>
      <c r="Q685" s="224">
        <v>0.00021000000000000001</v>
      </c>
      <c r="R685" s="224">
        <f>Q685*H685</f>
        <v>0.063903420000000002</v>
      </c>
      <c r="S685" s="224">
        <v>0</v>
      </c>
      <c r="T685" s="225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6" t="s">
        <v>380</v>
      </c>
      <c r="AT685" s="226" t="s">
        <v>151</v>
      </c>
      <c r="AU685" s="226" t="s">
        <v>79</v>
      </c>
      <c r="AY685" s="20" t="s">
        <v>145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20" t="s">
        <v>77</v>
      </c>
      <c r="BK685" s="227">
        <f>ROUND(I685*H685,2)</f>
        <v>0</v>
      </c>
      <c r="BL685" s="20" t="s">
        <v>380</v>
      </c>
      <c r="BM685" s="226" t="s">
        <v>646</v>
      </c>
    </row>
    <row r="686" s="2" customFormat="1">
      <c r="A686" s="41"/>
      <c r="B686" s="42"/>
      <c r="C686" s="43"/>
      <c r="D686" s="228" t="s">
        <v>158</v>
      </c>
      <c r="E686" s="43"/>
      <c r="F686" s="229" t="s">
        <v>647</v>
      </c>
      <c r="G686" s="43"/>
      <c r="H686" s="43"/>
      <c r="I686" s="230"/>
      <c r="J686" s="43"/>
      <c r="K686" s="43"/>
      <c r="L686" s="47"/>
      <c r="M686" s="231"/>
      <c r="N686" s="232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158</v>
      </c>
      <c r="AU686" s="20" t="s">
        <v>79</v>
      </c>
    </row>
    <row r="687" s="2" customFormat="1">
      <c r="A687" s="41"/>
      <c r="B687" s="42"/>
      <c r="C687" s="43"/>
      <c r="D687" s="233" t="s">
        <v>160</v>
      </c>
      <c r="E687" s="43"/>
      <c r="F687" s="234" t="s">
        <v>648</v>
      </c>
      <c r="G687" s="43"/>
      <c r="H687" s="43"/>
      <c r="I687" s="230"/>
      <c r="J687" s="43"/>
      <c r="K687" s="43"/>
      <c r="L687" s="47"/>
      <c r="M687" s="231"/>
      <c r="N687" s="232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160</v>
      </c>
      <c r="AU687" s="20" t="s">
        <v>79</v>
      </c>
    </row>
    <row r="688" s="16" customFormat="1">
      <c r="A688" s="16"/>
      <c r="B688" s="268"/>
      <c r="C688" s="269"/>
      <c r="D688" s="228" t="s">
        <v>162</v>
      </c>
      <c r="E688" s="270" t="s">
        <v>19</v>
      </c>
      <c r="F688" s="271" t="s">
        <v>204</v>
      </c>
      <c r="G688" s="269"/>
      <c r="H688" s="270" t="s">
        <v>19</v>
      </c>
      <c r="I688" s="272"/>
      <c r="J688" s="269"/>
      <c r="K688" s="269"/>
      <c r="L688" s="273"/>
      <c r="M688" s="274"/>
      <c r="N688" s="275"/>
      <c r="O688" s="275"/>
      <c r="P688" s="275"/>
      <c r="Q688" s="275"/>
      <c r="R688" s="275"/>
      <c r="S688" s="275"/>
      <c r="T688" s="27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277" t="s">
        <v>162</v>
      </c>
      <c r="AU688" s="277" t="s">
        <v>79</v>
      </c>
      <c r="AV688" s="16" t="s">
        <v>77</v>
      </c>
      <c r="AW688" s="16" t="s">
        <v>31</v>
      </c>
      <c r="AX688" s="16" t="s">
        <v>69</v>
      </c>
      <c r="AY688" s="277" t="s">
        <v>145</v>
      </c>
    </row>
    <row r="689" s="13" customFormat="1">
      <c r="A689" s="13"/>
      <c r="B689" s="235"/>
      <c r="C689" s="236"/>
      <c r="D689" s="228" t="s">
        <v>162</v>
      </c>
      <c r="E689" s="237" t="s">
        <v>19</v>
      </c>
      <c r="F689" s="238" t="s">
        <v>205</v>
      </c>
      <c r="G689" s="236"/>
      <c r="H689" s="239">
        <v>134.96000000000001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162</v>
      </c>
      <c r="AU689" s="245" t="s">
        <v>79</v>
      </c>
      <c r="AV689" s="13" t="s">
        <v>79</v>
      </c>
      <c r="AW689" s="13" t="s">
        <v>31</v>
      </c>
      <c r="AX689" s="13" t="s">
        <v>69</v>
      </c>
      <c r="AY689" s="245" t="s">
        <v>145</v>
      </c>
    </row>
    <row r="690" s="13" customFormat="1">
      <c r="A690" s="13"/>
      <c r="B690" s="235"/>
      <c r="C690" s="236"/>
      <c r="D690" s="228" t="s">
        <v>162</v>
      </c>
      <c r="E690" s="237" t="s">
        <v>19</v>
      </c>
      <c r="F690" s="238" t="s">
        <v>206</v>
      </c>
      <c r="G690" s="236"/>
      <c r="H690" s="239">
        <v>95.680000000000007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162</v>
      </c>
      <c r="AU690" s="245" t="s">
        <v>79</v>
      </c>
      <c r="AV690" s="13" t="s">
        <v>79</v>
      </c>
      <c r="AW690" s="13" t="s">
        <v>31</v>
      </c>
      <c r="AX690" s="13" t="s">
        <v>69</v>
      </c>
      <c r="AY690" s="245" t="s">
        <v>145</v>
      </c>
    </row>
    <row r="691" s="14" customFormat="1">
      <c r="A691" s="14"/>
      <c r="B691" s="246"/>
      <c r="C691" s="247"/>
      <c r="D691" s="228" t="s">
        <v>162</v>
      </c>
      <c r="E691" s="248" t="s">
        <v>19</v>
      </c>
      <c r="F691" s="249" t="s">
        <v>164</v>
      </c>
      <c r="G691" s="247"/>
      <c r="H691" s="250">
        <v>230.64000000000002</v>
      </c>
      <c r="I691" s="251"/>
      <c r="J691" s="247"/>
      <c r="K691" s="247"/>
      <c r="L691" s="252"/>
      <c r="M691" s="253"/>
      <c r="N691" s="254"/>
      <c r="O691" s="254"/>
      <c r="P691" s="254"/>
      <c r="Q691" s="254"/>
      <c r="R691" s="254"/>
      <c r="S691" s="254"/>
      <c r="T691" s="25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6" t="s">
        <v>162</v>
      </c>
      <c r="AU691" s="256" t="s">
        <v>79</v>
      </c>
      <c r="AV691" s="14" t="s">
        <v>146</v>
      </c>
      <c r="AW691" s="14" t="s">
        <v>31</v>
      </c>
      <c r="AX691" s="14" t="s">
        <v>69</v>
      </c>
      <c r="AY691" s="256" t="s">
        <v>145</v>
      </c>
    </row>
    <row r="692" s="16" customFormat="1">
      <c r="A692" s="16"/>
      <c r="B692" s="268"/>
      <c r="C692" s="269"/>
      <c r="D692" s="228" t="s">
        <v>162</v>
      </c>
      <c r="E692" s="270" t="s">
        <v>19</v>
      </c>
      <c r="F692" s="271" t="s">
        <v>207</v>
      </c>
      <c r="G692" s="269"/>
      <c r="H692" s="270" t="s">
        <v>19</v>
      </c>
      <c r="I692" s="272"/>
      <c r="J692" s="269"/>
      <c r="K692" s="269"/>
      <c r="L692" s="273"/>
      <c r="M692" s="274"/>
      <c r="N692" s="275"/>
      <c r="O692" s="275"/>
      <c r="P692" s="275"/>
      <c r="Q692" s="275"/>
      <c r="R692" s="275"/>
      <c r="S692" s="275"/>
      <c r="T692" s="27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77" t="s">
        <v>162</v>
      </c>
      <c r="AU692" s="277" t="s">
        <v>79</v>
      </c>
      <c r="AV692" s="16" t="s">
        <v>77</v>
      </c>
      <c r="AW692" s="16" t="s">
        <v>31</v>
      </c>
      <c r="AX692" s="16" t="s">
        <v>69</v>
      </c>
      <c r="AY692" s="277" t="s">
        <v>145</v>
      </c>
    </row>
    <row r="693" s="13" customFormat="1">
      <c r="A693" s="13"/>
      <c r="B693" s="235"/>
      <c r="C693" s="236"/>
      <c r="D693" s="228" t="s">
        <v>162</v>
      </c>
      <c r="E693" s="237" t="s">
        <v>19</v>
      </c>
      <c r="F693" s="238" t="s">
        <v>208</v>
      </c>
      <c r="G693" s="236"/>
      <c r="H693" s="239">
        <v>51.520000000000003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162</v>
      </c>
      <c r="AU693" s="245" t="s">
        <v>79</v>
      </c>
      <c r="AV693" s="13" t="s">
        <v>79</v>
      </c>
      <c r="AW693" s="13" t="s">
        <v>31</v>
      </c>
      <c r="AX693" s="13" t="s">
        <v>69</v>
      </c>
      <c r="AY693" s="245" t="s">
        <v>145</v>
      </c>
    </row>
    <row r="694" s="13" customFormat="1">
      <c r="A694" s="13"/>
      <c r="B694" s="235"/>
      <c r="C694" s="236"/>
      <c r="D694" s="228" t="s">
        <v>162</v>
      </c>
      <c r="E694" s="237" t="s">
        <v>19</v>
      </c>
      <c r="F694" s="238" t="s">
        <v>209</v>
      </c>
      <c r="G694" s="236"/>
      <c r="H694" s="239">
        <v>14.720000000000001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162</v>
      </c>
      <c r="AU694" s="245" t="s">
        <v>79</v>
      </c>
      <c r="AV694" s="13" t="s">
        <v>79</v>
      </c>
      <c r="AW694" s="13" t="s">
        <v>31</v>
      </c>
      <c r="AX694" s="13" t="s">
        <v>69</v>
      </c>
      <c r="AY694" s="245" t="s">
        <v>145</v>
      </c>
    </row>
    <row r="695" s="14" customFormat="1">
      <c r="A695" s="14"/>
      <c r="B695" s="246"/>
      <c r="C695" s="247"/>
      <c r="D695" s="228" t="s">
        <v>162</v>
      </c>
      <c r="E695" s="248" t="s">
        <v>19</v>
      </c>
      <c r="F695" s="249" t="s">
        <v>164</v>
      </c>
      <c r="G695" s="247"/>
      <c r="H695" s="250">
        <v>66.240000000000009</v>
      </c>
      <c r="I695" s="251"/>
      <c r="J695" s="247"/>
      <c r="K695" s="247"/>
      <c r="L695" s="252"/>
      <c r="M695" s="253"/>
      <c r="N695" s="254"/>
      <c r="O695" s="254"/>
      <c r="P695" s="254"/>
      <c r="Q695" s="254"/>
      <c r="R695" s="254"/>
      <c r="S695" s="254"/>
      <c r="T695" s="25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6" t="s">
        <v>162</v>
      </c>
      <c r="AU695" s="256" t="s">
        <v>79</v>
      </c>
      <c r="AV695" s="14" t="s">
        <v>146</v>
      </c>
      <c r="AW695" s="14" t="s">
        <v>31</v>
      </c>
      <c r="AX695" s="14" t="s">
        <v>69</v>
      </c>
      <c r="AY695" s="256" t="s">
        <v>145</v>
      </c>
    </row>
    <row r="696" s="15" customFormat="1">
      <c r="A696" s="15"/>
      <c r="B696" s="257"/>
      <c r="C696" s="258"/>
      <c r="D696" s="228" t="s">
        <v>162</v>
      </c>
      <c r="E696" s="259" t="s">
        <v>19</v>
      </c>
      <c r="F696" s="260" t="s">
        <v>166</v>
      </c>
      <c r="G696" s="258"/>
      <c r="H696" s="261">
        <v>296.88000000000005</v>
      </c>
      <c r="I696" s="262"/>
      <c r="J696" s="258"/>
      <c r="K696" s="258"/>
      <c r="L696" s="263"/>
      <c r="M696" s="264"/>
      <c r="N696" s="265"/>
      <c r="O696" s="265"/>
      <c r="P696" s="265"/>
      <c r="Q696" s="265"/>
      <c r="R696" s="265"/>
      <c r="S696" s="265"/>
      <c r="T696" s="266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7" t="s">
        <v>162</v>
      </c>
      <c r="AU696" s="267" t="s">
        <v>79</v>
      </c>
      <c r="AV696" s="15" t="s">
        <v>156</v>
      </c>
      <c r="AW696" s="15" t="s">
        <v>31</v>
      </c>
      <c r="AX696" s="15" t="s">
        <v>77</v>
      </c>
      <c r="AY696" s="267" t="s">
        <v>145</v>
      </c>
    </row>
    <row r="697" s="13" customFormat="1">
      <c r="A697" s="13"/>
      <c r="B697" s="235"/>
      <c r="C697" s="236"/>
      <c r="D697" s="228" t="s">
        <v>162</v>
      </c>
      <c r="E697" s="236"/>
      <c r="F697" s="238" t="s">
        <v>649</v>
      </c>
      <c r="G697" s="236"/>
      <c r="H697" s="239">
        <v>304.30200000000002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162</v>
      </c>
      <c r="AU697" s="245" t="s">
        <v>79</v>
      </c>
      <c r="AV697" s="13" t="s">
        <v>79</v>
      </c>
      <c r="AW697" s="13" t="s">
        <v>4</v>
      </c>
      <c r="AX697" s="13" t="s">
        <v>77</v>
      </c>
      <c r="AY697" s="245" t="s">
        <v>145</v>
      </c>
    </row>
    <row r="698" s="2" customFormat="1" ht="16.5" customHeight="1">
      <c r="A698" s="41"/>
      <c r="B698" s="42"/>
      <c r="C698" s="215" t="s">
        <v>650</v>
      </c>
      <c r="D698" s="215" t="s">
        <v>151</v>
      </c>
      <c r="E698" s="216" t="s">
        <v>651</v>
      </c>
      <c r="F698" s="217" t="s">
        <v>652</v>
      </c>
      <c r="G698" s="218" t="s">
        <v>170</v>
      </c>
      <c r="H698" s="219">
        <v>324.68900000000002</v>
      </c>
      <c r="I698" s="220"/>
      <c r="J698" s="221">
        <f>ROUND(I698*H698,2)</f>
        <v>0</v>
      </c>
      <c r="K698" s="217" t="s">
        <v>155</v>
      </c>
      <c r="L698" s="47"/>
      <c r="M698" s="222" t="s">
        <v>19</v>
      </c>
      <c r="N698" s="223" t="s">
        <v>40</v>
      </c>
      <c r="O698" s="87"/>
      <c r="P698" s="224">
        <f>O698*H698</f>
        <v>0</v>
      </c>
      <c r="Q698" s="224">
        <v>0.00029</v>
      </c>
      <c r="R698" s="224">
        <f>Q698*H698</f>
        <v>0.09415981000000001</v>
      </c>
      <c r="S698" s="224">
        <v>0</v>
      </c>
      <c r="T698" s="225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26" t="s">
        <v>380</v>
      </c>
      <c r="AT698" s="226" t="s">
        <v>151</v>
      </c>
      <c r="AU698" s="226" t="s">
        <v>79</v>
      </c>
      <c r="AY698" s="20" t="s">
        <v>145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20" t="s">
        <v>77</v>
      </c>
      <c r="BK698" s="227">
        <f>ROUND(I698*H698,2)</f>
        <v>0</v>
      </c>
      <c r="BL698" s="20" t="s">
        <v>380</v>
      </c>
      <c r="BM698" s="226" t="s">
        <v>653</v>
      </c>
    </row>
    <row r="699" s="2" customFormat="1">
      <c r="A699" s="41"/>
      <c r="B699" s="42"/>
      <c r="C699" s="43"/>
      <c r="D699" s="228" t="s">
        <v>158</v>
      </c>
      <c r="E699" s="43"/>
      <c r="F699" s="229" t="s">
        <v>654</v>
      </c>
      <c r="G699" s="43"/>
      <c r="H699" s="43"/>
      <c r="I699" s="230"/>
      <c r="J699" s="43"/>
      <c r="K699" s="43"/>
      <c r="L699" s="47"/>
      <c r="M699" s="231"/>
      <c r="N699" s="232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158</v>
      </c>
      <c r="AU699" s="20" t="s">
        <v>79</v>
      </c>
    </row>
    <row r="700" s="2" customFormat="1">
      <c r="A700" s="41"/>
      <c r="B700" s="42"/>
      <c r="C700" s="43"/>
      <c r="D700" s="233" t="s">
        <v>160</v>
      </c>
      <c r="E700" s="43"/>
      <c r="F700" s="234" t="s">
        <v>655</v>
      </c>
      <c r="G700" s="43"/>
      <c r="H700" s="43"/>
      <c r="I700" s="230"/>
      <c r="J700" s="43"/>
      <c r="K700" s="43"/>
      <c r="L700" s="47"/>
      <c r="M700" s="231"/>
      <c r="N700" s="232"/>
      <c r="O700" s="87"/>
      <c r="P700" s="87"/>
      <c r="Q700" s="87"/>
      <c r="R700" s="87"/>
      <c r="S700" s="87"/>
      <c r="T700" s="88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20" t="s">
        <v>160</v>
      </c>
      <c r="AU700" s="20" t="s">
        <v>79</v>
      </c>
    </row>
    <row r="701" s="16" customFormat="1">
      <c r="A701" s="16"/>
      <c r="B701" s="268"/>
      <c r="C701" s="269"/>
      <c r="D701" s="228" t="s">
        <v>162</v>
      </c>
      <c r="E701" s="270" t="s">
        <v>19</v>
      </c>
      <c r="F701" s="271" t="s">
        <v>204</v>
      </c>
      <c r="G701" s="269"/>
      <c r="H701" s="270" t="s">
        <v>19</v>
      </c>
      <c r="I701" s="272"/>
      <c r="J701" s="269"/>
      <c r="K701" s="269"/>
      <c r="L701" s="273"/>
      <c r="M701" s="274"/>
      <c r="N701" s="275"/>
      <c r="O701" s="275"/>
      <c r="P701" s="275"/>
      <c r="Q701" s="275"/>
      <c r="R701" s="275"/>
      <c r="S701" s="275"/>
      <c r="T701" s="27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77" t="s">
        <v>162</v>
      </c>
      <c r="AU701" s="277" t="s">
        <v>79</v>
      </c>
      <c r="AV701" s="16" t="s">
        <v>77</v>
      </c>
      <c r="AW701" s="16" t="s">
        <v>31</v>
      </c>
      <c r="AX701" s="16" t="s">
        <v>69</v>
      </c>
      <c r="AY701" s="277" t="s">
        <v>145</v>
      </c>
    </row>
    <row r="702" s="13" customFormat="1">
      <c r="A702" s="13"/>
      <c r="B702" s="235"/>
      <c r="C702" s="236"/>
      <c r="D702" s="228" t="s">
        <v>162</v>
      </c>
      <c r="E702" s="237" t="s">
        <v>19</v>
      </c>
      <c r="F702" s="238" t="s">
        <v>205</v>
      </c>
      <c r="G702" s="236"/>
      <c r="H702" s="239">
        <v>134.96000000000001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162</v>
      </c>
      <c r="AU702" s="245" t="s">
        <v>79</v>
      </c>
      <c r="AV702" s="13" t="s">
        <v>79</v>
      </c>
      <c r="AW702" s="13" t="s">
        <v>31</v>
      </c>
      <c r="AX702" s="13" t="s">
        <v>69</v>
      </c>
      <c r="AY702" s="245" t="s">
        <v>145</v>
      </c>
    </row>
    <row r="703" s="13" customFormat="1">
      <c r="A703" s="13"/>
      <c r="B703" s="235"/>
      <c r="C703" s="236"/>
      <c r="D703" s="228" t="s">
        <v>162</v>
      </c>
      <c r="E703" s="237" t="s">
        <v>19</v>
      </c>
      <c r="F703" s="238" t="s">
        <v>206</v>
      </c>
      <c r="G703" s="236"/>
      <c r="H703" s="239">
        <v>95.680000000000007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162</v>
      </c>
      <c r="AU703" s="245" t="s">
        <v>79</v>
      </c>
      <c r="AV703" s="13" t="s">
        <v>79</v>
      </c>
      <c r="AW703" s="13" t="s">
        <v>31</v>
      </c>
      <c r="AX703" s="13" t="s">
        <v>69</v>
      </c>
      <c r="AY703" s="245" t="s">
        <v>145</v>
      </c>
    </row>
    <row r="704" s="14" customFormat="1">
      <c r="A704" s="14"/>
      <c r="B704" s="246"/>
      <c r="C704" s="247"/>
      <c r="D704" s="228" t="s">
        <v>162</v>
      </c>
      <c r="E704" s="248" t="s">
        <v>19</v>
      </c>
      <c r="F704" s="249" t="s">
        <v>164</v>
      </c>
      <c r="G704" s="247"/>
      <c r="H704" s="250">
        <v>230.64000000000002</v>
      </c>
      <c r="I704" s="251"/>
      <c r="J704" s="247"/>
      <c r="K704" s="247"/>
      <c r="L704" s="252"/>
      <c r="M704" s="253"/>
      <c r="N704" s="254"/>
      <c r="O704" s="254"/>
      <c r="P704" s="254"/>
      <c r="Q704" s="254"/>
      <c r="R704" s="254"/>
      <c r="S704" s="254"/>
      <c r="T704" s="25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6" t="s">
        <v>162</v>
      </c>
      <c r="AU704" s="256" t="s">
        <v>79</v>
      </c>
      <c r="AV704" s="14" t="s">
        <v>146</v>
      </c>
      <c r="AW704" s="14" t="s">
        <v>31</v>
      </c>
      <c r="AX704" s="14" t="s">
        <v>69</v>
      </c>
      <c r="AY704" s="256" t="s">
        <v>145</v>
      </c>
    </row>
    <row r="705" s="16" customFormat="1">
      <c r="A705" s="16"/>
      <c r="B705" s="268"/>
      <c r="C705" s="269"/>
      <c r="D705" s="228" t="s">
        <v>162</v>
      </c>
      <c r="E705" s="270" t="s">
        <v>19</v>
      </c>
      <c r="F705" s="271" t="s">
        <v>207</v>
      </c>
      <c r="G705" s="269"/>
      <c r="H705" s="270" t="s">
        <v>19</v>
      </c>
      <c r="I705" s="272"/>
      <c r="J705" s="269"/>
      <c r="K705" s="269"/>
      <c r="L705" s="273"/>
      <c r="M705" s="274"/>
      <c r="N705" s="275"/>
      <c r="O705" s="275"/>
      <c r="P705" s="275"/>
      <c r="Q705" s="275"/>
      <c r="R705" s="275"/>
      <c r="S705" s="275"/>
      <c r="T705" s="27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T705" s="277" t="s">
        <v>162</v>
      </c>
      <c r="AU705" s="277" t="s">
        <v>79</v>
      </c>
      <c r="AV705" s="16" t="s">
        <v>77</v>
      </c>
      <c r="AW705" s="16" t="s">
        <v>31</v>
      </c>
      <c r="AX705" s="16" t="s">
        <v>69</v>
      </c>
      <c r="AY705" s="277" t="s">
        <v>145</v>
      </c>
    </row>
    <row r="706" s="13" customFormat="1">
      <c r="A706" s="13"/>
      <c r="B706" s="235"/>
      <c r="C706" s="236"/>
      <c r="D706" s="228" t="s">
        <v>162</v>
      </c>
      <c r="E706" s="237" t="s">
        <v>19</v>
      </c>
      <c r="F706" s="238" t="s">
        <v>208</v>
      </c>
      <c r="G706" s="236"/>
      <c r="H706" s="239">
        <v>51.520000000000003</v>
      </c>
      <c r="I706" s="240"/>
      <c r="J706" s="236"/>
      <c r="K706" s="236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162</v>
      </c>
      <c r="AU706" s="245" t="s">
        <v>79</v>
      </c>
      <c r="AV706" s="13" t="s">
        <v>79</v>
      </c>
      <c r="AW706" s="13" t="s">
        <v>31</v>
      </c>
      <c r="AX706" s="13" t="s">
        <v>69</v>
      </c>
      <c r="AY706" s="245" t="s">
        <v>145</v>
      </c>
    </row>
    <row r="707" s="13" customFormat="1">
      <c r="A707" s="13"/>
      <c r="B707" s="235"/>
      <c r="C707" s="236"/>
      <c r="D707" s="228" t="s">
        <v>162</v>
      </c>
      <c r="E707" s="237" t="s">
        <v>19</v>
      </c>
      <c r="F707" s="238" t="s">
        <v>209</v>
      </c>
      <c r="G707" s="236"/>
      <c r="H707" s="239">
        <v>14.720000000000001</v>
      </c>
      <c r="I707" s="240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162</v>
      </c>
      <c r="AU707" s="245" t="s">
        <v>79</v>
      </c>
      <c r="AV707" s="13" t="s">
        <v>79</v>
      </c>
      <c r="AW707" s="13" t="s">
        <v>31</v>
      </c>
      <c r="AX707" s="13" t="s">
        <v>69</v>
      </c>
      <c r="AY707" s="245" t="s">
        <v>145</v>
      </c>
    </row>
    <row r="708" s="14" customFormat="1">
      <c r="A708" s="14"/>
      <c r="B708" s="246"/>
      <c r="C708" s="247"/>
      <c r="D708" s="228" t="s">
        <v>162</v>
      </c>
      <c r="E708" s="248" t="s">
        <v>19</v>
      </c>
      <c r="F708" s="249" t="s">
        <v>164</v>
      </c>
      <c r="G708" s="247"/>
      <c r="H708" s="250">
        <v>66.240000000000009</v>
      </c>
      <c r="I708" s="251"/>
      <c r="J708" s="247"/>
      <c r="K708" s="247"/>
      <c r="L708" s="252"/>
      <c r="M708" s="253"/>
      <c r="N708" s="254"/>
      <c r="O708" s="254"/>
      <c r="P708" s="254"/>
      <c r="Q708" s="254"/>
      <c r="R708" s="254"/>
      <c r="S708" s="254"/>
      <c r="T708" s="25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6" t="s">
        <v>162</v>
      </c>
      <c r="AU708" s="256" t="s">
        <v>79</v>
      </c>
      <c r="AV708" s="14" t="s">
        <v>146</v>
      </c>
      <c r="AW708" s="14" t="s">
        <v>31</v>
      </c>
      <c r="AX708" s="14" t="s">
        <v>69</v>
      </c>
      <c r="AY708" s="256" t="s">
        <v>145</v>
      </c>
    </row>
    <row r="709" s="16" customFormat="1">
      <c r="A709" s="16"/>
      <c r="B709" s="268"/>
      <c r="C709" s="269"/>
      <c r="D709" s="228" t="s">
        <v>162</v>
      </c>
      <c r="E709" s="270" t="s">
        <v>19</v>
      </c>
      <c r="F709" s="271" t="s">
        <v>656</v>
      </c>
      <c r="G709" s="269"/>
      <c r="H709" s="270" t="s">
        <v>19</v>
      </c>
      <c r="I709" s="272"/>
      <c r="J709" s="269"/>
      <c r="K709" s="269"/>
      <c r="L709" s="273"/>
      <c r="M709" s="274"/>
      <c r="N709" s="275"/>
      <c r="O709" s="275"/>
      <c r="P709" s="275"/>
      <c r="Q709" s="275"/>
      <c r="R709" s="275"/>
      <c r="S709" s="275"/>
      <c r="T709" s="27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T709" s="277" t="s">
        <v>162</v>
      </c>
      <c r="AU709" s="277" t="s">
        <v>79</v>
      </c>
      <c r="AV709" s="16" t="s">
        <v>77</v>
      </c>
      <c r="AW709" s="16" t="s">
        <v>31</v>
      </c>
      <c r="AX709" s="16" t="s">
        <v>69</v>
      </c>
      <c r="AY709" s="277" t="s">
        <v>145</v>
      </c>
    </row>
    <row r="710" s="16" customFormat="1">
      <c r="A710" s="16"/>
      <c r="B710" s="268"/>
      <c r="C710" s="269"/>
      <c r="D710" s="228" t="s">
        <v>162</v>
      </c>
      <c r="E710" s="270" t="s">
        <v>19</v>
      </c>
      <c r="F710" s="271" t="s">
        <v>384</v>
      </c>
      <c r="G710" s="269"/>
      <c r="H710" s="270" t="s">
        <v>19</v>
      </c>
      <c r="I710" s="272"/>
      <c r="J710" s="269"/>
      <c r="K710" s="269"/>
      <c r="L710" s="273"/>
      <c r="M710" s="274"/>
      <c r="N710" s="275"/>
      <c r="O710" s="275"/>
      <c r="P710" s="275"/>
      <c r="Q710" s="275"/>
      <c r="R710" s="275"/>
      <c r="S710" s="275"/>
      <c r="T710" s="27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77" t="s">
        <v>162</v>
      </c>
      <c r="AU710" s="277" t="s">
        <v>79</v>
      </c>
      <c r="AV710" s="16" t="s">
        <v>77</v>
      </c>
      <c r="AW710" s="16" t="s">
        <v>31</v>
      </c>
      <c r="AX710" s="16" t="s">
        <v>69</v>
      </c>
      <c r="AY710" s="277" t="s">
        <v>145</v>
      </c>
    </row>
    <row r="711" s="13" customFormat="1">
      <c r="A711" s="13"/>
      <c r="B711" s="235"/>
      <c r="C711" s="236"/>
      <c r="D711" s="228" t="s">
        <v>162</v>
      </c>
      <c r="E711" s="237" t="s">
        <v>19</v>
      </c>
      <c r="F711" s="238" t="s">
        <v>657</v>
      </c>
      <c r="G711" s="236"/>
      <c r="H711" s="239">
        <v>15.130000000000001</v>
      </c>
      <c r="I711" s="240"/>
      <c r="J711" s="236"/>
      <c r="K711" s="236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162</v>
      </c>
      <c r="AU711" s="245" t="s">
        <v>79</v>
      </c>
      <c r="AV711" s="13" t="s">
        <v>79</v>
      </c>
      <c r="AW711" s="13" t="s">
        <v>31</v>
      </c>
      <c r="AX711" s="13" t="s">
        <v>69</v>
      </c>
      <c r="AY711" s="245" t="s">
        <v>145</v>
      </c>
    </row>
    <row r="712" s="16" customFormat="1">
      <c r="A712" s="16"/>
      <c r="B712" s="268"/>
      <c r="C712" s="269"/>
      <c r="D712" s="228" t="s">
        <v>162</v>
      </c>
      <c r="E712" s="270" t="s">
        <v>19</v>
      </c>
      <c r="F712" s="271" t="s">
        <v>176</v>
      </c>
      <c r="G712" s="269"/>
      <c r="H712" s="270" t="s">
        <v>19</v>
      </c>
      <c r="I712" s="272"/>
      <c r="J712" s="269"/>
      <c r="K712" s="269"/>
      <c r="L712" s="273"/>
      <c r="M712" s="274"/>
      <c r="N712" s="275"/>
      <c r="O712" s="275"/>
      <c r="P712" s="275"/>
      <c r="Q712" s="275"/>
      <c r="R712" s="275"/>
      <c r="S712" s="275"/>
      <c r="T712" s="27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T712" s="277" t="s">
        <v>162</v>
      </c>
      <c r="AU712" s="277" t="s">
        <v>79</v>
      </c>
      <c r="AV712" s="16" t="s">
        <v>77</v>
      </c>
      <c r="AW712" s="16" t="s">
        <v>31</v>
      </c>
      <c r="AX712" s="16" t="s">
        <v>69</v>
      </c>
      <c r="AY712" s="277" t="s">
        <v>145</v>
      </c>
    </row>
    <row r="713" s="13" customFormat="1">
      <c r="A713" s="13"/>
      <c r="B713" s="235"/>
      <c r="C713" s="236"/>
      <c r="D713" s="228" t="s">
        <v>162</v>
      </c>
      <c r="E713" s="237" t="s">
        <v>19</v>
      </c>
      <c r="F713" s="238" t="s">
        <v>658</v>
      </c>
      <c r="G713" s="236"/>
      <c r="H713" s="239">
        <v>4.7599999999999998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162</v>
      </c>
      <c r="AU713" s="245" t="s">
        <v>79</v>
      </c>
      <c r="AV713" s="13" t="s">
        <v>79</v>
      </c>
      <c r="AW713" s="13" t="s">
        <v>31</v>
      </c>
      <c r="AX713" s="13" t="s">
        <v>69</v>
      </c>
      <c r="AY713" s="245" t="s">
        <v>145</v>
      </c>
    </row>
    <row r="714" s="14" customFormat="1">
      <c r="A714" s="14"/>
      <c r="B714" s="246"/>
      <c r="C714" s="247"/>
      <c r="D714" s="228" t="s">
        <v>162</v>
      </c>
      <c r="E714" s="248" t="s">
        <v>19</v>
      </c>
      <c r="F714" s="249" t="s">
        <v>164</v>
      </c>
      <c r="G714" s="247"/>
      <c r="H714" s="250">
        <v>19.890000000000001</v>
      </c>
      <c r="I714" s="251"/>
      <c r="J714" s="247"/>
      <c r="K714" s="247"/>
      <c r="L714" s="252"/>
      <c r="M714" s="253"/>
      <c r="N714" s="254"/>
      <c r="O714" s="254"/>
      <c r="P714" s="254"/>
      <c r="Q714" s="254"/>
      <c r="R714" s="254"/>
      <c r="S714" s="254"/>
      <c r="T714" s="25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6" t="s">
        <v>162</v>
      </c>
      <c r="AU714" s="256" t="s">
        <v>79</v>
      </c>
      <c r="AV714" s="14" t="s">
        <v>146</v>
      </c>
      <c r="AW714" s="14" t="s">
        <v>31</v>
      </c>
      <c r="AX714" s="14" t="s">
        <v>69</v>
      </c>
      <c r="AY714" s="256" t="s">
        <v>145</v>
      </c>
    </row>
    <row r="715" s="15" customFormat="1">
      <c r="A715" s="15"/>
      <c r="B715" s="257"/>
      <c r="C715" s="258"/>
      <c r="D715" s="228" t="s">
        <v>162</v>
      </c>
      <c r="E715" s="259" t="s">
        <v>19</v>
      </c>
      <c r="F715" s="260" t="s">
        <v>166</v>
      </c>
      <c r="G715" s="258"/>
      <c r="H715" s="261">
        <v>316.77000000000004</v>
      </c>
      <c r="I715" s="262"/>
      <c r="J715" s="258"/>
      <c r="K715" s="258"/>
      <c r="L715" s="263"/>
      <c r="M715" s="264"/>
      <c r="N715" s="265"/>
      <c r="O715" s="265"/>
      <c r="P715" s="265"/>
      <c r="Q715" s="265"/>
      <c r="R715" s="265"/>
      <c r="S715" s="265"/>
      <c r="T715" s="266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7" t="s">
        <v>162</v>
      </c>
      <c r="AU715" s="267" t="s">
        <v>79</v>
      </c>
      <c r="AV715" s="15" t="s">
        <v>156</v>
      </c>
      <c r="AW715" s="15" t="s">
        <v>31</v>
      </c>
      <c r="AX715" s="15" t="s">
        <v>77</v>
      </c>
      <c r="AY715" s="267" t="s">
        <v>145</v>
      </c>
    </row>
    <row r="716" s="13" customFormat="1">
      <c r="A716" s="13"/>
      <c r="B716" s="235"/>
      <c r="C716" s="236"/>
      <c r="D716" s="228" t="s">
        <v>162</v>
      </c>
      <c r="E716" s="236"/>
      <c r="F716" s="238" t="s">
        <v>659</v>
      </c>
      <c r="G716" s="236"/>
      <c r="H716" s="239">
        <v>324.68900000000002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162</v>
      </c>
      <c r="AU716" s="245" t="s">
        <v>79</v>
      </c>
      <c r="AV716" s="13" t="s">
        <v>79</v>
      </c>
      <c r="AW716" s="13" t="s">
        <v>4</v>
      </c>
      <c r="AX716" s="13" t="s">
        <v>77</v>
      </c>
      <c r="AY716" s="245" t="s">
        <v>145</v>
      </c>
    </row>
    <row r="717" s="12" customFormat="1" ht="25.92" customHeight="1">
      <c r="A717" s="12"/>
      <c r="B717" s="199"/>
      <c r="C717" s="200"/>
      <c r="D717" s="201" t="s">
        <v>68</v>
      </c>
      <c r="E717" s="202" t="s">
        <v>660</v>
      </c>
      <c r="F717" s="202" t="s">
        <v>661</v>
      </c>
      <c r="G717" s="200"/>
      <c r="H717" s="200"/>
      <c r="I717" s="203"/>
      <c r="J717" s="204">
        <f>BK717</f>
        <v>0</v>
      </c>
      <c r="K717" s="200"/>
      <c r="L717" s="205"/>
      <c r="M717" s="206"/>
      <c r="N717" s="207"/>
      <c r="O717" s="207"/>
      <c r="P717" s="208">
        <f>SUM(P718:P736)</f>
        <v>0</v>
      </c>
      <c r="Q717" s="207"/>
      <c r="R717" s="208">
        <f>SUM(R718:R736)</f>
        <v>0</v>
      </c>
      <c r="S717" s="207"/>
      <c r="T717" s="209">
        <f>SUM(T718:T736)</f>
        <v>0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10" t="s">
        <v>156</v>
      </c>
      <c r="AT717" s="211" t="s">
        <v>68</v>
      </c>
      <c r="AU717" s="211" t="s">
        <v>69</v>
      </c>
      <c r="AY717" s="210" t="s">
        <v>145</v>
      </c>
      <c r="BK717" s="212">
        <f>SUM(BK718:BK736)</f>
        <v>0</v>
      </c>
    </row>
    <row r="718" s="2" customFormat="1" ht="16.5" customHeight="1">
      <c r="A718" s="41"/>
      <c r="B718" s="42"/>
      <c r="C718" s="215" t="s">
        <v>662</v>
      </c>
      <c r="D718" s="215" t="s">
        <v>151</v>
      </c>
      <c r="E718" s="216" t="s">
        <v>663</v>
      </c>
      <c r="F718" s="217" t="s">
        <v>664</v>
      </c>
      <c r="G718" s="218" t="s">
        <v>665</v>
      </c>
      <c r="H718" s="219">
        <v>38</v>
      </c>
      <c r="I718" s="220"/>
      <c r="J718" s="221">
        <f>ROUND(I718*H718,2)</f>
        <v>0</v>
      </c>
      <c r="K718" s="217" t="s">
        <v>155</v>
      </c>
      <c r="L718" s="47"/>
      <c r="M718" s="222" t="s">
        <v>19</v>
      </c>
      <c r="N718" s="223" t="s">
        <v>40</v>
      </c>
      <c r="O718" s="87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26" t="s">
        <v>666</v>
      </c>
      <c r="AT718" s="226" t="s">
        <v>151</v>
      </c>
      <c r="AU718" s="226" t="s">
        <v>77</v>
      </c>
      <c r="AY718" s="20" t="s">
        <v>145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20" t="s">
        <v>77</v>
      </c>
      <c r="BK718" s="227">
        <f>ROUND(I718*H718,2)</f>
        <v>0</v>
      </c>
      <c r="BL718" s="20" t="s">
        <v>666</v>
      </c>
      <c r="BM718" s="226" t="s">
        <v>667</v>
      </c>
    </row>
    <row r="719" s="2" customFormat="1">
      <c r="A719" s="41"/>
      <c r="B719" s="42"/>
      <c r="C719" s="43"/>
      <c r="D719" s="228" t="s">
        <v>158</v>
      </c>
      <c r="E719" s="43"/>
      <c r="F719" s="229" t="s">
        <v>668</v>
      </c>
      <c r="G719" s="43"/>
      <c r="H719" s="43"/>
      <c r="I719" s="230"/>
      <c r="J719" s="43"/>
      <c r="K719" s="43"/>
      <c r="L719" s="47"/>
      <c r="M719" s="231"/>
      <c r="N719" s="232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158</v>
      </c>
      <c r="AU719" s="20" t="s">
        <v>77</v>
      </c>
    </row>
    <row r="720" s="2" customFormat="1">
      <c r="A720" s="41"/>
      <c r="B720" s="42"/>
      <c r="C720" s="43"/>
      <c r="D720" s="233" t="s">
        <v>160</v>
      </c>
      <c r="E720" s="43"/>
      <c r="F720" s="234" t="s">
        <v>669</v>
      </c>
      <c r="G720" s="43"/>
      <c r="H720" s="43"/>
      <c r="I720" s="230"/>
      <c r="J720" s="43"/>
      <c r="K720" s="43"/>
      <c r="L720" s="47"/>
      <c r="M720" s="231"/>
      <c r="N720" s="232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160</v>
      </c>
      <c r="AU720" s="20" t="s">
        <v>77</v>
      </c>
    </row>
    <row r="721" s="13" customFormat="1">
      <c r="A721" s="13"/>
      <c r="B721" s="235"/>
      <c r="C721" s="236"/>
      <c r="D721" s="228" t="s">
        <v>162</v>
      </c>
      <c r="E721" s="237" t="s">
        <v>19</v>
      </c>
      <c r="F721" s="238" t="s">
        <v>670</v>
      </c>
      <c r="G721" s="236"/>
      <c r="H721" s="239">
        <v>30</v>
      </c>
      <c r="I721" s="240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162</v>
      </c>
      <c r="AU721" s="245" t="s">
        <v>77</v>
      </c>
      <c r="AV721" s="13" t="s">
        <v>79</v>
      </c>
      <c r="AW721" s="13" t="s">
        <v>31</v>
      </c>
      <c r="AX721" s="13" t="s">
        <v>69</v>
      </c>
      <c r="AY721" s="245" t="s">
        <v>145</v>
      </c>
    </row>
    <row r="722" s="14" customFormat="1">
      <c r="A722" s="14"/>
      <c r="B722" s="246"/>
      <c r="C722" s="247"/>
      <c r="D722" s="228" t="s">
        <v>162</v>
      </c>
      <c r="E722" s="248" t="s">
        <v>19</v>
      </c>
      <c r="F722" s="249" t="s">
        <v>164</v>
      </c>
      <c r="G722" s="247"/>
      <c r="H722" s="250">
        <v>30</v>
      </c>
      <c r="I722" s="251"/>
      <c r="J722" s="247"/>
      <c r="K722" s="247"/>
      <c r="L722" s="252"/>
      <c r="M722" s="253"/>
      <c r="N722" s="254"/>
      <c r="O722" s="254"/>
      <c r="P722" s="254"/>
      <c r="Q722" s="254"/>
      <c r="R722" s="254"/>
      <c r="S722" s="254"/>
      <c r="T722" s="25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6" t="s">
        <v>162</v>
      </c>
      <c r="AU722" s="256" t="s">
        <v>77</v>
      </c>
      <c r="AV722" s="14" t="s">
        <v>146</v>
      </c>
      <c r="AW722" s="14" t="s">
        <v>31</v>
      </c>
      <c r="AX722" s="14" t="s">
        <v>69</v>
      </c>
      <c r="AY722" s="256" t="s">
        <v>145</v>
      </c>
    </row>
    <row r="723" s="13" customFormat="1">
      <c r="A723" s="13"/>
      <c r="B723" s="235"/>
      <c r="C723" s="236"/>
      <c r="D723" s="228" t="s">
        <v>162</v>
      </c>
      <c r="E723" s="237" t="s">
        <v>19</v>
      </c>
      <c r="F723" s="238" t="s">
        <v>671</v>
      </c>
      <c r="G723" s="236"/>
      <c r="H723" s="239">
        <v>8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162</v>
      </c>
      <c r="AU723" s="245" t="s">
        <v>77</v>
      </c>
      <c r="AV723" s="13" t="s">
        <v>79</v>
      </c>
      <c r="AW723" s="13" t="s">
        <v>31</v>
      </c>
      <c r="AX723" s="13" t="s">
        <v>69</v>
      </c>
      <c r="AY723" s="245" t="s">
        <v>145</v>
      </c>
    </row>
    <row r="724" s="14" customFormat="1">
      <c r="A724" s="14"/>
      <c r="B724" s="246"/>
      <c r="C724" s="247"/>
      <c r="D724" s="228" t="s">
        <v>162</v>
      </c>
      <c r="E724" s="248" t="s">
        <v>19</v>
      </c>
      <c r="F724" s="249" t="s">
        <v>164</v>
      </c>
      <c r="G724" s="247"/>
      <c r="H724" s="250">
        <v>8</v>
      </c>
      <c r="I724" s="251"/>
      <c r="J724" s="247"/>
      <c r="K724" s="247"/>
      <c r="L724" s="252"/>
      <c r="M724" s="253"/>
      <c r="N724" s="254"/>
      <c r="O724" s="254"/>
      <c r="P724" s="254"/>
      <c r="Q724" s="254"/>
      <c r="R724" s="254"/>
      <c r="S724" s="254"/>
      <c r="T724" s="25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6" t="s">
        <v>162</v>
      </c>
      <c r="AU724" s="256" t="s">
        <v>77</v>
      </c>
      <c r="AV724" s="14" t="s">
        <v>146</v>
      </c>
      <c r="AW724" s="14" t="s">
        <v>31</v>
      </c>
      <c r="AX724" s="14" t="s">
        <v>69</v>
      </c>
      <c r="AY724" s="256" t="s">
        <v>145</v>
      </c>
    </row>
    <row r="725" s="15" customFormat="1">
      <c r="A725" s="15"/>
      <c r="B725" s="257"/>
      <c r="C725" s="258"/>
      <c r="D725" s="228" t="s">
        <v>162</v>
      </c>
      <c r="E725" s="259" t="s">
        <v>19</v>
      </c>
      <c r="F725" s="260" t="s">
        <v>166</v>
      </c>
      <c r="G725" s="258"/>
      <c r="H725" s="261">
        <v>38</v>
      </c>
      <c r="I725" s="262"/>
      <c r="J725" s="258"/>
      <c r="K725" s="258"/>
      <c r="L725" s="263"/>
      <c r="M725" s="264"/>
      <c r="N725" s="265"/>
      <c r="O725" s="265"/>
      <c r="P725" s="265"/>
      <c r="Q725" s="265"/>
      <c r="R725" s="265"/>
      <c r="S725" s="265"/>
      <c r="T725" s="266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7" t="s">
        <v>162</v>
      </c>
      <c r="AU725" s="267" t="s">
        <v>77</v>
      </c>
      <c r="AV725" s="15" t="s">
        <v>156</v>
      </c>
      <c r="AW725" s="15" t="s">
        <v>31</v>
      </c>
      <c r="AX725" s="15" t="s">
        <v>77</v>
      </c>
      <c r="AY725" s="267" t="s">
        <v>145</v>
      </c>
    </row>
    <row r="726" s="2" customFormat="1" ht="16.5" customHeight="1">
      <c r="A726" s="41"/>
      <c r="B726" s="42"/>
      <c r="C726" s="215" t="s">
        <v>672</v>
      </c>
      <c r="D726" s="215" t="s">
        <v>151</v>
      </c>
      <c r="E726" s="216" t="s">
        <v>673</v>
      </c>
      <c r="F726" s="217" t="s">
        <v>674</v>
      </c>
      <c r="G726" s="218" t="s">
        <v>665</v>
      </c>
      <c r="H726" s="219">
        <v>75</v>
      </c>
      <c r="I726" s="220"/>
      <c r="J726" s="221">
        <f>ROUND(I726*H726,2)</f>
        <v>0</v>
      </c>
      <c r="K726" s="217" t="s">
        <v>155</v>
      </c>
      <c r="L726" s="47"/>
      <c r="M726" s="222" t="s">
        <v>19</v>
      </c>
      <c r="N726" s="223" t="s">
        <v>40</v>
      </c>
      <c r="O726" s="87"/>
      <c r="P726" s="224">
        <f>O726*H726</f>
        <v>0</v>
      </c>
      <c r="Q726" s="224">
        <v>0</v>
      </c>
      <c r="R726" s="224">
        <f>Q726*H726</f>
        <v>0</v>
      </c>
      <c r="S726" s="224">
        <v>0</v>
      </c>
      <c r="T726" s="225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26" t="s">
        <v>666</v>
      </c>
      <c r="AT726" s="226" t="s">
        <v>151</v>
      </c>
      <c r="AU726" s="226" t="s">
        <v>77</v>
      </c>
      <c r="AY726" s="20" t="s">
        <v>145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20" t="s">
        <v>77</v>
      </c>
      <c r="BK726" s="227">
        <f>ROUND(I726*H726,2)</f>
        <v>0</v>
      </c>
      <c r="BL726" s="20" t="s">
        <v>666</v>
      </c>
      <c r="BM726" s="226" t="s">
        <v>675</v>
      </c>
    </row>
    <row r="727" s="2" customFormat="1">
      <c r="A727" s="41"/>
      <c r="B727" s="42"/>
      <c r="C727" s="43"/>
      <c r="D727" s="228" t="s">
        <v>158</v>
      </c>
      <c r="E727" s="43"/>
      <c r="F727" s="229" t="s">
        <v>676</v>
      </c>
      <c r="G727" s="43"/>
      <c r="H727" s="43"/>
      <c r="I727" s="230"/>
      <c r="J727" s="43"/>
      <c r="K727" s="43"/>
      <c r="L727" s="47"/>
      <c r="M727" s="231"/>
      <c r="N727" s="232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158</v>
      </c>
      <c r="AU727" s="20" t="s">
        <v>77</v>
      </c>
    </row>
    <row r="728" s="2" customFormat="1">
      <c r="A728" s="41"/>
      <c r="B728" s="42"/>
      <c r="C728" s="43"/>
      <c r="D728" s="233" t="s">
        <v>160</v>
      </c>
      <c r="E728" s="43"/>
      <c r="F728" s="234" t="s">
        <v>677</v>
      </c>
      <c r="G728" s="43"/>
      <c r="H728" s="43"/>
      <c r="I728" s="230"/>
      <c r="J728" s="43"/>
      <c r="K728" s="43"/>
      <c r="L728" s="47"/>
      <c r="M728" s="231"/>
      <c r="N728" s="232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160</v>
      </c>
      <c r="AU728" s="20" t="s">
        <v>77</v>
      </c>
    </row>
    <row r="729" s="16" customFormat="1">
      <c r="A729" s="16"/>
      <c r="B729" s="268"/>
      <c r="C729" s="269"/>
      <c r="D729" s="228" t="s">
        <v>162</v>
      </c>
      <c r="E729" s="270" t="s">
        <v>19</v>
      </c>
      <c r="F729" s="271" t="s">
        <v>678</v>
      </c>
      <c r="G729" s="269"/>
      <c r="H729" s="270" t="s">
        <v>19</v>
      </c>
      <c r="I729" s="272"/>
      <c r="J729" s="269"/>
      <c r="K729" s="269"/>
      <c r="L729" s="273"/>
      <c r="M729" s="274"/>
      <c r="N729" s="275"/>
      <c r="O729" s="275"/>
      <c r="P729" s="275"/>
      <c r="Q729" s="275"/>
      <c r="R729" s="275"/>
      <c r="S729" s="275"/>
      <c r="T729" s="27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277" t="s">
        <v>162</v>
      </c>
      <c r="AU729" s="277" t="s">
        <v>77</v>
      </c>
      <c r="AV729" s="16" t="s">
        <v>77</v>
      </c>
      <c r="AW729" s="16" t="s">
        <v>31</v>
      </c>
      <c r="AX729" s="16" t="s">
        <v>69</v>
      </c>
      <c r="AY729" s="277" t="s">
        <v>145</v>
      </c>
    </row>
    <row r="730" s="16" customFormat="1">
      <c r="A730" s="16"/>
      <c r="B730" s="268"/>
      <c r="C730" s="269"/>
      <c r="D730" s="228" t="s">
        <v>162</v>
      </c>
      <c r="E730" s="270" t="s">
        <v>19</v>
      </c>
      <c r="F730" s="271" t="s">
        <v>679</v>
      </c>
      <c r="G730" s="269"/>
      <c r="H730" s="270" t="s">
        <v>19</v>
      </c>
      <c r="I730" s="272"/>
      <c r="J730" s="269"/>
      <c r="K730" s="269"/>
      <c r="L730" s="273"/>
      <c r="M730" s="274"/>
      <c r="N730" s="275"/>
      <c r="O730" s="275"/>
      <c r="P730" s="275"/>
      <c r="Q730" s="275"/>
      <c r="R730" s="275"/>
      <c r="S730" s="275"/>
      <c r="T730" s="27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T730" s="277" t="s">
        <v>162</v>
      </c>
      <c r="AU730" s="277" t="s">
        <v>77</v>
      </c>
      <c r="AV730" s="16" t="s">
        <v>77</v>
      </c>
      <c r="AW730" s="16" t="s">
        <v>31</v>
      </c>
      <c r="AX730" s="16" t="s">
        <v>69</v>
      </c>
      <c r="AY730" s="277" t="s">
        <v>145</v>
      </c>
    </row>
    <row r="731" s="16" customFormat="1">
      <c r="A731" s="16"/>
      <c r="B731" s="268"/>
      <c r="C731" s="269"/>
      <c r="D731" s="228" t="s">
        <v>162</v>
      </c>
      <c r="E731" s="270" t="s">
        <v>19</v>
      </c>
      <c r="F731" s="271" t="s">
        <v>680</v>
      </c>
      <c r="G731" s="269"/>
      <c r="H731" s="270" t="s">
        <v>19</v>
      </c>
      <c r="I731" s="272"/>
      <c r="J731" s="269"/>
      <c r="K731" s="269"/>
      <c r="L731" s="273"/>
      <c r="M731" s="274"/>
      <c r="N731" s="275"/>
      <c r="O731" s="275"/>
      <c r="P731" s="275"/>
      <c r="Q731" s="275"/>
      <c r="R731" s="275"/>
      <c r="S731" s="275"/>
      <c r="T731" s="27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77" t="s">
        <v>162</v>
      </c>
      <c r="AU731" s="277" t="s">
        <v>77</v>
      </c>
      <c r="AV731" s="16" t="s">
        <v>77</v>
      </c>
      <c r="AW731" s="16" t="s">
        <v>31</v>
      </c>
      <c r="AX731" s="16" t="s">
        <v>69</v>
      </c>
      <c r="AY731" s="277" t="s">
        <v>145</v>
      </c>
    </row>
    <row r="732" s="16" customFormat="1">
      <c r="A732" s="16"/>
      <c r="B732" s="268"/>
      <c r="C732" s="269"/>
      <c r="D732" s="228" t="s">
        <v>162</v>
      </c>
      <c r="E732" s="270" t="s">
        <v>19</v>
      </c>
      <c r="F732" s="271" t="s">
        <v>681</v>
      </c>
      <c r="G732" s="269"/>
      <c r="H732" s="270" t="s">
        <v>19</v>
      </c>
      <c r="I732" s="272"/>
      <c r="J732" s="269"/>
      <c r="K732" s="269"/>
      <c r="L732" s="273"/>
      <c r="M732" s="274"/>
      <c r="N732" s="275"/>
      <c r="O732" s="275"/>
      <c r="P732" s="275"/>
      <c r="Q732" s="275"/>
      <c r="R732" s="275"/>
      <c r="S732" s="275"/>
      <c r="T732" s="27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77" t="s">
        <v>162</v>
      </c>
      <c r="AU732" s="277" t="s">
        <v>77</v>
      </c>
      <c r="AV732" s="16" t="s">
        <v>77</v>
      </c>
      <c r="AW732" s="16" t="s">
        <v>31</v>
      </c>
      <c r="AX732" s="16" t="s">
        <v>69</v>
      </c>
      <c r="AY732" s="277" t="s">
        <v>145</v>
      </c>
    </row>
    <row r="733" s="16" customFormat="1">
      <c r="A733" s="16"/>
      <c r="B733" s="268"/>
      <c r="C733" s="269"/>
      <c r="D733" s="228" t="s">
        <v>162</v>
      </c>
      <c r="E733" s="270" t="s">
        <v>19</v>
      </c>
      <c r="F733" s="271" t="s">
        <v>682</v>
      </c>
      <c r="G733" s="269"/>
      <c r="H733" s="270" t="s">
        <v>19</v>
      </c>
      <c r="I733" s="272"/>
      <c r="J733" s="269"/>
      <c r="K733" s="269"/>
      <c r="L733" s="273"/>
      <c r="M733" s="274"/>
      <c r="N733" s="275"/>
      <c r="O733" s="275"/>
      <c r="P733" s="275"/>
      <c r="Q733" s="275"/>
      <c r="R733" s="275"/>
      <c r="S733" s="275"/>
      <c r="T733" s="27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T733" s="277" t="s">
        <v>162</v>
      </c>
      <c r="AU733" s="277" t="s">
        <v>77</v>
      </c>
      <c r="AV733" s="16" t="s">
        <v>77</v>
      </c>
      <c r="AW733" s="16" t="s">
        <v>31</v>
      </c>
      <c r="AX733" s="16" t="s">
        <v>69</v>
      </c>
      <c r="AY733" s="277" t="s">
        <v>145</v>
      </c>
    </row>
    <row r="734" s="13" customFormat="1">
      <c r="A734" s="13"/>
      <c r="B734" s="235"/>
      <c r="C734" s="236"/>
      <c r="D734" s="228" t="s">
        <v>162</v>
      </c>
      <c r="E734" s="237" t="s">
        <v>19</v>
      </c>
      <c r="F734" s="238" t="s">
        <v>683</v>
      </c>
      <c r="G734" s="236"/>
      <c r="H734" s="239">
        <v>75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162</v>
      </c>
      <c r="AU734" s="245" t="s">
        <v>77</v>
      </c>
      <c r="AV734" s="13" t="s">
        <v>79</v>
      </c>
      <c r="AW734" s="13" t="s">
        <v>31</v>
      </c>
      <c r="AX734" s="13" t="s">
        <v>69</v>
      </c>
      <c r="AY734" s="245" t="s">
        <v>145</v>
      </c>
    </row>
    <row r="735" s="14" customFormat="1">
      <c r="A735" s="14"/>
      <c r="B735" s="246"/>
      <c r="C735" s="247"/>
      <c r="D735" s="228" t="s">
        <v>162</v>
      </c>
      <c r="E735" s="248" t="s">
        <v>19</v>
      </c>
      <c r="F735" s="249" t="s">
        <v>164</v>
      </c>
      <c r="G735" s="247"/>
      <c r="H735" s="250">
        <v>75</v>
      </c>
      <c r="I735" s="251"/>
      <c r="J735" s="247"/>
      <c r="K735" s="247"/>
      <c r="L735" s="252"/>
      <c r="M735" s="253"/>
      <c r="N735" s="254"/>
      <c r="O735" s="254"/>
      <c r="P735" s="254"/>
      <c r="Q735" s="254"/>
      <c r="R735" s="254"/>
      <c r="S735" s="254"/>
      <c r="T735" s="25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6" t="s">
        <v>162</v>
      </c>
      <c r="AU735" s="256" t="s">
        <v>77</v>
      </c>
      <c r="AV735" s="14" t="s">
        <v>146</v>
      </c>
      <c r="AW735" s="14" t="s">
        <v>31</v>
      </c>
      <c r="AX735" s="14" t="s">
        <v>69</v>
      </c>
      <c r="AY735" s="256" t="s">
        <v>145</v>
      </c>
    </row>
    <row r="736" s="15" customFormat="1">
      <c r="A736" s="15"/>
      <c r="B736" s="257"/>
      <c r="C736" s="258"/>
      <c r="D736" s="228" t="s">
        <v>162</v>
      </c>
      <c r="E736" s="259" t="s">
        <v>19</v>
      </c>
      <c r="F736" s="260" t="s">
        <v>166</v>
      </c>
      <c r="G736" s="258"/>
      <c r="H736" s="261">
        <v>75</v>
      </c>
      <c r="I736" s="262"/>
      <c r="J736" s="258"/>
      <c r="K736" s="258"/>
      <c r="L736" s="263"/>
      <c r="M736" s="264"/>
      <c r="N736" s="265"/>
      <c r="O736" s="265"/>
      <c r="P736" s="265"/>
      <c r="Q736" s="265"/>
      <c r="R736" s="265"/>
      <c r="S736" s="265"/>
      <c r="T736" s="266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7" t="s">
        <v>162</v>
      </c>
      <c r="AU736" s="267" t="s">
        <v>77</v>
      </c>
      <c r="AV736" s="15" t="s">
        <v>156</v>
      </c>
      <c r="AW736" s="15" t="s">
        <v>31</v>
      </c>
      <c r="AX736" s="15" t="s">
        <v>77</v>
      </c>
      <c r="AY736" s="267" t="s">
        <v>145</v>
      </c>
    </row>
    <row r="737" s="12" customFormat="1" ht="25.92" customHeight="1">
      <c r="A737" s="12"/>
      <c r="B737" s="199"/>
      <c r="C737" s="200"/>
      <c r="D737" s="201" t="s">
        <v>68</v>
      </c>
      <c r="E737" s="202" t="s">
        <v>684</v>
      </c>
      <c r="F737" s="202" t="s">
        <v>685</v>
      </c>
      <c r="G737" s="200"/>
      <c r="H737" s="200"/>
      <c r="I737" s="203"/>
      <c r="J737" s="204">
        <f>BK737</f>
        <v>0</v>
      </c>
      <c r="K737" s="200"/>
      <c r="L737" s="205"/>
      <c r="M737" s="206"/>
      <c r="N737" s="207"/>
      <c r="O737" s="207"/>
      <c r="P737" s="208">
        <f>SUM(P738:P757)</f>
        <v>0</v>
      </c>
      <c r="Q737" s="207"/>
      <c r="R737" s="208">
        <f>SUM(R738:R757)</f>
        <v>0</v>
      </c>
      <c r="S737" s="207"/>
      <c r="T737" s="209">
        <f>SUM(T738:T757)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10" t="s">
        <v>156</v>
      </c>
      <c r="AT737" s="211" t="s">
        <v>68</v>
      </c>
      <c r="AU737" s="211" t="s">
        <v>69</v>
      </c>
      <c r="AY737" s="210" t="s">
        <v>145</v>
      </c>
      <c r="BK737" s="212">
        <f>SUM(BK738:BK757)</f>
        <v>0</v>
      </c>
    </row>
    <row r="738" s="2" customFormat="1" ht="16.5" customHeight="1">
      <c r="A738" s="41"/>
      <c r="B738" s="42"/>
      <c r="C738" s="215" t="s">
        <v>686</v>
      </c>
      <c r="D738" s="215" t="s">
        <v>151</v>
      </c>
      <c r="E738" s="216" t="s">
        <v>687</v>
      </c>
      <c r="F738" s="217" t="s">
        <v>688</v>
      </c>
      <c r="G738" s="218" t="s">
        <v>446</v>
      </c>
      <c r="H738" s="219">
        <v>1</v>
      </c>
      <c r="I738" s="220"/>
      <c r="J738" s="221">
        <f>ROUND(I738*H738,2)</f>
        <v>0</v>
      </c>
      <c r="K738" s="217" t="s">
        <v>447</v>
      </c>
      <c r="L738" s="47"/>
      <c r="M738" s="222" t="s">
        <v>19</v>
      </c>
      <c r="N738" s="223" t="s">
        <v>40</v>
      </c>
      <c r="O738" s="87"/>
      <c r="P738" s="224">
        <f>O738*H738</f>
        <v>0</v>
      </c>
      <c r="Q738" s="224">
        <v>0</v>
      </c>
      <c r="R738" s="224">
        <f>Q738*H738</f>
        <v>0</v>
      </c>
      <c r="S738" s="224">
        <v>0</v>
      </c>
      <c r="T738" s="225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26" t="s">
        <v>689</v>
      </c>
      <c r="AT738" s="226" t="s">
        <v>151</v>
      </c>
      <c r="AU738" s="226" t="s">
        <v>77</v>
      </c>
      <c r="AY738" s="20" t="s">
        <v>145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20" t="s">
        <v>77</v>
      </c>
      <c r="BK738" s="227">
        <f>ROUND(I738*H738,2)</f>
        <v>0</v>
      </c>
      <c r="BL738" s="20" t="s">
        <v>689</v>
      </c>
      <c r="BM738" s="226" t="s">
        <v>690</v>
      </c>
    </row>
    <row r="739" s="2" customFormat="1">
      <c r="A739" s="41"/>
      <c r="B739" s="42"/>
      <c r="C739" s="43"/>
      <c r="D739" s="228" t="s">
        <v>158</v>
      </c>
      <c r="E739" s="43"/>
      <c r="F739" s="229" t="s">
        <v>688</v>
      </c>
      <c r="G739" s="43"/>
      <c r="H739" s="43"/>
      <c r="I739" s="230"/>
      <c r="J739" s="43"/>
      <c r="K739" s="43"/>
      <c r="L739" s="47"/>
      <c r="M739" s="231"/>
      <c r="N739" s="232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158</v>
      </c>
      <c r="AU739" s="20" t="s">
        <v>77</v>
      </c>
    </row>
    <row r="740" s="13" customFormat="1">
      <c r="A740" s="13"/>
      <c r="B740" s="235"/>
      <c r="C740" s="236"/>
      <c r="D740" s="228" t="s">
        <v>162</v>
      </c>
      <c r="E740" s="237" t="s">
        <v>19</v>
      </c>
      <c r="F740" s="238" t="s">
        <v>77</v>
      </c>
      <c r="G740" s="236"/>
      <c r="H740" s="239">
        <v>1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162</v>
      </c>
      <c r="AU740" s="245" t="s">
        <v>77</v>
      </c>
      <c r="AV740" s="13" t="s">
        <v>79</v>
      </c>
      <c r="AW740" s="13" t="s">
        <v>31</v>
      </c>
      <c r="AX740" s="13" t="s">
        <v>77</v>
      </c>
      <c r="AY740" s="245" t="s">
        <v>145</v>
      </c>
    </row>
    <row r="741" s="2" customFormat="1" ht="16.5" customHeight="1">
      <c r="A741" s="41"/>
      <c r="B741" s="42"/>
      <c r="C741" s="215" t="s">
        <v>691</v>
      </c>
      <c r="D741" s="215" t="s">
        <v>151</v>
      </c>
      <c r="E741" s="216" t="s">
        <v>692</v>
      </c>
      <c r="F741" s="217" t="s">
        <v>693</v>
      </c>
      <c r="G741" s="218" t="s">
        <v>446</v>
      </c>
      <c r="H741" s="219">
        <v>1</v>
      </c>
      <c r="I741" s="220"/>
      <c r="J741" s="221">
        <f>ROUND(I741*H741,2)</f>
        <v>0</v>
      </c>
      <c r="K741" s="217" t="s">
        <v>447</v>
      </c>
      <c r="L741" s="47"/>
      <c r="M741" s="222" t="s">
        <v>19</v>
      </c>
      <c r="N741" s="223" t="s">
        <v>40</v>
      </c>
      <c r="O741" s="87"/>
      <c r="P741" s="224">
        <f>O741*H741</f>
        <v>0</v>
      </c>
      <c r="Q741" s="224">
        <v>0</v>
      </c>
      <c r="R741" s="224">
        <f>Q741*H741</f>
        <v>0</v>
      </c>
      <c r="S741" s="224">
        <v>0</v>
      </c>
      <c r="T741" s="225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26" t="s">
        <v>689</v>
      </c>
      <c r="AT741" s="226" t="s">
        <v>151</v>
      </c>
      <c r="AU741" s="226" t="s">
        <v>77</v>
      </c>
      <c r="AY741" s="20" t="s">
        <v>145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20" t="s">
        <v>77</v>
      </c>
      <c r="BK741" s="227">
        <f>ROUND(I741*H741,2)</f>
        <v>0</v>
      </c>
      <c r="BL741" s="20" t="s">
        <v>689</v>
      </c>
      <c r="BM741" s="226" t="s">
        <v>694</v>
      </c>
    </row>
    <row r="742" s="2" customFormat="1">
      <c r="A742" s="41"/>
      <c r="B742" s="42"/>
      <c r="C742" s="43"/>
      <c r="D742" s="228" t="s">
        <v>158</v>
      </c>
      <c r="E742" s="43"/>
      <c r="F742" s="229" t="s">
        <v>693</v>
      </c>
      <c r="G742" s="43"/>
      <c r="H742" s="43"/>
      <c r="I742" s="230"/>
      <c r="J742" s="43"/>
      <c r="K742" s="43"/>
      <c r="L742" s="47"/>
      <c r="M742" s="231"/>
      <c r="N742" s="232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158</v>
      </c>
      <c r="AU742" s="20" t="s">
        <v>77</v>
      </c>
    </row>
    <row r="743" s="2" customFormat="1">
      <c r="A743" s="41"/>
      <c r="B743" s="42"/>
      <c r="C743" s="43"/>
      <c r="D743" s="228" t="s">
        <v>494</v>
      </c>
      <c r="E743" s="43"/>
      <c r="F743" s="289" t="s">
        <v>695</v>
      </c>
      <c r="G743" s="43"/>
      <c r="H743" s="43"/>
      <c r="I743" s="230"/>
      <c r="J743" s="43"/>
      <c r="K743" s="43"/>
      <c r="L743" s="47"/>
      <c r="M743" s="231"/>
      <c r="N743" s="232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494</v>
      </c>
      <c r="AU743" s="20" t="s">
        <v>77</v>
      </c>
    </row>
    <row r="744" s="13" customFormat="1">
      <c r="A744" s="13"/>
      <c r="B744" s="235"/>
      <c r="C744" s="236"/>
      <c r="D744" s="228" t="s">
        <v>162</v>
      </c>
      <c r="E744" s="237" t="s">
        <v>19</v>
      </c>
      <c r="F744" s="238" t="s">
        <v>77</v>
      </c>
      <c r="G744" s="236"/>
      <c r="H744" s="239">
        <v>1</v>
      </c>
      <c r="I744" s="240"/>
      <c r="J744" s="236"/>
      <c r="K744" s="236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162</v>
      </c>
      <c r="AU744" s="245" t="s">
        <v>77</v>
      </c>
      <c r="AV744" s="13" t="s">
        <v>79</v>
      </c>
      <c r="AW744" s="13" t="s">
        <v>31</v>
      </c>
      <c r="AX744" s="13" t="s">
        <v>69</v>
      </c>
      <c r="AY744" s="245" t="s">
        <v>145</v>
      </c>
    </row>
    <row r="745" s="14" customFormat="1">
      <c r="A745" s="14"/>
      <c r="B745" s="246"/>
      <c r="C745" s="247"/>
      <c r="D745" s="228" t="s">
        <v>162</v>
      </c>
      <c r="E745" s="248" t="s">
        <v>19</v>
      </c>
      <c r="F745" s="249" t="s">
        <v>164</v>
      </c>
      <c r="G745" s="247"/>
      <c r="H745" s="250">
        <v>1</v>
      </c>
      <c r="I745" s="251"/>
      <c r="J745" s="247"/>
      <c r="K745" s="247"/>
      <c r="L745" s="252"/>
      <c r="M745" s="253"/>
      <c r="N745" s="254"/>
      <c r="O745" s="254"/>
      <c r="P745" s="254"/>
      <c r="Q745" s="254"/>
      <c r="R745" s="254"/>
      <c r="S745" s="254"/>
      <c r="T745" s="25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6" t="s">
        <v>162</v>
      </c>
      <c r="AU745" s="256" t="s">
        <v>77</v>
      </c>
      <c r="AV745" s="14" t="s">
        <v>146</v>
      </c>
      <c r="AW745" s="14" t="s">
        <v>31</v>
      </c>
      <c r="AX745" s="14" t="s">
        <v>77</v>
      </c>
      <c r="AY745" s="256" t="s">
        <v>145</v>
      </c>
    </row>
    <row r="746" s="2" customFormat="1" ht="16.5" customHeight="1">
      <c r="A746" s="41"/>
      <c r="B746" s="42"/>
      <c r="C746" s="215" t="s">
        <v>696</v>
      </c>
      <c r="D746" s="215" t="s">
        <v>151</v>
      </c>
      <c r="E746" s="216" t="s">
        <v>697</v>
      </c>
      <c r="F746" s="217" t="s">
        <v>698</v>
      </c>
      <c r="G746" s="218" t="s">
        <v>446</v>
      </c>
      <c r="H746" s="219">
        <v>1</v>
      </c>
      <c r="I746" s="220"/>
      <c r="J746" s="221">
        <f>ROUND(I746*H746,2)</f>
        <v>0</v>
      </c>
      <c r="K746" s="217" t="s">
        <v>447</v>
      </c>
      <c r="L746" s="47"/>
      <c r="M746" s="222" t="s">
        <v>19</v>
      </c>
      <c r="N746" s="223" t="s">
        <v>40</v>
      </c>
      <c r="O746" s="87"/>
      <c r="P746" s="224">
        <f>O746*H746</f>
        <v>0</v>
      </c>
      <c r="Q746" s="224">
        <v>0</v>
      </c>
      <c r="R746" s="224">
        <f>Q746*H746</f>
        <v>0</v>
      </c>
      <c r="S746" s="224">
        <v>0</v>
      </c>
      <c r="T746" s="225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26" t="s">
        <v>689</v>
      </c>
      <c r="AT746" s="226" t="s">
        <v>151</v>
      </c>
      <c r="AU746" s="226" t="s">
        <v>77</v>
      </c>
      <c r="AY746" s="20" t="s">
        <v>145</v>
      </c>
      <c r="BE746" s="227">
        <f>IF(N746="základní",J746,0)</f>
        <v>0</v>
      </c>
      <c r="BF746" s="227">
        <f>IF(N746="snížená",J746,0)</f>
        <v>0</v>
      </c>
      <c r="BG746" s="227">
        <f>IF(N746="zákl. přenesená",J746,0)</f>
        <v>0</v>
      </c>
      <c r="BH746" s="227">
        <f>IF(N746="sníž. přenesená",J746,0)</f>
        <v>0</v>
      </c>
      <c r="BI746" s="227">
        <f>IF(N746="nulová",J746,0)</f>
        <v>0</v>
      </c>
      <c r="BJ746" s="20" t="s">
        <v>77</v>
      </c>
      <c r="BK746" s="227">
        <f>ROUND(I746*H746,2)</f>
        <v>0</v>
      </c>
      <c r="BL746" s="20" t="s">
        <v>689</v>
      </c>
      <c r="BM746" s="226" t="s">
        <v>699</v>
      </c>
    </row>
    <row r="747" s="2" customFormat="1">
      <c r="A747" s="41"/>
      <c r="B747" s="42"/>
      <c r="C747" s="43"/>
      <c r="D747" s="228" t="s">
        <v>158</v>
      </c>
      <c r="E747" s="43"/>
      <c r="F747" s="229" t="s">
        <v>700</v>
      </c>
      <c r="G747" s="43"/>
      <c r="H747" s="43"/>
      <c r="I747" s="230"/>
      <c r="J747" s="43"/>
      <c r="K747" s="43"/>
      <c r="L747" s="47"/>
      <c r="M747" s="231"/>
      <c r="N747" s="232"/>
      <c r="O747" s="87"/>
      <c r="P747" s="87"/>
      <c r="Q747" s="87"/>
      <c r="R747" s="87"/>
      <c r="S747" s="87"/>
      <c r="T747" s="88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20" t="s">
        <v>158</v>
      </c>
      <c r="AU747" s="20" t="s">
        <v>77</v>
      </c>
    </row>
    <row r="748" s="13" customFormat="1">
      <c r="A748" s="13"/>
      <c r="B748" s="235"/>
      <c r="C748" s="236"/>
      <c r="D748" s="228" t="s">
        <v>162</v>
      </c>
      <c r="E748" s="237" t="s">
        <v>19</v>
      </c>
      <c r="F748" s="238" t="s">
        <v>77</v>
      </c>
      <c r="G748" s="236"/>
      <c r="H748" s="239">
        <v>1</v>
      </c>
      <c r="I748" s="240"/>
      <c r="J748" s="236"/>
      <c r="K748" s="236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162</v>
      </c>
      <c r="AU748" s="245" t="s">
        <v>77</v>
      </c>
      <c r="AV748" s="13" t="s">
        <v>79</v>
      </c>
      <c r="AW748" s="13" t="s">
        <v>31</v>
      </c>
      <c r="AX748" s="13" t="s">
        <v>69</v>
      </c>
      <c r="AY748" s="245" t="s">
        <v>145</v>
      </c>
    </row>
    <row r="749" s="14" customFormat="1">
      <c r="A749" s="14"/>
      <c r="B749" s="246"/>
      <c r="C749" s="247"/>
      <c r="D749" s="228" t="s">
        <v>162</v>
      </c>
      <c r="E749" s="248" t="s">
        <v>19</v>
      </c>
      <c r="F749" s="249" t="s">
        <v>164</v>
      </c>
      <c r="G749" s="247"/>
      <c r="H749" s="250">
        <v>1</v>
      </c>
      <c r="I749" s="251"/>
      <c r="J749" s="247"/>
      <c r="K749" s="247"/>
      <c r="L749" s="252"/>
      <c r="M749" s="253"/>
      <c r="N749" s="254"/>
      <c r="O749" s="254"/>
      <c r="P749" s="254"/>
      <c r="Q749" s="254"/>
      <c r="R749" s="254"/>
      <c r="S749" s="254"/>
      <c r="T749" s="25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6" t="s">
        <v>162</v>
      </c>
      <c r="AU749" s="256" t="s">
        <v>77</v>
      </c>
      <c r="AV749" s="14" t="s">
        <v>146</v>
      </c>
      <c r="AW749" s="14" t="s">
        <v>31</v>
      </c>
      <c r="AX749" s="14" t="s">
        <v>77</v>
      </c>
      <c r="AY749" s="256" t="s">
        <v>145</v>
      </c>
    </row>
    <row r="750" s="2" customFormat="1" ht="21.75" customHeight="1">
      <c r="A750" s="41"/>
      <c r="B750" s="42"/>
      <c r="C750" s="215" t="s">
        <v>701</v>
      </c>
      <c r="D750" s="215" t="s">
        <v>151</v>
      </c>
      <c r="E750" s="216" t="s">
        <v>702</v>
      </c>
      <c r="F750" s="217" t="s">
        <v>703</v>
      </c>
      <c r="G750" s="218" t="s">
        <v>446</v>
      </c>
      <c r="H750" s="219">
        <v>1</v>
      </c>
      <c r="I750" s="220"/>
      <c r="J750" s="221">
        <f>ROUND(I750*H750,2)</f>
        <v>0</v>
      </c>
      <c r="K750" s="217" t="s">
        <v>447</v>
      </c>
      <c r="L750" s="47"/>
      <c r="M750" s="222" t="s">
        <v>19</v>
      </c>
      <c r="N750" s="223" t="s">
        <v>40</v>
      </c>
      <c r="O750" s="87"/>
      <c r="P750" s="224">
        <f>O750*H750</f>
        <v>0</v>
      </c>
      <c r="Q750" s="224">
        <v>0</v>
      </c>
      <c r="R750" s="224">
        <f>Q750*H750</f>
        <v>0</v>
      </c>
      <c r="S750" s="224">
        <v>0</v>
      </c>
      <c r="T750" s="225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26" t="s">
        <v>689</v>
      </c>
      <c r="AT750" s="226" t="s">
        <v>151</v>
      </c>
      <c r="AU750" s="226" t="s">
        <v>77</v>
      </c>
      <c r="AY750" s="20" t="s">
        <v>145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20" t="s">
        <v>77</v>
      </c>
      <c r="BK750" s="227">
        <f>ROUND(I750*H750,2)</f>
        <v>0</v>
      </c>
      <c r="BL750" s="20" t="s">
        <v>689</v>
      </c>
      <c r="BM750" s="226" t="s">
        <v>704</v>
      </c>
    </row>
    <row r="751" s="2" customFormat="1">
      <c r="A751" s="41"/>
      <c r="B751" s="42"/>
      <c r="C751" s="43"/>
      <c r="D751" s="228" t="s">
        <v>158</v>
      </c>
      <c r="E751" s="43"/>
      <c r="F751" s="229" t="s">
        <v>705</v>
      </c>
      <c r="G751" s="43"/>
      <c r="H751" s="43"/>
      <c r="I751" s="230"/>
      <c r="J751" s="43"/>
      <c r="K751" s="43"/>
      <c r="L751" s="47"/>
      <c r="M751" s="231"/>
      <c r="N751" s="232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158</v>
      </c>
      <c r="AU751" s="20" t="s">
        <v>77</v>
      </c>
    </row>
    <row r="752" s="13" customFormat="1">
      <c r="A752" s="13"/>
      <c r="B752" s="235"/>
      <c r="C752" s="236"/>
      <c r="D752" s="228" t="s">
        <v>162</v>
      </c>
      <c r="E752" s="237" t="s">
        <v>19</v>
      </c>
      <c r="F752" s="238" t="s">
        <v>77</v>
      </c>
      <c r="G752" s="236"/>
      <c r="H752" s="239">
        <v>1</v>
      </c>
      <c r="I752" s="240"/>
      <c r="J752" s="236"/>
      <c r="K752" s="236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162</v>
      </c>
      <c r="AU752" s="245" t="s">
        <v>77</v>
      </c>
      <c r="AV752" s="13" t="s">
        <v>79</v>
      </c>
      <c r="AW752" s="13" t="s">
        <v>31</v>
      </c>
      <c r="AX752" s="13" t="s">
        <v>69</v>
      </c>
      <c r="AY752" s="245" t="s">
        <v>145</v>
      </c>
    </row>
    <row r="753" s="14" customFormat="1">
      <c r="A753" s="14"/>
      <c r="B753" s="246"/>
      <c r="C753" s="247"/>
      <c r="D753" s="228" t="s">
        <v>162</v>
      </c>
      <c r="E753" s="248" t="s">
        <v>19</v>
      </c>
      <c r="F753" s="249" t="s">
        <v>164</v>
      </c>
      <c r="G753" s="247"/>
      <c r="H753" s="250">
        <v>1</v>
      </c>
      <c r="I753" s="251"/>
      <c r="J753" s="247"/>
      <c r="K753" s="247"/>
      <c r="L753" s="252"/>
      <c r="M753" s="253"/>
      <c r="N753" s="254"/>
      <c r="O753" s="254"/>
      <c r="P753" s="254"/>
      <c r="Q753" s="254"/>
      <c r="R753" s="254"/>
      <c r="S753" s="254"/>
      <c r="T753" s="25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6" t="s">
        <v>162</v>
      </c>
      <c r="AU753" s="256" t="s">
        <v>77</v>
      </c>
      <c r="AV753" s="14" t="s">
        <v>146</v>
      </c>
      <c r="AW753" s="14" t="s">
        <v>31</v>
      </c>
      <c r="AX753" s="14" t="s">
        <v>77</v>
      </c>
      <c r="AY753" s="256" t="s">
        <v>145</v>
      </c>
    </row>
    <row r="754" s="2" customFormat="1" ht="24.15" customHeight="1">
      <c r="A754" s="41"/>
      <c r="B754" s="42"/>
      <c r="C754" s="215" t="s">
        <v>706</v>
      </c>
      <c r="D754" s="215" t="s">
        <v>151</v>
      </c>
      <c r="E754" s="216" t="s">
        <v>707</v>
      </c>
      <c r="F754" s="217" t="s">
        <v>708</v>
      </c>
      <c r="G754" s="218" t="s">
        <v>446</v>
      </c>
      <c r="H754" s="219">
        <v>1</v>
      </c>
      <c r="I754" s="220"/>
      <c r="J754" s="221">
        <f>ROUND(I754*H754,2)</f>
        <v>0</v>
      </c>
      <c r="K754" s="217" t="s">
        <v>447</v>
      </c>
      <c r="L754" s="47"/>
      <c r="M754" s="222" t="s">
        <v>19</v>
      </c>
      <c r="N754" s="223" t="s">
        <v>40</v>
      </c>
      <c r="O754" s="87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26" t="s">
        <v>689</v>
      </c>
      <c r="AT754" s="226" t="s">
        <v>151</v>
      </c>
      <c r="AU754" s="226" t="s">
        <v>77</v>
      </c>
      <c r="AY754" s="20" t="s">
        <v>145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20" t="s">
        <v>77</v>
      </c>
      <c r="BK754" s="227">
        <f>ROUND(I754*H754,2)</f>
        <v>0</v>
      </c>
      <c r="BL754" s="20" t="s">
        <v>689</v>
      </c>
      <c r="BM754" s="226" t="s">
        <v>709</v>
      </c>
    </row>
    <row r="755" s="2" customFormat="1">
      <c r="A755" s="41"/>
      <c r="B755" s="42"/>
      <c r="C755" s="43"/>
      <c r="D755" s="228" t="s">
        <v>158</v>
      </c>
      <c r="E755" s="43"/>
      <c r="F755" s="229" t="s">
        <v>708</v>
      </c>
      <c r="G755" s="43"/>
      <c r="H755" s="43"/>
      <c r="I755" s="230"/>
      <c r="J755" s="43"/>
      <c r="K755" s="43"/>
      <c r="L755" s="47"/>
      <c r="M755" s="231"/>
      <c r="N755" s="232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158</v>
      </c>
      <c r="AU755" s="20" t="s">
        <v>77</v>
      </c>
    </row>
    <row r="756" s="13" customFormat="1">
      <c r="A756" s="13"/>
      <c r="B756" s="235"/>
      <c r="C756" s="236"/>
      <c r="D756" s="228" t="s">
        <v>162</v>
      </c>
      <c r="E756" s="237" t="s">
        <v>19</v>
      </c>
      <c r="F756" s="238" t="s">
        <v>77</v>
      </c>
      <c r="G756" s="236"/>
      <c r="H756" s="239">
        <v>1</v>
      </c>
      <c r="I756" s="240"/>
      <c r="J756" s="236"/>
      <c r="K756" s="236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162</v>
      </c>
      <c r="AU756" s="245" t="s">
        <v>77</v>
      </c>
      <c r="AV756" s="13" t="s">
        <v>79</v>
      </c>
      <c r="AW756" s="13" t="s">
        <v>31</v>
      </c>
      <c r="AX756" s="13" t="s">
        <v>69</v>
      </c>
      <c r="AY756" s="245" t="s">
        <v>145</v>
      </c>
    </row>
    <row r="757" s="14" customFormat="1">
      <c r="A757" s="14"/>
      <c r="B757" s="246"/>
      <c r="C757" s="247"/>
      <c r="D757" s="228" t="s">
        <v>162</v>
      </c>
      <c r="E757" s="248" t="s">
        <v>19</v>
      </c>
      <c r="F757" s="249" t="s">
        <v>164</v>
      </c>
      <c r="G757" s="247"/>
      <c r="H757" s="250">
        <v>1</v>
      </c>
      <c r="I757" s="251"/>
      <c r="J757" s="247"/>
      <c r="K757" s="247"/>
      <c r="L757" s="252"/>
      <c r="M757" s="290"/>
      <c r="N757" s="291"/>
      <c r="O757" s="291"/>
      <c r="P757" s="291"/>
      <c r="Q757" s="291"/>
      <c r="R757" s="291"/>
      <c r="S757" s="291"/>
      <c r="T757" s="29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6" t="s">
        <v>162</v>
      </c>
      <c r="AU757" s="256" t="s">
        <v>77</v>
      </c>
      <c r="AV757" s="14" t="s">
        <v>146</v>
      </c>
      <c r="AW757" s="14" t="s">
        <v>31</v>
      </c>
      <c r="AX757" s="14" t="s">
        <v>77</v>
      </c>
      <c r="AY757" s="256" t="s">
        <v>145</v>
      </c>
    </row>
    <row r="758" s="2" customFormat="1" ht="6.96" customHeight="1">
      <c r="A758" s="41"/>
      <c r="B758" s="62"/>
      <c r="C758" s="63"/>
      <c r="D758" s="63"/>
      <c r="E758" s="63"/>
      <c r="F758" s="63"/>
      <c r="G758" s="63"/>
      <c r="H758" s="63"/>
      <c r="I758" s="63"/>
      <c r="J758" s="63"/>
      <c r="K758" s="63"/>
      <c r="L758" s="47"/>
      <c r="M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</row>
  </sheetData>
  <sheetProtection sheet="1" autoFilter="0" formatColumns="0" formatRows="0" objects="1" scenarios="1" spinCount="100000" saltValue="rsBPR7y0dYcUwFLnPxYUHjZ5MLSiTK2RFhA/hvkyJdfLLsKaIyKMu72aaiiscA8x9+LS5/JDcqZ/XBxq2xIhXw==" hashValue="HbzMJpGvQd1uUX184DI1+SdRCyuHgBG2lBvGqBgwbMY4arLdnNf4vPvPzPemyiyfwnOI1tiDaEXayZqTmcIv8w==" algorithmName="SHA-512" password="CC35"/>
  <autoFilter ref="C99:K757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6" r:id="rId1" display="https://podminky.urs.cz/item/CS_URS_2025_02/340237212"/>
    <hyperlink ref="F114" r:id="rId2" display="https://podminky.urs.cz/item/CS_URS_2025_02/340271045"/>
    <hyperlink ref="F126" r:id="rId3" display="https://podminky.urs.cz/item/CS_URS_2025_02/612325222"/>
    <hyperlink ref="F134" r:id="rId4" display="https://podminky.urs.cz/item/CS_URS_2025_02/612325225"/>
    <hyperlink ref="F142" r:id="rId5" display="https://podminky.urs.cz/item/CS_URS_2025_02/612325419"/>
    <hyperlink ref="F155" r:id="rId6" display="https://podminky.urs.cz/item/CS_URS_2025_02/631312141"/>
    <hyperlink ref="F168" r:id="rId7" display="https://podminky.urs.cz/item/CS_URS_2025_02/946111111"/>
    <hyperlink ref="F172" r:id="rId8" display="https://podminky.urs.cz/item/CS_URS_2025_02/946111211"/>
    <hyperlink ref="F177" r:id="rId9" display="https://podminky.urs.cz/item/CS_URS_2025_02/946111811"/>
    <hyperlink ref="F181" r:id="rId10" display="https://podminky.urs.cz/item/CS_URS_2025_02/949101111"/>
    <hyperlink ref="F186" r:id="rId11" display="https://podminky.urs.cz/item/CS_URS_2025_02/952901111"/>
    <hyperlink ref="F195" r:id="rId12" display="https://podminky.urs.cz/item/CS_URS_2025_02/962031011"/>
    <hyperlink ref="F202" r:id="rId13" display="https://podminky.urs.cz/item/CS_URS_2025_02/962032111"/>
    <hyperlink ref="F209" r:id="rId14" display="https://podminky.urs.cz/item/CS_URS_2025_02/963051113"/>
    <hyperlink ref="F215" r:id="rId15" display="https://podminky.urs.cz/item/CS_URS_2025_02/965045113"/>
    <hyperlink ref="F226" r:id="rId16" display="https://podminky.urs.cz/item/CS_URS_2025_02/965081213"/>
    <hyperlink ref="F237" r:id="rId17" display="https://podminky.urs.cz/item/CS_URS_2025_02/965081611"/>
    <hyperlink ref="F255" r:id="rId18" display="https://podminky.urs.cz/item/CS_URS_2025_02/968062455"/>
    <hyperlink ref="F266" r:id="rId19" display="https://podminky.urs.cz/item/CS_URS_2025_02/997006512"/>
    <hyperlink ref="F269" r:id="rId20" display="https://podminky.urs.cz/item/CS_URS_2025_02/997006519"/>
    <hyperlink ref="F274" r:id="rId21" display="https://podminky.urs.cz/item/CS_URS_2025_02/997013213"/>
    <hyperlink ref="F280" r:id="rId22" display="https://podminky.urs.cz/item/CS_URS_2025_02/997013311"/>
    <hyperlink ref="F285" r:id="rId23" display="https://podminky.urs.cz/item/CS_URS_2025_02/997013321"/>
    <hyperlink ref="F290" r:id="rId24" display="https://podminky.urs.cz/item/CS_URS_2025_02/997013631"/>
    <hyperlink ref="F294" r:id="rId25" display="https://podminky.urs.cz/item/CS_URS_2025_02/998011010"/>
    <hyperlink ref="F299" r:id="rId26" display="https://podminky.urs.cz/item/CS_URS_2025_02/763121411"/>
    <hyperlink ref="F309" r:id="rId27" display="https://podminky.urs.cz/item/CS_URS_2025_02/763121714"/>
    <hyperlink ref="F319" r:id="rId28" display="https://podminky.urs.cz/item/CS_URS_2025_02/763121716"/>
    <hyperlink ref="F329" r:id="rId29" display="https://podminky.urs.cz/item/CS_URS_2025_02/763121913"/>
    <hyperlink ref="F334" r:id="rId30" display="https://podminky.urs.cz/item/CS_URS_2025_02/763135102"/>
    <hyperlink ref="F351" r:id="rId31" display="https://podminky.urs.cz/item/CS_URS_2025_02/763172322"/>
    <hyperlink ref="F361" r:id="rId32" display="https://podminky.urs.cz/item/CS_URS_2025_02/998763333"/>
    <hyperlink ref="F373" r:id="rId33" display="https://podminky.urs.cz/item/CS_URS_2025_02/998767313"/>
    <hyperlink ref="F377" r:id="rId34" display="https://podminky.urs.cz/item/CS_URS_2025_02/776201812"/>
    <hyperlink ref="F386" r:id="rId35" display="https://podminky.urs.cz/item/CS_URS_2025_02/776410811"/>
    <hyperlink ref="F401" r:id="rId36" display="https://podminky.urs.cz/item/CS_URS_2025_02/777111111"/>
    <hyperlink ref="F559" r:id="rId37" display="https://podminky.urs.cz/item/CS_URS_2025_02/998777313"/>
    <hyperlink ref="F563" r:id="rId38" display="https://podminky.urs.cz/item/CS_URS_2025_02/781111011"/>
    <hyperlink ref="F573" r:id="rId39" display="https://podminky.urs.cz/item/CS_URS_2025_02/781121011"/>
    <hyperlink ref="F583" r:id="rId40" display="https://podminky.urs.cz/item/CS_URS_2025_02/781131112"/>
    <hyperlink ref="F593" r:id="rId41" display="https://podminky.urs.cz/item/CS_URS_2025_02/781151031"/>
    <hyperlink ref="F603" r:id="rId42" display="https://podminky.urs.cz/item/CS_URS_2025_02/781471810"/>
    <hyperlink ref="F614" r:id="rId43" display="https://podminky.urs.cz/item/CS_URS_2025_02/781472217"/>
    <hyperlink ref="F627" r:id="rId44" display="https://podminky.urs.cz/item/CS_URS_2025_02/781472291"/>
    <hyperlink ref="F637" r:id="rId45" display="https://podminky.urs.cz/item/CS_URS_2025_02/781472292"/>
    <hyperlink ref="F647" r:id="rId46" display="https://podminky.urs.cz/item/CS_URS_2025_02/781495211"/>
    <hyperlink ref="F657" r:id="rId47" display="https://podminky.urs.cz/item/CS_URS_2025_02/998781123"/>
    <hyperlink ref="F661" r:id="rId48" display="https://podminky.urs.cz/item/CS_URS_2025_02/784121001"/>
    <hyperlink ref="F674" r:id="rId49" display="https://podminky.urs.cz/item/CS_URS_2025_02/784121011"/>
    <hyperlink ref="F687" r:id="rId50" display="https://podminky.urs.cz/item/CS_URS_2025_02/784181101"/>
    <hyperlink ref="F700" r:id="rId51" display="https://podminky.urs.cz/item/CS_URS_2025_02/784211101"/>
    <hyperlink ref="F720" r:id="rId52" display="https://podminky.urs.cz/item/CS_URS_2025_02/HZS1292"/>
    <hyperlink ref="F728" r:id="rId53" display="https://podminky.urs.cz/item/CS_URS_2025_02/HZS24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102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učeben G316, G314 G322 pavilon 6, VŠB</v>
      </c>
      <c r="F7" s="145"/>
      <c r="G7" s="145"/>
      <c r="H7" s="145"/>
      <c r="L7" s="23"/>
    </row>
    <row r="8" s="1" customFormat="1" ht="12" customHeight="1">
      <c r="B8" s="23"/>
      <c r="D8" s="145" t="s">
        <v>103</v>
      </c>
      <c r="L8" s="23"/>
    </row>
    <row r="9" s="2" customFormat="1" ht="16.5" customHeight="1">
      <c r="A9" s="41"/>
      <c r="B9" s="47"/>
      <c r="C9" s="41"/>
      <c r="D9" s="41"/>
      <c r="E9" s="146" t="s">
        <v>710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711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712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13. 9. 2025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ROUND((SUM(BE95:BE212)),  2)</f>
        <v>0</v>
      </c>
      <c r="G35" s="41"/>
      <c r="H35" s="41"/>
      <c r="I35" s="160">
        <v>0.20999999999999999</v>
      </c>
      <c r="J35" s="159">
        <f>ROUND(((SUM(BE95:BE212))*I35),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ROUND((SUM(BF95:BF212)),  2)</f>
        <v>0</v>
      </c>
      <c r="G36" s="41"/>
      <c r="H36" s="41"/>
      <c r="I36" s="160">
        <v>0.12</v>
      </c>
      <c r="J36" s="159">
        <f>ROUND(((SUM(BF95:BF212))*I36),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ROUND((SUM(BG95:BG212)),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ROUND((SUM(BH95:BH212)),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ROUND((SUM(BI95:BI212)),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105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učeben G316, G314 G322 pavilon 6, VŠB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710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711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D.1.4.1 - Zdravotechnika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13. 9. 2025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108</v>
      </c>
    </row>
    <row r="64" s="9" customFormat="1" ht="24.96" customHeight="1">
      <c r="A64" s="9"/>
      <c r="B64" s="177"/>
      <c r="C64" s="178"/>
      <c r="D64" s="179" t="s">
        <v>713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714</v>
      </c>
      <c r="E65" s="180"/>
      <c r="F65" s="180"/>
      <c r="G65" s="180"/>
      <c r="H65" s="180"/>
      <c r="I65" s="180"/>
      <c r="J65" s="181">
        <f>J99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715</v>
      </c>
      <c r="E66" s="180"/>
      <c r="F66" s="180"/>
      <c r="G66" s="180"/>
      <c r="H66" s="180"/>
      <c r="I66" s="180"/>
      <c r="J66" s="181">
        <f>J102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716</v>
      </c>
      <c r="E67" s="180"/>
      <c r="F67" s="180"/>
      <c r="G67" s="180"/>
      <c r="H67" s="180"/>
      <c r="I67" s="180"/>
      <c r="J67" s="181">
        <f>J112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717</v>
      </c>
      <c r="E68" s="180"/>
      <c r="F68" s="180"/>
      <c r="G68" s="180"/>
      <c r="H68" s="180"/>
      <c r="I68" s="180"/>
      <c r="J68" s="181">
        <f>J115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718</v>
      </c>
      <c r="E69" s="180"/>
      <c r="F69" s="180"/>
      <c r="G69" s="180"/>
      <c r="H69" s="180"/>
      <c r="I69" s="180"/>
      <c r="J69" s="181">
        <f>J146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719</v>
      </c>
      <c r="E70" s="180"/>
      <c r="F70" s="180"/>
      <c r="G70" s="180"/>
      <c r="H70" s="180"/>
      <c r="I70" s="180"/>
      <c r="J70" s="181">
        <f>J170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720</v>
      </c>
      <c r="E71" s="180"/>
      <c r="F71" s="180"/>
      <c r="G71" s="180"/>
      <c r="H71" s="180"/>
      <c r="I71" s="180"/>
      <c r="J71" s="181">
        <f>J184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721</v>
      </c>
      <c r="E72" s="180"/>
      <c r="F72" s="180"/>
      <c r="G72" s="180"/>
      <c r="H72" s="180"/>
      <c r="I72" s="180"/>
      <c r="J72" s="181">
        <f>J189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722</v>
      </c>
      <c r="E73" s="180"/>
      <c r="F73" s="180"/>
      <c r="G73" s="180"/>
      <c r="H73" s="180"/>
      <c r="I73" s="180"/>
      <c r="J73" s="181">
        <f>J208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130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Stavební úpravy učeben G316, G314 G322 pavilon 6, VŠB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103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710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711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D.1.4.1 - Zdravotechnika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 xml:space="preserve"> </v>
      </c>
      <c r="G89" s="43"/>
      <c r="H89" s="43"/>
      <c r="I89" s="35" t="s">
        <v>23</v>
      </c>
      <c r="J89" s="75" t="str">
        <f>IF(J14="","",J14)</f>
        <v>13. 9. 2025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E17</f>
        <v xml:space="preserve"> </v>
      </c>
      <c r="G91" s="43"/>
      <c r="H91" s="43"/>
      <c r="I91" s="35" t="s">
        <v>30</v>
      </c>
      <c r="J91" s="39" t="str">
        <f>E23</f>
        <v xml:space="preserve">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28</v>
      </c>
      <c r="D92" s="43"/>
      <c r="E92" s="43"/>
      <c r="F92" s="30" t="str">
        <f>IF(E20="","",E20)</f>
        <v>Vyplň údaj</v>
      </c>
      <c r="G92" s="43"/>
      <c r="H92" s="43"/>
      <c r="I92" s="35" t="s">
        <v>32</v>
      </c>
      <c r="J92" s="39" t="str">
        <f>E26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131</v>
      </c>
      <c r="D94" s="191" t="s">
        <v>54</v>
      </c>
      <c r="E94" s="191" t="s">
        <v>50</v>
      </c>
      <c r="F94" s="191" t="s">
        <v>51</v>
      </c>
      <c r="G94" s="191" t="s">
        <v>132</v>
      </c>
      <c r="H94" s="191" t="s">
        <v>133</v>
      </c>
      <c r="I94" s="191" t="s">
        <v>134</v>
      </c>
      <c r="J94" s="191" t="s">
        <v>107</v>
      </c>
      <c r="K94" s="192" t="s">
        <v>135</v>
      </c>
      <c r="L94" s="193"/>
      <c r="M94" s="95" t="s">
        <v>19</v>
      </c>
      <c r="N94" s="96" t="s">
        <v>39</v>
      </c>
      <c r="O94" s="96" t="s">
        <v>136</v>
      </c>
      <c r="P94" s="96" t="s">
        <v>137</v>
      </c>
      <c r="Q94" s="96" t="s">
        <v>138</v>
      </c>
      <c r="R94" s="96" t="s">
        <v>139</v>
      </c>
      <c r="S94" s="96" t="s">
        <v>140</v>
      </c>
      <c r="T94" s="97" t="s">
        <v>141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142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P96+P99+P102+P112+P115+P146+P170+P184+P189+P208</f>
        <v>0</v>
      </c>
      <c r="Q95" s="99"/>
      <c r="R95" s="196">
        <f>R96+R99+R102+R112+R115+R146+R170+R184+R189+R208</f>
        <v>0</v>
      </c>
      <c r="S95" s="99"/>
      <c r="T95" s="197">
        <f>T96+T99+T102+T112+T115+T146+T170+T184+T189+T208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68</v>
      </c>
      <c r="AU95" s="20" t="s">
        <v>108</v>
      </c>
      <c r="BK95" s="198">
        <f>BK96+BK99+BK102+BK112+BK115+BK146+BK170+BK184+BK189+BK208</f>
        <v>0</v>
      </c>
    </row>
    <row r="96" s="12" customFormat="1" ht="25.92" customHeight="1">
      <c r="A96" s="12"/>
      <c r="B96" s="199"/>
      <c r="C96" s="200"/>
      <c r="D96" s="201" t="s">
        <v>68</v>
      </c>
      <c r="E96" s="202" t="s">
        <v>723</v>
      </c>
      <c r="F96" s="202" t="s">
        <v>724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SUM(P97:P98)</f>
        <v>0</v>
      </c>
      <c r="Q96" s="207"/>
      <c r="R96" s="208">
        <f>SUM(R97:R98)</f>
        <v>0</v>
      </c>
      <c r="S96" s="207"/>
      <c r="T96" s="209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77</v>
      </c>
      <c r="AT96" s="211" t="s">
        <v>68</v>
      </c>
      <c r="AU96" s="211" t="s">
        <v>69</v>
      </c>
      <c r="AY96" s="210" t="s">
        <v>145</v>
      </c>
      <c r="BK96" s="212">
        <f>SUM(BK97:BK98)</f>
        <v>0</v>
      </c>
    </row>
    <row r="97" s="2" customFormat="1" ht="16.5" customHeight="1">
      <c r="A97" s="41"/>
      <c r="B97" s="42"/>
      <c r="C97" s="215" t="s">
        <v>77</v>
      </c>
      <c r="D97" s="215" t="s">
        <v>151</v>
      </c>
      <c r="E97" s="216" t="s">
        <v>725</v>
      </c>
      <c r="F97" s="217" t="s">
        <v>726</v>
      </c>
      <c r="G97" s="218" t="s">
        <v>303</v>
      </c>
      <c r="H97" s="219">
        <v>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156</v>
      </c>
      <c r="AT97" s="226" t="s">
        <v>151</v>
      </c>
      <c r="AU97" s="226" t="s">
        <v>77</v>
      </c>
      <c r="AY97" s="20" t="s">
        <v>145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156</v>
      </c>
      <c r="BM97" s="226" t="s">
        <v>727</v>
      </c>
    </row>
    <row r="98" s="2" customFormat="1">
      <c r="A98" s="41"/>
      <c r="B98" s="42"/>
      <c r="C98" s="43"/>
      <c r="D98" s="228" t="s">
        <v>158</v>
      </c>
      <c r="E98" s="43"/>
      <c r="F98" s="229" t="s">
        <v>726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158</v>
      </c>
      <c r="AU98" s="20" t="s">
        <v>77</v>
      </c>
    </row>
    <row r="99" s="12" customFormat="1" ht="25.92" customHeight="1">
      <c r="A99" s="12"/>
      <c r="B99" s="199"/>
      <c r="C99" s="200"/>
      <c r="D99" s="201" t="s">
        <v>68</v>
      </c>
      <c r="E99" s="202" t="s">
        <v>728</v>
      </c>
      <c r="F99" s="202" t="s">
        <v>729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SUM(P100:P101)</f>
        <v>0</v>
      </c>
      <c r="Q99" s="207"/>
      <c r="R99" s="208">
        <f>SUM(R100:R101)</f>
        <v>0</v>
      </c>
      <c r="S99" s="207"/>
      <c r="T99" s="209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77</v>
      </c>
      <c r="AT99" s="211" t="s">
        <v>68</v>
      </c>
      <c r="AU99" s="211" t="s">
        <v>69</v>
      </c>
      <c r="AY99" s="210" t="s">
        <v>145</v>
      </c>
      <c r="BK99" s="212">
        <f>SUM(BK100:BK101)</f>
        <v>0</v>
      </c>
    </row>
    <row r="100" s="2" customFormat="1" ht="16.5" customHeight="1">
      <c r="A100" s="41"/>
      <c r="B100" s="42"/>
      <c r="C100" s="215" t="s">
        <v>79</v>
      </c>
      <c r="D100" s="215" t="s">
        <v>151</v>
      </c>
      <c r="E100" s="216" t="s">
        <v>730</v>
      </c>
      <c r="F100" s="217" t="s">
        <v>731</v>
      </c>
      <c r="G100" s="218" t="s">
        <v>303</v>
      </c>
      <c r="H100" s="219">
        <v>4.5999999999999996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156</v>
      </c>
      <c r="AT100" s="226" t="s">
        <v>151</v>
      </c>
      <c r="AU100" s="226" t="s">
        <v>77</v>
      </c>
      <c r="AY100" s="20" t="s">
        <v>145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156</v>
      </c>
      <c r="BM100" s="226" t="s">
        <v>732</v>
      </c>
    </row>
    <row r="101" s="2" customFormat="1">
      <c r="A101" s="41"/>
      <c r="B101" s="42"/>
      <c r="C101" s="43"/>
      <c r="D101" s="228" t="s">
        <v>158</v>
      </c>
      <c r="E101" s="43"/>
      <c r="F101" s="229" t="s">
        <v>731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158</v>
      </c>
      <c r="AU101" s="20" t="s">
        <v>77</v>
      </c>
    </row>
    <row r="102" s="12" customFormat="1" ht="25.92" customHeight="1">
      <c r="A102" s="12"/>
      <c r="B102" s="199"/>
      <c r="C102" s="200"/>
      <c r="D102" s="201" t="s">
        <v>68</v>
      </c>
      <c r="E102" s="202" t="s">
        <v>733</v>
      </c>
      <c r="F102" s="202" t="s">
        <v>261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SUM(P103:P111)</f>
        <v>0</v>
      </c>
      <c r="Q102" s="207"/>
      <c r="R102" s="208">
        <f>SUM(R103:R111)</f>
        <v>0</v>
      </c>
      <c r="S102" s="207"/>
      <c r="T102" s="209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77</v>
      </c>
      <c r="AT102" s="211" t="s">
        <v>68</v>
      </c>
      <c r="AU102" s="211" t="s">
        <v>69</v>
      </c>
      <c r="AY102" s="210" t="s">
        <v>145</v>
      </c>
      <c r="BK102" s="212">
        <f>SUM(BK103:BK111)</f>
        <v>0</v>
      </c>
    </row>
    <row r="103" s="2" customFormat="1" ht="16.5" customHeight="1">
      <c r="A103" s="41"/>
      <c r="B103" s="42"/>
      <c r="C103" s="215" t="s">
        <v>146</v>
      </c>
      <c r="D103" s="215" t="s">
        <v>151</v>
      </c>
      <c r="E103" s="216" t="s">
        <v>734</v>
      </c>
      <c r="F103" s="217" t="s">
        <v>735</v>
      </c>
      <c r="G103" s="218" t="s">
        <v>303</v>
      </c>
      <c r="H103" s="219">
        <v>1.2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156</v>
      </c>
      <c r="AT103" s="226" t="s">
        <v>151</v>
      </c>
      <c r="AU103" s="226" t="s">
        <v>77</v>
      </c>
      <c r="AY103" s="20" t="s">
        <v>145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156</v>
      </c>
      <c r="BM103" s="226" t="s">
        <v>736</v>
      </c>
    </row>
    <row r="104" s="2" customFormat="1">
      <c r="A104" s="41"/>
      <c r="B104" s="42"/>
      <c r="C104" s="43"/>
      <c r="D104" s="228" t="s">
        <v>158</v>
      </c>
      <c r="E104" s="43"/>
      <c r="F104" s="229" t="s">
        <v>735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158</v>
      </c>
      <c r="AU104" s="20" t="s">
        <v>77</v>
      </c>
    </row>
    <row r="105" s="13" customFormat="1">
      <c r="A105" s="13"/>
      <c r="B105" s="235"/>
      <c r="C105" s="236"/>
      <c r="D105" s="228" t="s">
        <v>162</v>
      </c>
      <c r="E105" s="237" t="s">
        <v>19</v>
      </c>
      <c r="F105" s="238" t="s">
        <v>737</v>
      </c>
      <c r="G105" s="236"/>
      <c r="H105" s="239">
        <v>1.2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162</v>
      </c>
      <c r="AU105" s="245" t="s">
        <v>77</v>
      </c>
      <c r="AV105" s="13" t="s">
        <v>79</v>
      </c>
      <c r="AW105" s="13" t="s">
        <v>31</v>
      </c>
      <c r="AX105" s="13" t="s">
        <v>69</v>
      </c>
      <c r="AY105" s="245" t="s">
        <v>145</v>
      </c>
    </row>
    <row r="106" s="15" customFormat="1">
      <c r="A106" s="15"/>
      <c r="B106" s="257"/>
      <c r="C106" s="258"/>
      <c r="D106" s="228" t="s">
        <v>162</v>
      </c>
      <c r="E106" s="259" t="s">
        <v>19</v>
      </c>
      <c r="F106" s="260" t="s">
        <v>166</v>
      </c>
      <c r="G106" s="258"/>
      <c r="H106" s="261">
        <v>1.2</v>
      </c>
      <c r="I106" s="262"/>
      <c r="J106" s="258"/>
      <c r="K106" s="258"/>
      <c r="L106" s="263"/>
      <c r="M106" s="264"/>
      <c r="N106" s="265"/>
      <c r="O106" s="265"/>
      <c r="P106" s="265"/>
      <c r="Q106" s="265"/>
      <c r="R106" s="265"/>
      <c r="S106" s="265"/>
      <c r="T106" s="26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7" t="s">
        <v>162</v>
      </c>
      <c r="AU106" s="267" t="s">
        <v>77</v>
      </c>
      <c r="AV106" s="15" t="s">
        <v>156</v>
      </c>
      <c r="AW106" s="15" t="s">
        <v>31</v>
      </c>
      <c r="AX106" s="15" t="s">
        <v>77</v>
      </c>
      <c r="AY106" s="267" t="s">
        <v>145</v>
      </c>
    </row>
    <row r="107" s="2" customFormat="1" ht="16.5" customHeight="1">
      <c r="A107" s="41"/>
      <c r="B107" s="42"/>
      <c r="C107" s="215" t="s">
        <v>156</v>
      </c>
      <c r="D107" s="215" t="s">
        <v>151</v>
      </c>
      <c r="E107" s="216" t="s">
        <v>738</v>
      </c>
      <c r="F107" s="217" t="s">
        <v>739</v>
      </c>
      <c r="G107" s="218" t="s">
        <v>303</v>
      </c>
      <c r="H107" s="219">
        <v>2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156</v>
      </c>
      <c r="AT107" s="226" t="s">
        <v>151</v>
      </c>
      <c r="AU107" s="226" t="s">
        <v>77</v>
      </c>
      <c r="AY107" s="20" t="s">
        <v>145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156</v>
      </c>
      <c r="BM107" s="226" t="s">
        <v>740</v>
      </c>
    </row>
    <row r="108" s="2" customFormat="1">
      <c r="A108" s="41"/>
      <c r="B108" s="42"/>
      <c r="C108" s="43"/>
      <c r="D108" s="228" t="s">
        <v>158</v>
      </c>
      <c r="E108" s="43"/>
      <c r="F108" s="229" t="s">
        <v>739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158</v>
      </c>
      <c r="AU108" s="20" t="s">
        <v>77</v>
      </c>
    </row>
    <row r="109" s="2" customFormat="1">
      <c r="A109" s="41"/>
      <c r="B109" s="42"/>
      <c r="C109" s="43"/>
      <c r="D109" s="228" t="s">
        <v>494</v>
      </c>
      <c r="E109" s="43"/>
      <c r="F109" s="289" t="s">
        <v>741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494</v>
      </c>
      <c r="AU109" s="20" t="s">
        <v>77</v>
      </c>
    </row>
    <row r="110" s="13" customFormat="1">
      <c r="A110" s="13"/>
      <c r="B110" s="235"/>
      <c r="C110" s="236"/>
      <c r="D110" s="228" t="s">
        <v>162</v>
      </c>
      <c r="E110" s="237" t="s">
        <v>19</v>
      </c>
      <c r="F110" s="238" t="s">
        <v>79</v>
      </c>
      <c r="G110" s="236"/>
      <c r="H110" s="239">
        <v>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162</v>
      </c>
      <c r="AU110" s="245" t="s">
        <v>77</v>
      </c>
      <c r="AV110" s="13" t="s">
        <v>79</v>
      </c>
      <c r="AW110" s="13" t="s">
        <v>31</v>
      </c>
      <c r="AX110" s="13" t="s">
        <v>69</v>
      </c>
      <c r="AY110" s="245" t="s">
        <v>145</v>
      </c>
    </row>
    <row r="111" s="15" customFormat="1">
      <c r="A111" s="15"/>
      <c r="B111" s="257"/>
      <c r="C111" s="258"/>
      <c r="D111" s="228" t="s">
        <v>162</v>
      </c>
      <c r="E111" s="259" t="s">
        <v>19</v>
      </c>
      <c r="F111" s="260" t="s">
        <v>166</v>
      </c>
      <c r="G111" s="258"/>
      <c r="H111" s="261">
        <v>2</v>
      </c>
      <c r="I111" s="262"/>
      <c r="J111" s="258"/>
      <c r="K111" s="258"/>
      <c r="L111" s="263"/>
      <c r="M111" s="264"/>
      <c r="N111" s="265"/>
      <c r="O111" s="265"/>
      <c r="P111" s="265"/>
      <c r="Q111" s="265"/>
      <c r="R111" s="265"/>
      <c r="S111" s="265"/>
      <c r="T111" s="26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7" t="s">
        <v>162</v>
      </c>
      <c r="AU111" s="267" t="s">
        <v>77</v>
      </c>
      <c r="AV111" s="15" t="s">
        <v>156</v>
      </c>
      <c r="AW111" s="15" t="s">
        <v>31</v>
      </c>
      <c r="AX111" s="15" t="s">
        <v>77</v>
      </c>
      <c r="AY111" s="267" t="s">
        <v>145</v>
      </c>
    </row>
    <row r="112" s="12" customFormat="1" ht="25.92" customHeight="1">
      <c r="A112" s="12"/>
      <c r="B112" s="199"/>
      <c r="C112" s="200"/>
      <c r="D112" s="201" t="s">
        <v>68</v>
      </c>
      <c r="E112" s="202" t="s">
        <v>742</v>
      </c>
      <c r="F112" s="202" t="s">
        <v>743</v>
      </c>
      <c r="G112" s="200"/>
      <c r="H112" s="200"/>
      <c r="I112" s="203"/>
      <c r="J112" s="204">
        <f>BK112</f>
        <v>0</v>
      </c>
      <c r="K112" s="200"/>
      <c r="L112" s="205"/>
      <c r="M112" s="206"/>
      <c r="N112" s="207"/>
      <c r="O112" s="207"/>
      <c r="P112" s="208">
        <f>SUM(P113:P114)</f>
        <v>0</v>
      </c>
      <c r="Q112" s="207"/>
      <c r="R112" s="208">
        <f>SUM(R113:R114)</f>
        <v>0</v>
      </c>
      <c r="S112" s="207"/>
      <c r="T112" s="209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77</v>
      </c>
      <c r="AT112" s="211" t="s">
        <v>68</v>
      </c>
      <c r="AU112" s="211" t="s">
        <v>69</v>
      </c>
      <c r="AY112" s="210" t="s">
        <v>145</v>
      </c>
      <c r="BK112" s="212">
        <f>SUM(BK113:BK114)</f>
        <v>0</v>
      </c>
    </row>
    <row r="113" s="2" customFormat="1" ht="16.5" customHeight="1">
      <c r="A113" s="41"/>
      <c r="B113" s="42"/>
      <c r="C113" s="215" t="s">
        <v>252</v>
      </c>
      <c r="D113" s="215" t="s">
        <v>151</v>
      </c>
      <c r="E113" s="216" t="s">
        <v>744</v>
      </c>
      <c r="F113" s="217" t="s">
        <v>745</v>
      </c>
      <c r="G113" s="218" t="s">
        <v>303</v>
      </c>
      <c r="H113" s="219">
        <v>4.5999999999999996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156</v>
      </c>
      <c r="AT113" s="226" t="s">
        <v>151</v>
      </c>
      <c r="AU113" s="226" t="s">
        <v>77</v>
      </c>
      <c r="AY113" s="20" t="s">
        <v>145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156</v>
      </c>
      <c r="BM113" s="226" t="s">
        <v>746</v>
      </c>
    </row>
    <row r="114" s="2" customFormat="1">
      <c r="A114" s="41"/>
      <c r="B114" s="42"/>
      <c r="C114" s="43"/>
      <c r="D114" s="228" t="s">
        <v>158</v>
      </c>
      <c r="E114" s="43"/>
      <c r="F114" s="229" t="s">
        <v>745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158</v>
      </c>
      <c r="AU114" s="20" t="s">
        <v>77</v>
      </c>
    </row>
    <row r="115" s="12" customFormat="1" ht="25.92" customHeight="1">
      <c r="A115" s="12"/>
      <c r="B115" s="199"/>
      <c r="C115" s="200"/>
      <c r="D115" s="201" t="s">
        <v>68</v>
      </c>
      <c r="E115" s="202" t="s">
        <v>747</v>
      </c>
      <c r="F115" s="202" t="s">
        <v>748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SUM(P116:P145)</f>
        <v>0</v>
      </c>
      <c r="Q115" s="207"/>
      <c r="R115" s="208">
        <f>SUM(R116:R145)</f>
        <v>0</v>
      </c>
      <c r="S115" s="207"/>
      <c r="T115" s="209">
        <f>SUM(T116:T145)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77</v>
      </c>
      <c r="AT115" s="211" t="s">
        <v>68</v>
      </c>
      <c r="AU115" s="211" t="s">
        <v>69</v>
      </c>
      <c r="AY115" s="210" t="s">
        <v>145</v>
      </c>
      <c r="BK115" s="212">
        <f>SUM(BK116:BK145)</f>
        <v>0</v>
      </c>
    </row>
    <row r="116" s="2" customFormat="1" ht="16.5" customHeight="1">
      <c r="A116" s="41"/>
      <c r="B116" s="42"/>
      <c r="C116" s="215" t="s">
        <v>178</v>
      </c>
      <c r="D116" s="215" t="s">
        <v>151</v>
      </c>
      <c r="E116" s="216" t="s">
        <v>749</v>
      </c>
      <c r="F116" s="217" t="s">
        <v>750</v>
      </c>
      <c r="G116" s="218" t="s">
        <v>303</v>
      </c>
      <c r="H116" s="219">
        <v>4.5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156</v>
      </c>
      <c r="AT116" s="226" t="s">
        <v>151</v>
      </c>
      <c r="AU116" s="226" t="s">
        <v>77</v>
      </c>
      <c r="AY116" s="20" t="s">
        <v>145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156</v>
      </c>
      <c r="BM116" s="226" t="s">
        <v>751</v>
      </c>
    </row>
    <row r="117" s="2" customFormat="1">
      <c r="A117" s="41"/>
      <c r="B117" s="42"/>
      <c r="C117" s="43"/>
      <c r="D117" s="228" t="s">
        <v>158</v>
      </c>
      <c r="E117" s="43"/>
      <c r="F117" s="229" t="s">
        <v>750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158</v>
      </c>
      <c r="AU117" s="20" t="s">
        <v>77</v>
      </c>
    </row>
    <row r="118" s="13" customFormat="1">
      <c r="A118" s="13"/>
      <c r="B118" s="235"/>
      <c r="C118" s="236"/>
      <c r="D118" s="228" t="s">
        <v>162</v>
      </c>
      <c r="E118" s="237" t="s">
        <v>19</v>
      </c>
      <c r="F118" s="238" t="s">
        <v>752</v>
      </c>
      <c r="G118" s="236"/>
      <c r="H118" s="239">
        <v>4.5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162</v>
      </c>
      <c r="AU118" s="245" t="s">
        <v>77</v>
      </c>
      <c r="AV118" s="13" t="s">
        <v>79</v>
      </c>
      <c r="AW118" s="13" t="s">
        <v>31</v>
      </c>
      <c r="AX118" s="13" t="s">
        <v>69</v>
      </c>
      <c r="AY118" s="245" t="s">
        <v>145</v>
      </c>
    </row>
    <row r="119" s="15" customFormat="1">
      <c r="A119" s="15"/>
      <c r="B119" s="257"/>
      <c r="C119" s="258"/>
      <c r="D119" s="228" t="s">
        <v>162</v>
      </c>
      <c r="E119" s="259" t="s">
        <v>19</v>
      </c>
      <c r="F119" s="260" t="s">
        <v>166</v>
      </c>
      <c r="G119" s="258"/>
      <c r="H119" s="261">
        <v>4.5</v>
      </c>
      <c r="I119" s="262"/>
      <c r="J119" s="258"/>
      <c r="K119" s="258"/>
      <c r="L119" s="263"/>
      <c r="M119" s="264"/>
      <c r="N119" s="265"/>
      <c r="O119" s="265"/>
      <c r="P119" s="265"/>
      <c r="Q119" s="265"/>
      <c r="R119" s="265"/>
      <c r="S119" s="265"/>
      <c r="T119" s="26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7" t="s">
        <v>162</v>
      </c>
      <c r="AU119" s="267" t="s">
        <v>77</v>
      </c>
      <c r="AV119" s="15" t="s">
        <v>156</v>
      </c>
      <c r="AW119" s="15" t="s">
        <v>31</v>
      </c>
      <c r="AX119" s="15" t="s">
        <v>77</v>
      </c>
      <c r="AY119" s="267" t="s">
        <v>145</v>
      </c>
    </row>
    <row r="120" s="2" customFormat="1" ht="16.5" customHeight="1">
      <c r="A120" s="41"/>
      <c r="B120" s="42"/>
      <c r="C120" s="215" t="s">
        <v>332</v>
      </c>
      <c r="D120" s="215" t="s">
        <v>151</v>
      </c>
      <c r="E120" s="216" t="s">
        <v>753</v>
      </c>
      <c r="F120" s="217" t="s">
        <v>754</v>
      </c>
      <c r="G120" s="218" t="s">
        <v>303</v>
      </c>
      <c r="H120" s="219">
        <v>2.1000000000000001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156</v>
      </c>
      <c r="AT120" s="226" t="s">
        <v>151</v>
      </c>
      <c r="AU120" s="226" t="s">
        <v>77</v>
      </c>
      <c r="AY120" s="20" t="s">
        <v>145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156</v>
      </c>
      <c r="BM120" s="226" t="s">
        <v>755</v>
      </c>
    </row>
    <row r="121" s="2" customFormat="1">
      <c r="A121" s="41"/>
      <c r="B121" s="42"/>
      <c r="C121" s="43"/>
      <c r="D121" s="228" t="s">
        <v>158</v>
      </c>
      <c r="E121" s="43"/>
      <c r="F121" s="229" t="s">
        <v>754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158</v>
      </c>
      <c r="AU121" s="20" t="s">
        <v>77</v>
      </c>
    </row>
    <row r="122" s="2" customFormat="1">
      <c r="A122" s="41"/>
      <c r="B122" s="42"/>
      <c r="C122" s="43"/>
      <c r="D122" s="228" t="s">
        <v>494</v>
      </c>
      <c r="E122" s="43"/>
      <c r="F122" s="289" t="s">
        <v>756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494</v>
      </c>
      <c r="AU122" s="20" t="s">
        <v>77</v>
      </c>
    </row>
    <row r="123" s="2" customFormat="1" ht="16.5" customHeight="1">
      <c r="A123" s="41"/>
      <c r="B123" s="42"/>
      <c r="C123" s="215" t="s">
        <v>347</v>
      </c>
      <c r="D123" s="215" t="s">
        <v>151</v>
      </c>
      <c r="E123" s="216" t="s">
        <v>753</v>
      </c>
      <c r="F123" s="217" t="s">
        <v>754</v>
      </c>
      <c r="G123" s="218" t="s">
        <v>303</v>
      </c>
      <c r="H123" s="219">
        <v>6.0999999999999996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156</v>
      </c>
      <c r="AT123" s="226" t="s">
        <v>151</v>
      </c>
      <c r="AU123" s="226" t="s">
        <v>77</v>
      </c>
      <c r="AY123" s="20" t="s">
        <v>145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156</v>
      </c>
      <c r="BM123" s="226" t="s">
        <v>757</v>
      </c>
    </row>
    <row r="124" s="2" customFormat="1">
      <c r="A124" s="41"/>
      <c r="B124" s="42"/>
      <c r="C124" s="43"/>
      <c r="D124" s="228" t="s">
        <v>158</v>
      </c>
      <c r="E124" s="43"/>
      <c r="F124" s="229" t="s">
        <v>754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158</v>
      </c>
      <c r="AU124" s="20" t="s">
        <v>77</v>
      </c>
    </row>
    <row r="125" s="2" customFormat="1">
      <c r="A125" s="41"/>
      <c r="B125" s="42"/>
      <c r="C125" s="43"/>
      <c r="D125" s="228" t="s">
        <v>494</v>
      </c>
      <c r="E125" s="43"/>
      <c r="F125" s="289" t="s">
        <v>756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494</v>
      </c>
      <c r="AU125" s="20" t="s">
        <v>77</v>
      </c>
    </row>
    <row r="126" s="2" customFormat="1" ht="16.5" customHeight="1">
      <c r="A126" s="41"/>
      <c r="B126" s="42"/>
      <c r="C126" s="215" t="s">
        <v>224</v>
      </c>
      <c r="D126" s="215" t="s">
        <v>151</v>
      </c>
      <c r="E126" s="216" t="s">
        <v>758</v>
      </c>
      <c r="F126" s="217" t="s">
        <v>759</v>
      </c>
      <c r="G126" s="218" t="s">
        <v>303</v>
      </c>
      <c r="H126" s="219">
        <v>8.1999999999999993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156</v>
      </c>
      <c r="AT126" s="226" t="s">
        <v>151</v>
      </c>
      <c r="AU126" s="226" t="s">
        <v>77</v>
      </c>
      <c r="AY126" s="20" t="s">
        <v>145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156</v>
      </c>
      <c r="BM126" s="226" t="s">
        <v>760</v>
      </c>
    </row>
    <row r="127" s="2" customFormat="1">
      <c r="A127" s="41"/>
      <c r="B127" s="42"/>
      <c r="C127" s="43"/>
      <c r="D127" s="228" t="s">
        <v>158</v>
      </c>
      <c r="E127" s="43"/>
      <c r="F127" s="229" t="s">
        <v>759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158</v>
      </c>
      <c r="AU127" s="20" t="s">
        <v>77</v>
      </c>
    </row>
    <row r="128" s="2" customFormat="1">
      <c r="A128" s="41"/>
      <c r="B128" s="42"/>
      <c r="C128" s="43"/>
      <c r="D128" s="228" t="s">
        <v>494</v>
      </c>
      <c r="E128" s="43"/>
      <c r="F128" s="289" t="s">
        <v>761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494</v>
      </c>
      <c r="AU128" s="20" t="s">
        <v>77</v>
      </c>
    </row>
    <row r="129" s="2" customFormat="1" ht="16.5" customHeight="1">
      <c r="A129" s="41"/>
      <c r="B129" s="42"/>
      <c r="C129" s="215" t="s">
        <v>359</v>
      </c>
      <c r="D129" s="215" t="s">
        <v>151</v>
      </c>
      <c r="E129" s="216" t="s">
        <v>762</v>
      </c>
      <c r="F129" s="217" t="s">
        <v>763</v>
      </c>
      <c r="G129" s="218" t="s">
        <v>303</v>
      </c>
      <c r="H129" s="219">
        <v>8.1999999999999993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156</v>
      </c>
      <c r="AT129" s="226" t="s">
        <v>151</v>
      </c>
      <c r="AU129" s="226" t="s">
        <v>77</v>
      </c>
      <c r="AY129" s="20" t="s">
        <v>145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156</v>
      </c>
      <c r="BM129" s="226" t="s">
        <v>764</v>
      </c>
    </row>
    <row r="130" s="2" customFormat="1">
      <c r="A130" s="41"/>
      <c r="B130" s="42"/>
      <c r="C130" s="43"/>
      <c r="D130" s="228" t="s">
        <v>158</v>
      </c>
      <c r="E130" s="43"/>
      <c r="F130" s="229" t="s">
        <v>763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158</v>
      </c>
      <c r="AU130" s="20" t="s">
        <v>77</v>
      </c>
    </row>
    <row r="131" s="2" customFormat="1" ht="16.5" customHeight="1">
      <c r="A131" s="41"/>
      <c r="B131" s="42"/>
      <c r="C131" s="215" t="s">
        <v>765</v>
      </c>
      <c r="D131" s="215" t="s">
        <v>151</v>
      </c>
      <c r="E131" s="216" t="s">
        <v>766</v>
      </c>
      <c r="F131" s="217" t="s">
        <v>767</v>
      </c>
      <c r="G131" s="218" t="s">
        <v>303</v>
      </c>
      <c r="H131" s="219">
        <v>8.1999999999999993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156</v>
      </c>
      <c r="AT131" s="226" t="s">
        <v>151</v>
      </c>
      <c r="AU131" s="226" t="s">
        <v>77</v>
      </c>
      <c r="AY131" s="20" t="s">
        <v>145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156</v>
      </c>
      <c r="BM131" s="226" t="s">
        <v>768</v>
      </c>
    </row>
    <row r="132" s="2" customFormat="1">
      <c r="A132" s="41"/>
      <c r="B132" s="42"/>
      <c r="C132" s="43"/>
      <c r="D132" s="228" t="s">
        <v>158</v>
      </c>
      <c r="E132" s="43"/>
      <c r="F132" s="229" t="s">
        <v>767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158</v>
      </c>
      <c r="AU132" s="20" t="s">
        <v>77</v>
      </c>
    </row>
    <row r="133" s="2" customFormat="1">
      <c r="A133" s="41"/>
      <c r="B133" s="42"/>
      <c r="C133" s="43"/>
      <c r="D133" s="228" t="s">
        <v>494</v>
      </c>
      <c r="E133" s="43"/>
      <c r="F133" s="289" t="s">
        <v>769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494</v>
      </c>
      <c r="AU133" s="20" t="s">
        <v>77</v>
      </c>
    </row>
    <row r="134" s="2" customFormat="1" ht="16.5" customHeight="1">
      <c r="A134" s="41"/>
      <c r="B134" s="42"/>
      <c r="C134" s="215" t="s">
        <v>8</v>
      </c>
      <c r="D134" s="215" t="s">
        <v>151</v>
      </c>
      <c r="E134" s="216" t="s">
        <v>770</v>
      </c>
      <c r="F134" s="217" t="s">
        <v>771</v>
      </c>
      <c r="G134" s="218" t="s">
        <v>303</v>
      </c>
      <c r="H134" s="219">
        <v>6.0999999999999996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156</v>
      </c>
      <c r="AT134" s="226" t="s">
        <v>151</v>
      </c>
      <c r="AU134" s="226" t="s">
        <v>77</v>
      </c>
      <c r="AY134" s="20" t="s">
        <v>145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156</v>
      </c>
      <c r="BM134" s="226" t="s">
        <v>772</v>
      </c>
    </row>
    <row r="135" s="2" customFormat="1">
      <c r="A135" s="41"/>
      <c r="B135" s="42"/>
      <c r="C135" s="43"/>
      <c r="D135" s="228" t="s">
        <v>158</v>
      </c>
      <c r="E135" s="43"/>
      <c r="F135" s="229" t="s">
        <v>771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158</v>
      </c>
      <c r="AU135" s="20" t="s">
        <v>77</v>
      </c>
    </row>
    <row r="136" s="2" customFormat="1" ht="16.5" customHeight="1">
      <c r="A136" s="41"/>
      <c r="B136" s="42"/>
      <c r="C136" s="215" t="s">
        <v>672</v>
      </c>
      <c r="D136" s="215" t="s">
        <v>151</v>
      </c>
      <c r="E136" s="216" t="s">
        <v>773</v>
      </c>
      <c r="F136" s="217" t="s">
        <v>774</v>
      </c>
      <c r="G136" s="218" t="s">
        <v>303</v>
      </c>
      <c r="H136" s="219">
        <v>2.1000000000000001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156</v>
      </c>
      <c r="AT136" s="226" t="s">
        <v>151</v>
      </c>
      <c r="AU136" s="226" t="s">
        <v>77</v>
      </c>
      <c r="AY136" s="20" t="s">
        <v>145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156</v>
      </c>
      <c r="BM136" s="226" t="s">
        <v>775</v>
      </c>
    </row>
    <row r="137" s="2" customFormat="1">
      <c r="A137" s="41"/>
      <c r="B137" s="42"/>
      <c r="C137" s="43"/>
      <c r="D137" s="228" t="s">
        <v>158</v>
      </c>
      <c r="E137" s="43"/>
      <c r="F137" s="229" t="s">
        <v>774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158</v>
      </c>
      <c r="AU137" s="20" t="s">
        <v>77</v>
      </c>
    </row>
    <row r="138" s="2" customFormat="1" ht="16.5" customHeight="1">
      <c r="A138" s="41"/>
      <c r="B138" s="42"/>
      <c r="C138" s="215" t="s">
        <v>262</v>
      </c>
      <c r="D138" s="215" t="s">
        <v>151</v>
      </c>
      <c r="E138" s="216" t="s">
        <v>776</v>
      </c>
      <c r="F138" s="217" t="s">
        <v>777</v>
      </c>
      <c r="G138" s="218" t="s">
        <v>154</v>
      </c>
      <c r="H138" s="219">
        <v>5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156</v>
      </c>
      <c r="AT138" s="226" t="s">
        <v>151</v>
      </c>
      <c r="AU138" s="226" t="s">
        <v>77</v>
      </c>
      <c r="AY138" s="20" t="s">
        <v>145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156</v>
      </c>
      <c r="BM138" s="226" t="s">
        <v>778</v>
      </c>
    </row>
    <row r="139" s="2" customFormat="1">
      <c r="A139" s="41"/>
      <c r="B139" s="42"/>
      <c r="C139" s="43"/>
      <c r="D139" s="228" t="s">
        <v>158</v>
      </c>
      <c r="E139" s="43"/>
      <c r="F139" s="229" t="s">
        <v>777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158</v>
      </c>
      <c r="AU139" s="20" t="s">
        <v>77</v>
      </c>
    </row>
    <row r="140" s="2" customFormat="1" ht="16.5" customHeight="1">
      <c r="A140" s="41"/>
      <c r="B140" s="42"/>
      <c r="C140" s="215" t="s">
        <v>294</v>
      </c>
      <c r="D140" s="215" t="s">
        <v>151</v>
      </c>
      <c r="E140" s="216" t="s">
        <v>779</v>
      </c>
      <c r="F140" s="217" t="s">
        <v>780</v>
      </c>
      <c r="G140" s="218" t="s">
        <v>458</v>
      </c>
      <c r="H140" s="288"/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156</v>
      </c>
      <c r="AT140" s="226" t="s">
        <v>151</v>
      </c>
      <c r="AU140" s="226" t="s">
        <v>77</v>
      </c>
      <c r="AY140" s="20" t="s">
        <v>145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156</v>
      </c>
      <c r="BM140" s="226" t="s">
        <v>781</v>
      </c>
    </row>
    <row r="141" s="2" customFormat="1">
      <c r="A141" s="41"/>
      <c r="B141" s="42"/>
      <c r="C141" s="43"/>
      <c r="D141" s="228" t="s">
        <v>158</v>
      </c>
      <c r="E141" s="43"/>
      <c r="F141" s="229" t="s">
        <v>780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158</v>
      </c>
      <c r="AU141" s="20" t="s">
        <v>77</v>
      </c>
    </row>
    <row r="142" s="2" customFormat="1" ht="16.5" customHeight="1">
      <c r="A142" s="41"/>
      <c r="B142" s="42"/>
      <c r="C142" s="215" t="s">
        <v>380</v>
      </c>
      <c r="D142" s="215" t="s">
        <v>151</v>
      </c>
      <c r="E142" s="216" t="s">
        <v>782</v>
      </c>
      <c r="F142" s="217" t="s">
        <v>783</v>
      </c>
      <c r="G142" s="218" t="s">
        <v>784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156</v>
      </c>
      <c r="AT142" s="226" t="s">
        <v>151</v>
      </c>
      <c r="AU142" s="226" t="s">
        <v>77</v>
      </c>
      <c r="AY142" s="20" t="s">
        <v>145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156</v>
      </c>
      <c r="BM142" s="226" t="s">
        <v>785</v>
      </c>
    </row>
    <row r="143" s="2" customFormat="1">
      <c r="A143" s="41"/>
      <c r="B143" s="42"/>
      <c r="C143" s="43"/>
      <c r="D143" s="228" t="s">
        <v>158</v>
      </c>
      <c r="E143" s="43"/>
      <c r="F143" s="229" t="s">
        <v>783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158</v>
      </c>
      <c r="AU143" s="20" t="s">
        <v>77</v>
      </c>
    </row>
    <row r="144" s="13" customFormat="1">
      <c r="A144" s="13"/>
      <c r="B144" s="235"/>
      <c r="C144" s="236"/>
      <c r="D144" s="228" t="s">
        <v>162</v>
      </c>
      <c r="E144" s="237" t="s">
        <v>19</v>
      </c>
      <c r="F144" s="238" t="s">
        <v>77</v>
      </c>
      <c r="G144" s="236"/>
      <c r="H144" s="239">
        <v>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162</v>
      </c>
      <c r="AU144" s="245" t="s">
        <v>77</v>
      </c>
      <c r="AV144" s="13" t="s">
        <v>79</v>
      </c>
      <c r="AW144" s="13" t="s">
        <v>31</v>
      </c>
      <c r="AX144" s="13" t="s">
        <v>69</v>
      </c>
      <c r="AY144" s="245" t="s">
        <v>145</v>
      </c>
    </row>
    <row r="145" s="15" customFormat="1">
      <c r="A145" s="15"/>
      <c r="B145" s="257"/>
      <c r="C145" s="258"/>
      <c r="D145" s="228" t="s">
        <v>162</v>
      </c>
      <c r="E145" s="259" t="s">
        <v>19</v>
      </c>
      <c r="F145" s="260" t="s">
        <v>166</v>
      </c>
      <c r="G145" s="258"/>
      <c r="H145" s="261">
        <v>1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162</v>
      </c>
      <c r="AU145" s="267" t="s">
        <v>77</v>
      </c>
      <c r="AV145" s="15" t="s">
        <v>156</v>
      </c>
      <c r="AW145" s="15" t="s">
        <v>31</v>
      </c>
      <c r="AX145" s="15" t="s">
        <v>77</v>
      </c>
      <c r="AY145" s="267" t="s">
        <v>145</v>
      </c>
    </row>
    <row r="146" s="12" customFormat="1" ht="25.92" customHeight="1">
      <c r="A146" s="12"/>
      <c r="B146" s="199"/>
      <c r="C146" s="200"/>
      <c r="D146" s="201" t="s">
        <v>68</v>
      </c>
      <c r="E146" s="202" t="s">
        <v>786</v>
      </c>
      <c r="F146" s="202" t="s">
        <v>787</v>
      </c>
      <c r="G146" s="200"/>
      <c r="H146" s="200"/>
      <c r="I146" s="203"/>
      <c r="J146" s="204">
        <f>BK146</f>
        <v>0</v>
      </c>
      <c r="K146" s="200"/>
      <c r="L146" s="205"/>
      <c r="M146" s="206"/>
      <c r="N146" s="207"/>
      <c r="O146" s="207"/>
      <c r="P146" s="208">
        <f>SUM(P147:P169)</f>
        <v>0</v>
      </c>
      <c r="Q146" s="207"/>
      <c r="R146" s="208">
        <f>SUM(R147:R169)</f>
        <v>0</v>
      </c>
      <c r="S146" s="207"/>
      <c r="T146" s="209">
        <f>SUM(T147:T169)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77</v>
      </c>
      <c r="AT146" s="211" t="s">
        <v>68</v>
      </c>
      <c r="AU146" s="211" t="s">
        <v>69</v>
      </c>
      <c r="AY146" s="210" t="s">
        <v>145</v>
      </c>
      <c r="BK146" s="212">
        <f>SUM(BK147:BK169)</f>
        <v>0</v>
      </c>
    </row>
    <row r="147" s="2" customFormat="1" ht="16.5" customHeight="1">
      <c r="A147" s="41"/>
      <c r="B147" s="42"/>
      <c r="C147" s="215" t="s">
        <v>270</v>
      </c>
      <c r="D147" s="215" t="s">
        <v>151</v>
      </c>
      <c r="E147" s="216" t="s">
        <v>788</v>
      </c>
      <c r="F147" s="217" t="s">
        <v>789</v>
      </c>
      <c r="G147" s="218" t="s">
        <v>303</v>
      </c>
      <c r="H147" s="219">
        <v>4.5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156</v>
      </c>
      <c r="AT147" s="226" t="s">
        <v>151</v>
      </c>
      <c r="AU147" s="226" t="s">
        <v>77</v>
      </c>
      <c r="AY147" s="20" t="s">
        <v>145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156</v>
      </c>
      <c r="BM147" s="226" t="s">
        <v>790</v>
      </c>
    </row>
    <row r="148" s="2" customFormat="1">
      <c r="A148" s="41"/>
      <c r="B148" s="42"/>
      <c r="C148" s="43"/>
      <c r="D148" s="228" t="s">
        <v>158</v>
      </c>
      <c r="E148" s="43"/>
      <c r="F148" s="229" t="s">
        <v>791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158</v>
      </c>
      <c r="AU148" s="20" t="s">
        <v>77</v>
      </c>
    </row>
    <row r="149" s="2" customFormat="1">
      <c r="A149" s="41"/>
      <c r="B149" s="42"/>
      <c r="C149" s="43"/>
      <c r="D149" s="228" t="s">
        <v>494</v>
      </c>
      <c r="E149" s="43"/>
      <c r="F149" s="289" t="s">
        <v>792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494</v>
      </c>
      <c r="AU149" s="20" t="s">
        <v>77</v>
      </c>
    </row>
    <row r="150" s="13" customFormat="1">
      <c r="A150" s="13"/>
      <c r="B150" s="235"/>
      <c r="C150" s="236"/>
      <c r="D150" s="228" t="s">
        <v>162</v>
      </c>
      <c r="E150" s="237" t="s">
        <v>19</v>
      </c>
      <c r="F150" s="238" t="s">
        <v>793</v>
      </c>
      <c r="G150" s="236"/>
      <c r="H150" s="239">
        <v>1.5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162</v>
      </c>
      <c r="AU150" s="245" t="s">
        <v>77</v>
      </c>
      <c r="AV150" s="13" t="s">
        <v>79</v>
      </c>
      <c r="AW150" s="13" t="s">
        <v>31</v>
      </c>
      <c r="AX150" s="13" t="s">
        <v>69</v>
      </c>
      <c r="AY150" s="245" t="s">
        <v>145</v>
      </c>
    </row>
    <row r="151" s="13" customFormat="1">
      <c r="A151" s="13"/>
      <c r="B151" s="235"/>
      <c r="C151" s="236"/>
      <c r="D151" s="228" t="s">
        <v>162</v>
      </c>
      <c r="E151" s="237" t="s">
        <v>19</v>
      </c>
      <c r="F151" s="238" t="s">
        <v>146</v>
      </c>
      <c r="G151" s="236"/>
      <c r="H151" s="239">
        <v>3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162</v>
      </c>
      <c r="AU151" s="245" t="s">
        <v>77</v>
      </c>
      <c r="AV151" s="13" t="s">
        <v>79</v>
      </c>
      <c r="AW151" s="13" t="s">
        <v>31</v>
      </c>
      <c r="AX151" s="13" t="s">
        <v>69</v>
      </c>
      <c r="AY151" s="245" t="s">
        <v>145</v>
      </c>
    </row>
    <row r="152" s="15" customFormat="1">
      <c r="A152" s="15"/>
      <c r="B152" s="257"/>
      <c r="C152" s="258"/>
      <c r="D152" s="228" t="s">
        <v>162</v>
      </c>
      <c r="E152" s="259" t="s">
        <v>19</v>
      </c>
      <c r="F152" s="260" t="s">
        <v>166</v>
      </c>
      <c r="G152" s="258"/>
      <c r="H152" s="261">
        <v>4.5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7" t="s">
        <v>162</v>
      </c>
      <c r="AU152" s="267" t="s">
        <v>77</v>
      </c>
      <c r="AV152" s="15" t="s">
        <v>156</v>
      </c>
      <c r="AW152" s="15" t="s">
        <v>31</v>
      </c>
      <c r="AX152" s="15" t="s">
        <v>77</v>
      </c>
      <c r="AY152" s="267" t="s">
        <v>145</v>
      </c>
    </row>
    <row r="153" s="2" customFormat="1" ht="16.5" customHeight="1">
      <c r="A153" s="41"/>
      <c r="B153" s="42"/>
      <c r="C153" s="215" t="s">
        <v>662</v>
      </c>
      <c r="D153" s="215" t="s">
        <v>151</v>
      </c>
      <c r="E153" s="216" t="s">
        <v>794</v>
      </c>
      <c r="F153" s="217" t="s">
        <v>795</v>
      </c>
      <c r="G153" s="218" t="s">
        <v>784</v>
      </c>
      <c r="H153" s="219">
        <v>1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156</v>
      </c>
      <c r="AT153" s="226" t="s">
        <v>151</v>
      </c>
      <c r="AU153" s="226" t="s">
        <v>77</v>
      </c>
      <c r="AY153" s="20" t="s">
        <v>145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156</v>
      </c>
      <c r="BM153" s="226" t="s">
        <v>796</v>
      </c>
    </row>
    <row r="154" s="2" customFormat="1">
      <c r="A154" s="41"/>
      <c r="B154" s="42"/>
      <c r="C154" s="43"/>
      <c r="D154" s="228" t="s">
        <v>158</v>
      </c>
      <c r="E154" s="43"/>
      <c r="F154" s="229" t="s">
        <v>795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158</v>
      </c>
      <c r="AU154" s="20" t="s">
        <v>77</v>
      </c>
    </row>
    <row r="155" s="2" customFormat="1">
      <c r="A155" s="41"/>
      <c r="B155" s="42"/>
      <c r="C155" s="43"/>
      <c r="D155" s="228" t="s">
        <v>494</v>
      </c>
      <c r="E155" s="43"/>
      <c r="F155" s="289" t="s">
        <v>797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494</v>
      </c>
      <c r="AU155" s="20" t="s">
        <v>77</v>
      </c>
    </row>
    <row r="156" s="13" customFormat="1">
      <c r="A156" s="13"/>
      <c r="B156" s="235"/>
      <c r="C156" s="236"/>
      <c r="D156" s="228" t="s">
        <v>162</v>
      </c>
      <c r="E156" s="237" t="s">
        <v>19</v>
      </c>
      <c r="F156" s="238" t="s">
        <v>77</v>
      </c>
      <c r="G156" s="236"/>
      <c r="H156" s="239">
        <v>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162</v>
      </c>
      <c r="AU156" s="245" t="s">
        <v>77</v>
      </c>
      <c r="AV156" s="13" t="s">
        <v>79</v>
      </c>
      <c r="AW156" s="13" t="s">
        <v>31</v>
      </c>
      <c r="AX156" s="13" t="s">
        <v>69</v>
      </c>
      <c r="AY156" s="245" t="s">
        <v>145</v>
      </c>
    </row>
    <row r="157" s="15" customFormat="1">
      <c r="A157" s="15"/>
      <c r="B157" s="257"/>
      <c r="C157" s="258"/>
      <c r="D157" s="228" t="s">
        <v>162</v>
      </c>
      <c r="E157" s="259" t="s">
        <v>19</v>
      </c>
      <c r="F157" s="260" t="s">
        <v>166</v>
      </c>
      <c r="G157" s="258"/>
      <c r="H157" s="261">
        <v>1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162</v>
      </c>
      <c r="AU157" s="267" t="s">
        <v>77</v>
      </c>
      <c r="AV157" s="15" t="s">
        <v>156</v>
      </c>
      <c r="AW157" s="15" t="s">
        <v>31</v>
      </c>
      <c r="AX157" s="15" t="s">
        <v>77</v>
      </c>
      <c r="AY157" s="267" t="s">
        <v>145</v>
      </c>
    </row>
    <row r="158" s="2" customFormat="1" ht="16.5" customHeight="1">
      <c r="A158" s="41"/>
      <c r="B158" s="42"/>
      <c r="C158" s="215" t="s">
        <v>300</v>
      </c>
      <c r="D158" s="215" t="s">
        <v>151</v>
      </c>
      <c r="E158" s="216" t="s">
        <v>798</v>
      </c>
      <c r="F158" s="217" t="s">
        <v>799</v>
      </c>
      <c r="G158" s="218" t="s">
        <v>154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156</v>
      </c>
      <c r="AT158" s="226" t="s">
        <v>151</v>
      </c>
      <c r="AU158" s="226" t="s">
        <v>77</v>
      </c>
      <c r="AY158" s="20" t="s">
        <v>145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156</v>
      </c>
      <c r="BM158" s="226" t="s">
        <v>800</v>
      </c>
    </row>
    <row r="159" s="2" customFormat="1">
      <c r="A159" s="41"/>
      <c r="B159" s="42"/>
      <c r="C159" s="43"/>
      <c r="D159" s="228" t="s">
        <v>158</v>
      </c>
      <c r="E159" s="43"/>
      <c r="F159" s="229" t="s">
        <v>799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158</v>
      </c>
      <c r="AU159" s="20" t="s">
        <v>77</v>
      </c>
    </row>
    <row r="160" s="13" customFormat="1">
      <c r="A160" s="13"/>
      <c r="B160" s="235"/>
      <c r="C160" s="236"/>
      <c r="D160" s="228" t="s">
        <v>162</v>
      </c>
      <c r="E160" s="237" t="s">
        <v>19</v>
      </c>
      <c r="F160" s="238" t="s">
        <v>77</v>
      </c>
      <c r="G160" s="236"/>
      <c r="H160" s="239">
        <v>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162</v>
      </c>
      <c r="AU160" s="245" t="s">
        <v>77</v>
      </c>
      <c r="AV160" s="13" t="s">
        <v>79</v>
      </c>
      <c r="AW160" s="13" t="s">
        <v>31</v>
      </c>
      <c r="AX160" s="13" t="s">
        <v>69</v>
      </c>
      <c r="AY160" s="245" t="s">
        <v>145</v>
      </c>
    </row>
    <row r="161" s="15" customFormat="1">
      <c r="A161" s="15"/>
      <c r="B161" s="257"/>
      <c r="C161" s="258"/>
      <c r="D161" s="228" t="s">
        <v>162</v>
      </c>
      <c r="E161" s="259" t="s">
        <v>19</v>
      </c>
      <c r="F161" s="260" t="s">
        <v>166</v>
      </c>
      <c r="G161" s="258"/>
      <c r="H161" s="261">
        <v>1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162</v>
      </c>
      <c r="AU161" s="267" t="s">
        <v>77</v>
      </c>
      <c r="AV161" s="15" t="s">
        <v>156</v>
      </c>
      <c r="AW161" s="15" t="s">
        <v>31</v>
      </c>
      <c r="AX161" s="15" t="s">
        <v>77</v>
      </c>
      <c r="AY161" s="267" t="s">
        <v>145</v>
      </c>
    </row>
    <row r="162" s="2" customFormat="1" ht="16.5" customHeight="1">
      <c r="A162" s="41"/>
      <c r="B162" s="42"/>
      <c r="C162" s="215" t="s">
        <v>469</v>
      </c>
      <c r="D162" s="215" t="s">
        <v>151</v>
      </c>
      <c r="E162" s="216" t="s">
        <v>801</v>
      </c>
      <c r="F162" s="217" t="s">
        <v>802</v>
      </c>
      <c r="G162" s="218" t="s">
        <v>303</v>
      </c>
      <c r="H162" s="219">
        <v>20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156</v>
      </c>
      <c r="AT162" s="226" t="s">
        <v>151</v>
      </c>
      <c r="AU162" s="226" t="s">
        <v>77</v>
      </c>
      <c r="AY162" s="20" t="s">
        <v>145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156</v>
      </c>
      <c r="BM162" s="226" t="s">
        <v>803</v>
      </c>
    </row>
    <row r="163" s="2" customFormat="1">
      <c r="A163" s="41"/>
      <c r="B163" s="42"/>
      <c r="C163" s="43"/>
      <c r="D163" s="228" t="s">
        <v>158</v>
      </c>
      <c r="E163" s="43"/>
      <c r="F163" s="229" t="s">
        <v>802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158</v>
      </c>
      <c r="AU163" s="20" t="s">
        <v>77</v>
      </c>
    </row>
    <row r="164" s="13" customFormat="1">
      <c r="A164" s="13"/>
      <c r="B164" s="235"/>
      <c r="C164" s="236"/>
      <c r="D164" s="228" t="s">
        <v>162</v>
      </c>
      <c r="E164" s="237" t="s">
        <v>19</v>
      </c>
      <c r="F164" s="238" t="s">
        <v>469</v>
      </c>
      <c r="G164" s="236"/>
      <c r="H164" s="239">
        <v>20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162</v>
      </c>
      <c r="AU164" s="245" t="s">
        <v>77</v>
      </c>
      <c r="AV164" s="13" t="s">
        <v>79</v>
      </c>
      <c r="AW164" s="13" t="s">
        <v>31</v>
      </c>
      <c r="AX164" s="13" t="s">
        <v>69</v>
      </c>
      <c r="AY164" s="245" t="s">
        <v>145</v>
      </c>
    </row>
    <row r="165" s="15" customFormat="1">
      <c r="A165" s="15"/>
      <c r="B165" s="257"/>
      <c r="C165" s="258"/>
      <c r="D165" s="228" t="s">
        <v>162</v>
      </c>
      <c r="E165" s="259" t="s">
        <v>19</v>
      </c>
      <c r="F165" s="260" t="s">
        <v>166</v>
      </c>
      <c r="G165" s="258"/>
      <c r="H165" s="261">
        <v>20</v>
      </c>
      <c r="I165" s="262"/>
      <c r="J165" s="258"/>
      <c r="K165" s="258"/>
      <c r="L165" s="263"/>
      <c r="M165" s="264"/>
      <c r="N165" s="265"/>
      <c r="O165" s="265"/>
      <c r="P165" s="265"/>
      <c r="Q165" s="265"/>
      <c r="R165" s="265"/>
      <c r="S165" s="265"/>
      <c r="T165" s="26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7" t="s">
        <v>162</v>
      </c>
      <c r="AU165" s="267" t="s">
        <v>77</v>
      </c>
      <c r="AV165" s="15" t="s">
        <v>156</v>
      </c>
      <c r="AW165" s="15" t="s">
        <v>31</v>
      </c>
      <c r="AX165" s="15" t="s">
        <v>77</v>
      </c>
      <c r="AY165" s="267" t="s">
        <v>145</v>
      </c>
    </row>
    <row r="166" s="2" customFormat="1" ht="16.5" customHeight="1">
      <c r="A166" s="41"/>
      <c r="B166" s="42"/>
      <c r="C166" s="215" t="s">
        <v>7</v>
      </c>
      <c r="D166" s="215" t="s">
        <v>151</v>
      </c>
      <c r="E166" s="216" t="s">
        <v>804</v>
      </c>
      <c r="F166" s="217" t="s">
        <v>805</v>
      </c>
      <c r="G166" s="218" t="s">
        <v>154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156</v>
      </c>
      <c r="AT166" s="226" t="s">
        <v>151</v>
      </c>
      <c r="AU166" s="226" t="s">
        <v>77</v>
      </c>
      <c r="AY166" s="20" t="s">
        <v>145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156</v>
      </c>
      <c r="BM166" s="226" t="s">
        <v>806</v>
      </c>
    </row>
    <row r="167" s="2" customFormat="1">
      <c r="A167" s="41"/>
      <c r="B167" s="42"/>
      <c r="C167" s="43"/>
      <c r="D167" s="228" t="s">
        <v>158</v>
      </c>
      <c r="E167" s="43"/>
      <c r="F167" s="229" t="s">
        <v>807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158</v>
      </c>
      <c r="AU167" s="20" t="s">
        <v>77</v>
      </c>
    </row>
    <row r="168" s="13" customFormat="1">
      <c r="A168" s="13"/>
      <c r="B168" s="235"/>
      <c r="C168" s="236"/>
      <c r="D168" s="228" t="s">
        <v>162</v>
      </c>
      <c r="E168" s="237" t="s">
        <v>19</v>
      </c>
      <c r="F168" s="238" t="s">
        <v>77</v>
      </c>
      <c r="G168" s="236"/>
      <c r="H168" s="239">
        <v>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162</v>
      </c>
      <c r="AU168" s="245" t="s">
        <v>77</v>
      </c>
      <c r="AV168" s="13" t="s">
        <v>79</v>
      </c>
      <c r="AW168" s="13" t="s">
        <v>31</v>
      </c>
      <c r="AX168" s="13" t="s">
        <v>69</v>
      </c>
      <c r="AY168" s="245" t="s">
        <v>145</v>
      </c>
    </row>
    <row r="169" s="15" customFormat="1">
      <c r="A169" s="15"/>
      <c r="B169" s="257"/>
      <c r="C169" s="258"/>
      <c r="D169" s="228" t="s">
        <v>162</v>
      </c>
      <c r="E169" s="259" t="s">
        <v>19</v>
      </c>
      <c r="F169" s="260" t="s">
        <v>166</v>
      </c>
      <c r="G169" s="258"/>
      <c r="H169" s="261">
        <v>1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7" t="s">
        <v>162</v>
      </c>
      <c r="AU169" s="267" t="s">
        <v>77</v>
      </c>
      <c r="AV169" s="15" t="s">
        <v>156</v>
      </c>
      <c r="AW169" s="15" t="s">
        <v>31</v>
      </c>
      <c r="AX169" s="15" t="s">
        <v>77</v>
      </c>
      <c r="AY169" s="267" t="s">
        <v>145</v>
      </c>
    </row>
    <row r="170" s="12" customFormat="1" ht="25.92" customHeight="1">
      <c r="A170" s="12"/>
      <c r="B170" s="199"/>
      <c r="C170" s="200"/>
      <c r="D170" s="201" t="s">
        <v>68</v>
      </c>
      <c r="E170" s="202" t="s">
        <v>808</v>
      </c>
      <c r="F170" s="202" t="s">
        <v>809</v>
      </c>
      <c r="G170" s="200"/>
      <c r="H170" s="200"/>
      <c r="I170" s="203"/>
      <c r="J170" s="204">
        <f>BK170</f>
        <v>0</v>
      </c>
      <c r="K170" s="200"/>
      <c r="L170" s="205"/>
      <c r="M170" s="206"/>
      <c r="N170" s="207"/>
      <c r="O170" s="207"/>
      <c r="P170" s="208">
        <f>SUM(P171:P183)</f>
        <v>0</v>
      </c>
      <c r="Q170" s="207"/>
      <c r="R170" s="208">
        <f>SUM(R171:R183)</f>
        <v>0</v>
      </c>
      <c r="S170" s="207"/>
      <c r="T170" s="209">
        <f>SUM(T171:T183)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0" t="s">
        <v>77</v>
      </c>
      <c r="AT170" s="211" t="s">
        <v>68</v>
      </c>
      <c r="AU170" s="211" t="s">
        <v>69</v>
      </c>
      <c r="AY170" s="210" t="s">
        <v>145</v>
      </c>
      <c r="BK170" s="212">
        <f>SUM(BK171:BK183)</f>
        <v>0</v>
      </c>
    </row>
    <row r="171" s="2" customFormat="1" ht="16.5" customHeight="1">
      <c r="A171" s="41"/>
      <c r="B171" s="42"/>
      <c r="C171" s="215" t="s">
        <v>810</v>
      </c>
      <c r="D171" s="215" t="s">
        <v>151</v>
      </c>
      <c r="E171" s="216" t="s">
        <v>811</v>
      </c>
      <c r="F171" s="217" t="s">
        <v>812</v>
      </c>
      <c r="G171" s="218" t="s">
        <v>784</v>
      </c>
      <c r="H171" s="219">
        <v>4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156</v>
      </c>
      <c r="AT171" s="226" t="s">
        <v>151</v>
      </c>
      <c r="AU171" s="226" t="s">
        <v>77</v>
      </c>
      <c r="AY171" s="20" t="s">
        <v>145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156</v>
      </c>
      <c r="BM171" s="226" t="s">
        <v>813</v>
      </c>
    </row>
    <row r="172" s="2" customFormat="1">
      <c r="A172" s="41"/>
      <c r="B172" s="42"/>
      <c r="C172" s="43"/>
      <c r="D172" s="228" t="s">
        <v>158</v>
      </c>
      <c r="E172" s="43"/>
      <c r="F172" s="229" t="s">
        <v>812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158</v>
      </c>
      <c r="AU172" s="20" t="s">
        <v>77</v>
      </c>
    </row>
    <row r="173" s="13" customFormat="1">
      <c r="A173" s="13"/>
      <c r="B173" s="235"/>
      <c r="C173" s="236"/>
      <c r="D173" s="228" t="s">
        <v>162</v>
      </c>
      <c r="E173" s="237" t="s">
        <v>19</v>
      </c>
      <c r="F173" s="238" t="s">
        <v>156</v>
      </c>
      <c r="G173" s="236"/>
      <c r="H173" s="239">
        <v>4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162</v>
      </c>
      <c r="AU173" s="245" t="s">
        <v>77</v>
      </c>
      <c r="AV173" s="13" t="s">
        <v>79</v>
      </c>
      <c r="AW173" s="13" t="s">
        <v>31</v>
      </c>
      <c r="AX173" s="13" t="s">
        <v>69</v>
      </c>
      <c r="AY173" s="245" t="s">
        <v>145</v>
      </c>
    </row>
    <row r="174" s="15" customFormat="1">
      <c r="A174" s="15"/>
      <c r="B174" s="257"/>
      <c r="C174" s="258"/>
      <c r="D174" s="228" t="s">
        <v>162</v>
      </c>
      <c r="E174" s="259" t="s">
        <v>19</v>
      </c>
      <c r="F174" s="260" t="s">
        <v>166</v>
      </c>
      <c r="G174" s="258"/>
      <c r="H174" s="261">
        <v>4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162</v>
      </c>
      <c r="AU174" s="267" t="s">
        <v>77</v>
      </c>
      <c r="AV174" s="15" t="s">
        <v>156</v>
      </c>
      <c r="AW174" s="15" t="s">
        <v>31</v>
      </c>
      <c r="AX174" s="15" t="s">
        <v>77</v>
      </c>
      <c r="AY174" s="267" t="s">
        <v>145</v>
      </c>
    </row>
    <row r="175" s="2" customFormat="1" ht="16.5" customHeight="1">
      <c r="A175" s="41"/>
      <c r="B175" s="42"/>
      <c r="C175" s="215" t="s">
        <v>315</v>
      </c>
      <c r="D175" s="215" t="s">
        <v>151</v>
      </c>
      <c r="E175" s="216" t="s">
        <v>814</v>
      </c>
      <c r="F175" s="217" t="s">
        <v>815</v>
      </c>
      <c r="G175" s="218" t="s">
        <v>784</v>
      </c>
      <c r="H175" s="219">
        <v>4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156</v>
      </c>
      <c r="AT175" s="226" t="s">
        <v>151</v>
      </c>
      <c r="AU175" s="226" t="s">
        <v>77</v>
      </c>
      <c r="AY175" s="20" t="s">
        <v>145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156</v>
      </c>
      <c r="BM175" s="226" t="s">
        <v>816</v>
      </c>
    </row>
    <row r="176" s="2" customFormat="1">
      <c r="A176" s="41"/>
      <c r="B176" s="42"/>
      <c r="C176" s="43"/>
      <c r="D176" s="228" t="s">
        <v>158</v>
      </c>
      <c r="E176" s="43"/>
      <c r="F176" s="229" t="s">
        <v>815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158</v>
      </c>
      <c r="AU176" s="20" t="s">
        <v>77</v>
      </c>
    </row>
    <row r="177" s="13" customFormat="1">
      <c r="A177" s="13"/>
      <c r="B177" s="235"/>
      <c r="C177" s="236"/>
      <c r="D177" s="228" t="s">
        <v>162</v>
      </c>
      <c r="E177" s="237" t="s">
        <v>19</v>
      </c>
      <c r="F177" s="238" t="s">
        <v>156</v>
      </c>
      <c r="G177" s="236"/>
      <c r="H177" s="239">
        <v>4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162</v>
      </c>
      <c r="AU177" s="245" t="s">
        <v>77</v>
      </c>
      <c r="AV177" s="13" t="s">
        <v>79</v>
      </c>
      <c r="AW177" s="13" t="s">
        <v>31</v>
      </c>
      <c r="AX177" s="13" t="s">
        <v>69</v>
      </c>
      <c r="AY177" s="245" t="s">
        <v>145</v>
      </c>
    </row>
    <row r="178" s="15" customFormat="1">
      <c r="A178" s="15"/>
      <c r="B178" s="257"/>
      <c r="C178" s="258"/>
      <c r="D178" s="228" t="s">
        <v>162</v>
      </c>
      <c r="E178" s="259" t="s">
        <v>19</v>
      </c>
      <c r="F178" s="260" t="s">
        <v>166</v>
      </c>
      <c r="G178" s="258"/>
      <c r="H178" s="261">
        <v>4</v>
      </c>
      <c r="I178" s="262"/>
      <c r="J178" s="258"/>
      <c r="K178" s="258"/>
      <c r="L178" s="263"/>
      <c r="M178" s="264"/>
      <c r="N178" s="265"/>
      <c r="O178" s="265"/>
      <c r="P178" s="265"/>
      <c r="Q178" s="265"/>
      <c r="R178" s="265"/>
      <c r="S178" s="265"/>
      <c r="T178" s="26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7" t="s">
        <v>162</v>
      </c>
      <c r="AU178" s="267" t="s">
        <v>77</v>
      </c>
      <c r="AV178" s="15" t="s">
        <v>156</v>
      </c>
      <c r="AW178" s="15" t="s">
        <v>31</v>
      </c>
      <c r="AX178" s="15" t="s">
        <v>77</v>
      </c>
      <c r="AY178" s="267" t="s">
        <v>145</v>
      </c>
    </row>
    <row r="179" s="2" customFormat="1" ht="16.5" customHeight="1">
      <c r="A179" s="41"/>
      <c r="B179" s="42"/>
      <c r="C179" s="215" t="s">
        <v>167</v>
      </c>
      <c r="D179" s="215" t="s">
        <v>151</v>
      </c>
      <c r="E179" s="216" t="s">
        <v>817</v>
      </c>
      <c r="F179" s="217" t="s">
        <v>818</v>
      </c>
      <c r="G179" s="218" t="s">
        <v>154</v>
      </c>
      <c r="H179" s="219">
        <v>3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156</v>
      </c>
      <c r="AT179" s="226" t="s">
        <v>151</v>
      </c>
      <c r="AU179" s="226" t="s">
        <v>77</v>
      </c>
      <c r="AY179" s="20" t="s">
        <v>145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156</v>
      </c>
      <c r="BM179" s="226" t="s">
        <v>819</v>
      </c>
    </row>
    <row r="180" s="2" customFormat="1">
      <c r="A180" s="41"/>
      <c r="B180" s="42"/>
      <c r="C180" s="43"/>
      <c r="D180" s="228" t="s">
        <v>158</v>
      </c>
      <c r="E180" s="43"/>
      <c r="F180" s="229" t="s">
        <v>818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158</v>
      </c>
      <c r="AU180" s="20" t="s">
        <v>77</v>
      </c>
    </row>
    <row r="181" s="2" customFormat="1">
      <c r="A181" s="41"/>
      <c r="B181" s="42"/>
      <c r="C181" s="43"/>
      <c r="D181" s="228" t="s">
        <v>494</v>
      </c>
      <c r="E181" s="43"/>
      <c r="F181" s="289" t="s">
        <v>820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494</v>
      </c>
      <c r="AU181" s="20" t="s">
        <v>77</v>
      </c>
    </row>
    <row r="182" s="13" customFormat="1">
      <c r="A182" s="13"/>
      <c r="B182" s="235"/>
      <c r="C182" s="236"/>
      <c r="D182" s="228" t="s">
        <v>162</v>
      </c>
      <c r="E182" s="237" t="s">
        <v>19</v>
      </c>
      <c r="F182" s="238" t="s">
        <v>146</v>
      </c>
      <c r="G182" s="236"/>
      <c r="H182" s="239">
        <v>3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162</v>
      </c>
      <c r="AU182" s="245" t="s">
        <v>77</v>
      </c>
      <c r="AV182" s="13" t="s">
        <v>79</v>
      </c>
      <c r="AW182" s="13" t="s">
        <v>31</v>
      </c>
      <c r="AX182" s="13" t="s">
        <v>69</v>
      </c>
      <c r="AY182" s="245" t="s">
        <v>145</v>
      </c>
    </row>
    <row r="183" s="15" customFormat="1">
      <c r="A183" s="15"/>
      <c r="B183" s="257"/>
      <c r="C183" s="258"/>
      <c r="D183" s="228" t="s">
        <v>162</v>
      </c>
      <c r="E183" s="259" t="s">
        <v>19</v>
      </c>
      <c r="F183" s="260" t="s">
        <v>166</v>
      </c>
      <c r="G183" s="258"/>
      <c r="H183" s="261">
        <v>3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162</v>
      </c>
      <c r="AU183" s="267" t="s">
        <v>77</v>
      </c>
      <c r="AV183" s="15" t="s">
        <v>156</v>
      </c>
      <c r="AW183" s="15" t="s">
        <v>31</v>
      </c>
      <c r="AX183" s="15" t="s">
        <v>77</v>
      </c>
      <c r="AY183" s="267" t="s">
        <v>145</v>
      </c>
    </row>
    <row r="184" s="12" customFormat="1" ht="25.92" customHeight="1">
      <c r="A184" s="12"/>
      <c r="B184" s="199"/>
      <c r="C184" s="200"/>
      <c r="D184" s="201" t="s">
        <v>68</v>
      </c>
      <c r="E184" s="202" t="s">
        <v>821</v>
      </c>
      <c r="F184" s="202" t="s">
        <v>822</v>
      </c>
      <c r="G184" s="200"/>
      <c r="H184" s="200"/>
      <c r="I184" s="203"/>
      <c r="J184" s="204">
        <f>BK184</f>
        <v>0</v>
      </c>
      <c r="K184" s="200"/>
      <c r="L184" s="205"/>
      <c r="M184" s="206"/>
      <c r="N184" s="207"/>
      <c r="O184" s="207"/>
      <c r="P184" s="208">
        <f>SUM(P185:P188)</f>
        <v>0</v>
      </c>
      <c r="Q184" s="207"/>
      <c r="R184" s="208">
        <f>SUM(R185:R188)</f>
        <v>0</v>
      </c>
      <c r="S184" s="207"/>
      <c r="T184" s="209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77</v>
      </c>
      <c r="AT184" s="211" t="s">
        <v>68</v>
      </c>
      <c r="AU184" s="211" t="s">
        <v>69</v>
      </c>
      <c r="AY184" s="210" t="s">
        <v>145</v>
      </c>
      <c r="BK184" s="212">
        <f>SUM(BK185:BK188)</f>
        <v>0</v>
      </c>
    </row>
    <row r="185" s="2" customFormat="1" ht="24.15" customHeight="1">
      <c r="A185" s="41"/>
      <c r="B185" s="42"/>
      <c r="C185" s="215" t="s">
        <v>190</v>
      </c>
      <c r="D185" s="215" t="s">
        <v>151</v>
      </c>
      <c r="E185" s="216" t="s">
        <v>823</v>
      </c>
      <c r="F185" s="217" t="s">
        <v>824</v>
      </c>
      <c r="G185" s="218" t="s">
        <v>303</v>
      </c>
      <c r="H185" s="219">
        <v>5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156</v>
      </c>
      <c r="AT185" s="226" t="s">
        <v>151</v>
      </c>
      <c r="AU185" s="226" t="s">
        <v>77</v>
      </c>
      <c r="AY185" s="20" t="s">
        <v>145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156</v>
      </c>
      <c r="BM185" s="226" t="s">
        <v>825</v>
      </c>
    </row>
    <row r="186" s="2" customFormat="1">
      <c r="A186" s="41"/>
      <c r="B186" s="42"/>
      <c r="C186" s="43"/>
      <c r="D186" s="228" t="s">
        <v>158</v>
      </c>
      <c r="E186" s="43"/>
      <c r="F186" s="229" t="s">
        <v>824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158</v>
      </c>
      <c r="AU186" s="20" t="s">
        <v>77</v>
      </c>
    </row>
    <row r="187" s="2" customFormat="1" ht="24.15" customHeight="1">
      <c r="A187" s="41"/>
      <c r="B187" s="42"/>
      <c r="C187" s="215" t="s">
        <v>826</v>
      </c>
      <c r="D187" s="215" t="s">
        <v>151</v>
      </c>
      <c r="E187" s="216" t="s">
        <v>827</v>
      </c>
      <c r="F187" s="217" t="s">
        <v>828</v>
      </c>
      <c r="G187" s="218" t="s">
        <v>154</v>
      </c>
      <c r="H187" s="219">
        <v>9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156</v>
      </c>
      <c r="AT187" s="226" t="s">
        <v>151</v>
      </c>
      <c r="AU187" s="226" t="s">
        <v>77</v>
      </c>
      <c r="AY187" s="20" t="s">
        <v>145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156</v>
      </c>
      <c r="BM187" s="226" t="s">
        <v>829</v>
      </c>
    </row>
    <row r="188" s="2" customFormat="1">
      <c r="A188" s="41"/>
      <c r="B188" s="42"/>
      <c r="C188" s="43"/>
      <c r="D188" s="228" t="s">
        <v>158</v>
      </c>
      <c r="E188" s="43"/>
      <c r="F188" s="229" t="s">
        <v>828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158</v>
      </c>
      <c r="AU188" s="20" t="s">
        <v>77</v>
      </c>
    </row>
    <row r="189" s="12" customFormat="1" ht="25.92" customHeight="1">
      <c r="A189" s="12"/>
      <c r="B189" s="199"/>
      <c r="C189" s="200"/>
      <c r="D189" s="201" t="s">
        <v>68</v>
      </c>
      <c r="E189" s="202" t="s">
        <v>830</v>
      </c>
      <c r="F189" s="202" t="s">
        <v>831</v>
      </c>
      <c r="G189" s="200"/>
      <c r="H189" s="200"/>
      <c r="I189" s="203"/>
      <c r="J189" s="204">
        <f>BK189</f>
        <v>0</v>
      </c>
      <c r="K189" s="200"/>
      <c r="L189" s="205"/>
      <c r="M189" s="206"/>
      <c r="N189" s="207"/>
      <c r="O189" s="207"/>
      <c r="P189" s="208">
        <f>SUM(P190:P207)</f>
        <v>0</v>
      </c>
      <c r="Q189" s="207"/>
      <c r="R189" s="208">
        <f>SUM(R190:R207)</f>
        <v>0</v>
      </c>
      <c r="S189" s="207"/>
      <c r="T189" s="209">
        <f>SUM(T190:T207)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77</v>
      </c>
      <c r="AT189" s="211" t="s">
        <v>68</v>
      </c>
      <c r="AU189" s="211" t="s">
        <v>69</v>
      </c>
      <c r="AY189" s="210" t="s">
        <v>145</v>
      </c>
      <c r="BK189" s="212">
        <f>SUM(BK190:BK207)</f>
        <v>0</v>
      </c>
    </row>
    <row r="190" s="2" customFormat="1" ht="16.5" customHeight="1">
      <c r="A190" s="41"/>
      <c r="B190" s="42"/>
      <c r="C190" s="215" t="s">
        <v>832</v>
      </c>
      <c r="D190" s="215" t="s">
        <v>151</v>
      </c>
      <c r="E190" s="216" t="s">
        <v>833</v>
      </c>
      <c r="F190" s="217" t="s">
        <v>834</v>
      </c>
      <c r="G190" s="218" t="s">
        <v>154</v>
      </c>
      <c r="H190" s="219">
        <v>2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156</v>
      </c>
      <c r="AT190" s="226" t="s">
        <v>151</v>
      </c>
      <c r="AU190" s="226" t="s">
        <v>77</v>
      </c>
      <c r="AY190" s="20" t="s">
        <v>145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156</v>
      </c>
      <c r="BM190" s="226" t="s">
        <v>835</v>
      </c>
    </row>
    <row r="191" s="2" customFormat="1">
      <c r="A191" s="41"/>
      <c r="B191" s="42"/>
      <c r="C191" s="43"/>
      <c r="D191" s="228" t="s">
        <v>158</v>
      </c>
      <c r="E191" s="43"/>
      <c r="F191" s="229" t="s">
        <v>836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158</v>
      </c>
      <c r="AU191" s="20" t="s">
        <v>77</v>
      </c>
    </row>
    <row r="192" s="13" customFormat="1">
      <c r="A192" s="13"/>
      <c r="B192" s="235"/>
      <c r="C192" s="236"/>
      <c r="D192" s="228" t="s">
        <v>162</v>
      </c>
      <c r="E192" s="237" t="s">
        <v>19</v>
      </c>
      <c r="F192" s="238" t="s">
        <v>79</v>
      </c>
      <c r="G192" s="236"/>
      <c r="H192" s="239">
        <v>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162</v>
      </c>
      <c r="AU192" s="245" t="s">
        <v>77</v>
      </c>
      <c r="AV192" s="13" t="s">
        <v>79</v>
      </c>
      <c r="AW192" s="13" t="s">
        <v>31</v>
      </c>
      <c r="AX192" s="13" t="s">
        <v>69</v>
      </c>
      <c r="AY192" s="245" t="s">
        <v>145</v>
      </c>
    </row>
    <row r="193" s="15" customFormat="1">
      <c r="A193" s="15"/>
      <c r="B193" s="257"/>
      <c r="C193" s="258"/>
      <c r="D193" s="228" t="s">
        <v>162</v>
      </c>
      <c r="E193" s="259" t="s">
        <v>19</v>
      </c>
      <c r="F193" s="260" t="s">
        <v>166</v>
      </c>
      <c r="G193" s="258"/>
      <c r="H193" s="261">
        <v>2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7" t="s">
        <v>162</v>
      </c>
      <c r="AU193" s="267" t="s">
        <v>77</v>
      </c>
      <c r="AV193" s="15" t="s">
        <v>156</v>
      </c>
      <c r="AW193" s="15" t="s">
        <v>31</v>
      </c>
      <c r="AX193" s="15" t="s">
        <v>77</v>
      </c>
      <c r="AY193" s="267" t="s">
        <v>145</v>
      </c>
    </row>
    <row r="194" s="2" customFormat="1" ht="16.5" customHeight="1">
      <c r="A194" s="41"/>
      <c r="B194" s="42"/>
      <c r="C194" s="215" t="s">
        <v>837</v>
      </c>
      <c r="D194" s="215" t="s">
        <v>151</v>
      </c>
      <c r="E194" s="216" t="s">
        <v>838</v>
      </c>
      <c r="F194" s="217" t="s">
        <v>839</v>
      </c>
      <c r="G194" s="218" t="s">
        <v>154</v>
      </c>
      <c r="H194" s="219">
        <v>4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156</v>
      </c>
      <c r="AT194" s="226" t="s">
        <v>151</v>
      </c>
      <c r="AU194" s="226" t="s">
        <v>77</v>
      </c>
      <c r="AY194" s="20" t="s">
        <v>145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156</v>
      </c>
      <c r="BM194" s="226" t="s">
        <v>840</v>
      </c>
    </row>
    <row r="195" s="2" customFormat="1">
      <c r="A195" s="41"/>
      <c r="B195" s="42"/>
      <c r="C195" s="43"/>
      <c r="D195" s="228" t="s">
        <v>158</v>
      </c>
      <c r="E195" s="43"/>
      <c r="F195" s="229" t="s">
        <v>841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158</v>
      </c>
      <c r="AU195" s="20" t="s">
        <v>77</v>
      </c>
    </row>
    <row r="196" s="13" customFormat="1">
      <c r="A196" s="13"/>
      <c r="B196" s="235"/>
      <c r="C196" s="236"/>
      <c r="D196" s="228" t="s">
        <v>162</v>
      </c>
      <c r="E196" s="237" t="s">
        <v>19</v>
      </c>
      <c r="F196" s="238" t="s">
        <v>156</v>
      </c>
      <c r="G196" s="236"/>
      <c r="H196" s="239">
        <v>4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162</v>
      </c>
      <c r="AU196" s="245" t="s">
        <v>77</v>
      </c>
      <c r="AV196" s="13" t="s">
        <v>79</v>
      </c>
      <c r="AW196" s="13" t="s">
        <v>31</v>
      </c>
      <c r="AX196" s="13" t="s">
        <v>69</v>
      </c>
      <c r="AY196" s="245" t="s">
        <v>145</v>
      </c>
    </row>
    <row r="197" s="15" customFormat="1">
      <c r="A197" s="15"/>
      <c r="B197" s="257"/>
      <c r="C197" s="258"/>
      <c r="D197" s="228" t="s">
        <v>162</v>
      </c>
      <c r="E197" s="259" t="s">
        <v>19</v>
      </c>
      <c r="F197" s="260" t="s">
        <v>166</v>
      </c>
      <c r="G197" s="258"/>
      <c r="H197" s="261">
        <v>4</v>
      </c>
      <c r="I197" s="262"/>
      <c r="J197" s="258"/>
      <c r="K197" s="258"/>
      <c r="L197" s="263"/>
      <c r="M197" s="264"/>
      <c r="N197" s="265"/>
      <c r="O197" s="265"/>
      <c r="P197" s="265"/>
      <c r="Q197" s="265"/>
      <c r="R197" s="265"/>
      <c r="S197" s="265"/>
      <c r="T197" s="26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7" t="s">
        <v>162</v>
      </c>
      <c r="AU197" s="267" t="s">
        <v>77</v>
      </c>
      <c r="AV197" s="15" t="s">
        <v>156</v>
      </c>
      <c r="AW197" s="15" t="s">
        <v>31</v>
      </c>
      <c r="AX197" s="15" t="s">
        <v>77</v>
      </c>
      <c r="AY197" s="267" t="s">
        <v>145</v>
      </c>
    </row>
    <row r="198" s="2" customFormat="1" ht="16.5" customHeight="1">
      <c r="A198" s="41"/>
      <c r="B198" s="42"/>
      <c r="C198" s="215" t="s">
        <v>285</v>
      </c>
      <c r="D198" s="215" t="s">
        <v>151</v>
      </c>
      <c r="E198" s="216" t="s">
        <v>842</v>
      </c>
      <c r="F198" s="217" t="s">
        <v>843</v>
      </c>
      <c r="G198" s="218" t="s">
        <v>154</v>
      </c>
      <c r="H198" s="219">
        <v>4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156</v>
      </c>
      <c r="AT198" s="226" t="s">
        <v>151</v>
      </c>
      <c r="AU198" s="226" t="s">
        <v>77</v>
      </c>
      <c r="AY198" s="20" t="s">
        <v>145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156</v>
      </c>
      <c r="BM198" s="226" t="s">
        <v>844</v>
      </c>
    </row>
    <row r="199" s="2" customFormat="1">
      <c r="A199" s="41"/>
      <c r="B199" s="42"/>
      <c r="C199" s="43"/>
      <c r="D199" s="228" t="s">
        <v>158</v>
      </c>
      <c r="E199" s="43"/>
      <c r="F199" s="229" t="s">
        <v>843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158</v>
      </c>
      <c r="AU199" s="20" t="s">
        <v>77</v>
      </c>
    </row>
    <row r="200" s="2" customFormat="1" ht="16.5" customHeight="1">
      <c r="A200" s="41"/>
      <c r="B200" s="42"/>
      <c r="C200" s="215" t="s">
        <v>631</v>
      </c>
      <c r="D200" s="215" t="s">
        <v>151</v>
      </c>
      <c r="E200" s="216" t="s">
        <v>845</v>
      </c>
      <c r="F200" s="217" t="s">
        <v>846</v>
      </c>
      <c r="G200" s="218" t="s">
        <v>154</v>
      </c>
      <c r="H200" s="219">
        <v>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156</v>
      </c>
      <c r="AT200" s="226" t="s">
        <v>151</v>
      </c>
      <c r="AU200" s="226" t="s">
        <v>77</v>
      </c>
      <c r="AY200" s="20" t="s">
        <v>145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156</v>
      </c>
      <c r="BM200" s="226" t="s">
        <v>847</v>
      </c>
    </row>
    <row r="201" s="2" customFormat="1">
      <c r="A201" s="41"/>
      <c r="B201" s="42"/>
      <c r="C201" s="43"/>
      <c r="D201" s="228" t="s">
        <v>158</v>
      </c>
      <c r="E201" s="43"/>
      <c r="F201" s="229" t="s">
        <v>846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158</v>
      </c>
      <c r="AU201" s="20" t="s">
        <v>77</v>
      </c>
    </row>
    <row r="202" s="2" customFormat="1" ht="16.5" customHeight="1">
      <c r="A202" s="41"/>
      <c r="B202" s="42"/>
      <c r="C202" s="215" t="s">
        <v>638</v>
      </c>
      <c r="D202" s="215" t="s">
        <v>151</v>
      </c>
      <c r="E202" s="216" t="s">
        <v>848</v>
      </c>
      <c r="F202" s="217" t="s">
        <v>849</v>
      </c>
      <c r="G202" s="218" t="s">
        <v>154</v>
      </c>
      <c r="H202" s="219">
        <v>6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156</v>
      </c>
      <c r="AT202" s="226" t="s">
        <v>151</v>
      </c>
      <c r="AU202" s="226" t="s">
        <v>77</v>
      </c>
      <c r="AY202" s="20" t="s">
        <v>145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156</v>
      </c>
      <c r="BM202" s="226" t="s">
        <v>850</v>
      </c>
    </row>
    <row r="203" s="2" customFormat="1">
      <c r="A203" s="41"/>
      <c r="B203" s="42"/>
      <c r="C203" s="43"/>
      <c r="D203" s="228" t="s">
        <v>158</v>
      </c>
      <c r="E203" s="43"/>
      <c r="F203" s="229" t="s">
        <v>849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158</v>
      </c>
      <c r="AU203" s="20" t="s">
        <v>77</v>
      </c>
    </row>
    <row r="204" s="2" customFormat="1" ht="16.5" customHeight="1">
      <c r="A204" s="41"/>
      <c r="B204" s="42"/>
      <c r="C204" s="215" t="s">
        <v>419</v>
      </c>
      <c r="D204" s="215" t="s">
        <v>151</v>
      </c>
      <c r="E204" s="216" t="s">
        <v>851</v>
      </c>
      <c r="F204" s="217" t="s">
        <v>852</v>
      </c>
      <c r="G204" s="218" t="s">
        <v>154</v>
      </c>
      <c r="H204" s="219">
        <v>6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156</v>
      </c>
      <c r="AT204" s="226" t="s">
        <v>151</v>
      </c>
      <c r="AU204" s="226" t="s">
        <v>77</v>
      </c>
      <c r="AY204" s="20" t="s">
        <v>145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156</v>
      </c>
      <c r="BM204" s="226" t="s">
        <v>853</v>
      </c>
    </row>
    <row r="205" s="2" customFormat="1">
      <c r="A205" s="41"/>
      <c r="B205" s="42"/>
      <c r="C205" s="43"/>
      <c r="D205" s="228" t="s">
        <v>158</v>
      </c>
      <c r="E205" s="43"/>
      <c r="F205" s="229" t="s">
        <v>852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158</v>
      </c>
      <c r="AU205" s="20" t="s">
        <v>77</v>
      </c>
    </row>
    <row r="206" s="13" customFormat="1">
      <c r="A206" s="13"/>
      <c r="B206" s="235"/>
      <c r="C206" s="236"/>
      <c r="D206" s="228" t="s">
        <v>162</v>
      </c>
      <c r="E206" s="237" t="s">
        <v>19</v>
      </c>
      <c r="F206" s="238" t="s">
        <v>178</v>
      </c>
      <c r="G206" s="236"/>
      <c r="H206" s="239">
        <v>6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162</v>
      </c>
      <c r="AU206" s="245" t="s">
        <v>77</v>
      </c>
      <c r="AV206" s="13" t="s">
        <v>79</v>
      </c>
      <c r="AW206" s="13" t="s">
        <v>31</v>
      </c>
      <c r="AX206" s="13" t="s">
        <v>69</v>
      </c>
      <c r="AY206" s="245" t="s">
        <v>145</v>
      </c>
    </row>
    <row r="207" s="15" customFormat="1">
      <c r="A207" s="15"/>
      <c r="B207" s="257"/>
      <c r="C207" s="258"/>
      <c r="D207" s="228" t="s">
        <v>162</v>
      </c>
      <c r="E207" s="259" t="s">
        <v>19</v>
      </c>
      <c r="F207" s="260" t="s">
        <v>166</v>
      </c>
      <c r="G207" s="258"/>
      <c r="H207" s="261">
        <v>6</v>
      </c>
      <c r="I207" s="262"/>
      <c r="J207" s="258"/>
      <c r="K207" s="258"/>
      <c r="L207" s="263"/>
      <c r="M207" s="264"/>
      <c r="N207" s="265"/>
      <c r="O207" s="265"/>
      <c r="P207" s="265"/>
      <c r="Q207" s="265"/>
      <c r="R207" s="265"/>
      <c r="S207" s="265"/>
      <c r="T207" s="26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7" t="s">
        <v>162</v>
      </c>
      <c r="AU207" s="267" t="s">
        <v>77</v>
      </c>
      <c r="AV207" s="15" t="s">
        <v>156</v>
      </c>
      <c r="AW207" s="15" t="s">
        <v>31</v>
      </c>
      <c r="AX207" s="15" t="s">
        <v>77</v>
      </c>
      <c r="AY207" s="267" t="s">
        <v>145</v>
      </c>
    </row>
    <row r="208" s="12" customFormat="1" ht="25.92" customHeight="1">
      <c r="A208" s="12"/>
      <c r="B208" s="199"/>
      <c r="C208" s="200"/>
      <c r="D208" s="201" t="s">
        <v>68</v>
      </c>
      <c r="E208" s="202" t="s">
        <v>854</v>
      </c>
      <c r="F208" s="202" t="s">
        <v>855</v>
      </c>
      <c r="G208" s="200"/>
      <c r="H208" s="200"/>
      <c r="I208" s="203"/>
      <c r="J208" s="204">
        <f>BK208</f>
        <v>0</v>
      </c>
      <c r="K208" s="200"/>
      <c r="L208" s="205"/>
      <c r="M208" s="206"/>
      <c r="N208" s="207"/>
      <c r="O208" s="207"/>
      <c r="P208" s="208">
        <f>SUM(P209:P212)</f>
        <v>0</v>
      </c>
      <c r="Q208" s="207"/>
      <c r="R208" s="208">
        <f>SUM(R209:R212)</f>
        <v>0</v>
      </c>
      <c r="S208" s="207"/>
      <c r="T208" s="209">
        <f>SUM(T209:T212)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0" t="s">
        <v>77</v>
      </c>
      <c r="AT208" s="211" t="s">
        <v>68</v>
      </c>
      <c r="AU208" s="211" t="s">
        <v>69</v>
      </c>
      <c r="AY208" s="210" t="s">
        <v>145</v>
      </c>
      <c r="BK208" s="212">
        <f>SUM(BK209:BK212)</f>
        <v>0</v>
      </c>
    </row>
    <row r="209" s="2" customFormat="1" ht="16.5" customHeight="1">
      <c r="A209" s="41"/>
      <c r="B209" s="42"/>
      <c r="C209" s="215" t="s">
        <v>650</v>
      </c>
      <c r="D209" s="215" t="s">
        <v>151</v>
      </c>
      <c r="E209" s="216" t="s">
        <v>856</v>
      </c>
      <c r="F209" s="217" t="s">
        <v>857</v>
      </c>
      <c r="G209" s="218" t="s">
        <v>328</v>
      </c>
      <c r="H209" s="219">
        <v>0.13300000000000001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156</v>
      </c>
      <c r="AT209" s="226" t="s">
        <v>151</v>
      </c>
      <c r="AU209" s="226" t="s">
        <v>77</v>
      </c>
      <c r="AY209" s="20" t="s">
        <v>145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156</v>
      </c>
      <c r="BM209" s="226" t="s">
        <v>858</v>
      </c>
    </row>
    <row r="210" s="2" customFormat="1">
      <c r="A210" s="41"/>
      <c r="B210" s="42"/>
      <c r="C210" s="43"/>
      <c r="D210" s="228" t="s">
        <v>158</v>
      </c>
      <c r="E210" s="43"/>
      <c r="F210" s="229" t="s">
        <v>857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158</v>
      </c>
      <c r="AU210" s="20" t="s">
        <v>77</v>
      </c>
    </row>
    <row r="211" s="2" customFormat="1" ht="16.5" customHeight="1">
      <c r="A211" s="41"/>
      <c r="B211" s="42"/>
      <c r="C211" s="215" t="s">
        <v>148</v>
      </c>
      <c r="D211" s="215" t="s">
        <v>151</v>
      </c>
      <c r="E211" s="216" t="s">
        <v>859</v>
      </c>
      <c r="F211" s="217" t="s">
        <v>860</v>
      </c>
      <c r="G211" s="218" t="s">
        <v>328</v>
      </c>
      <c r="H211" s="219">
        <v>0.13300000000000001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156</v>
      </c>
      <c r="AT211" s="226" t="s">
        <v>151</v>
      </c>
      <c r="AU211" s="226" t="s">
        <v>77</v>
      </c>
      <c r="AY211" s="20" t="s">
        <v>145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156</v>
      </c>
      <c r="BM211" s="226" t="s">
        <v>861</v>
      </c>
    </row>
    <row r="212" s="2" customFormat="1">
      <c r="A212" s="41"/>
      <c r="B212" s="42"/>
      <c r="C212" s="43"/>
      <c r="D212" s="228" t="s">
        <v>158</v>
      </c>
      <c r="E212" s="43"/>
      <c r="F212" s="229" t="s">
        <v>860</v>
      </c>
      <c r="G212" s="43"/>
      <c r="H212" s="43"/>
      <c r="I212" s="230"/>
      <c r="J212" s="43"/>
      <c r="K212" s="43"/>
      <c r="L212" s="47"/>
      <c r="M212" s="293"/>
      <c r="N212" s="294"/>
      <c r="O212" s="295"/>
      <c r="P212" s="295"/>
      <c r="Q212" s="295"/>
      <c r="R212" s="295"/>
      <c r="S212" s="295"/>
      <c r="T212" s="296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158</v>
      </c>
      <c r="AU212" s="20" t="s">
        <v>77</v>
      </c>
    </row>
    <row r="213" s="2" customFormat="1" ht="6.96" customHeight="1">
      <c r="A213" s="41"/>
      <c r="B213" s="62"/>
      <c r="C213" s="63"/>
      <c r="D213" s="63"/>
      <c r="E213" s="63"/>
      <c r="F213" s="63"/>
      <c r="G213" s="63"/>
      <c r="H213" s="63"/>
      <c r="I213" s="63"/>
      <c r="J213" s="63"/>
      <c r="K213" s="63"/>
      <c r="L213" s="47"/>
      <c r="M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</sheetData>
  <sheetProtection sheet="1" autoFilter="0" formatColumns="0" formatRows="0" objects="1" scenarios="1" spinCount="100000" saltValue="l+QOQ1W0nQsFuEbEwOACDzTZSZx7mFoDy9jYNQuEt2A2qGVAmaIwSvNDGhlMmurhhSBgFRXUK1nIhb39m4mnrw==" hashValue="+LR99mh54yNVRJ/P/XjFnSVCUeRHL17Q1IJk3aMTc076yFcZ62kixwZt80BUMdFWMoorCoq2jQYw48oEbRrxVw==" algorithmName="SHA-512" password="CC35"/>
  <autoFilter ref="C94:K2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102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učeben G316, G314 G322 pavilon 6, VŠB</v>
      </c>
      <c r="F7" s="145"/>
      <c r="G7" s="145"/>
      <c r="H7" s="145"/>
      <c r="L7" s="23"/>
    </row>
    <row r="8" s="1" customFormat="1" ht="12" customHeight="1">
      <c r="B8" s="23"/>
      <c r="D8" s="145" t="s">
        <v>103</v>
      </c>
      <c r="L8" s="23"/>
    </row>
    <row r="9" s="2" customFormat="1" ht="16.5" customHeight="1">
      <c r="A9" s="41"/>
      <c r="B9" s="47"/>
      <c r="C9" s="41"/>
      <c r="D9" s="41"/>
      <c r="E9" s="146" t="s">
        <v>710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711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862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13. 9. 2025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23.25" customHeight="1">
      <c r="A29" s="150"/>
      <c r="B29" s="151"/>
      <c r="C29" s="150"/>
      <c r="D29" s="150"/>
      <c r="E29" s="152" t="s">
        <v>863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ROUND((SUM(BE89:BE184)),  2)</f>
        <v>0</v>
      </c>
      <c r="G35" s="41"/>
      <c r="H35" s="41"/>
      <c r="I35" s="160">
        <v>0.20999999999999999</v>
      </c>
      <c r="J35" s="159">
        <f>ROUND(((SUM(BE89:BE184))*I35),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ROUND((SUM(BF89:BF184)),  2)</f>
        <v>0</v>
      </c>
      <c r="G36" s="41"/>
      <c r="H36" s="41"/>
      <c r="I36" s="160">
        <v>0.12</v>
      </c>
      <c r="J36" s="159">
        <f>ROUND(((SUM(BF89:BF184))*I36),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ROUND((SUM(BG89:BG184)),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ROUND((SUM(BH89:BH184)),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ROUND((SUM(BI89:BI184)),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105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učeben G316, G314 G322 pavilon 6, VŠB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710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711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D.1.4.2 - Vzduchotechnika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13. 9. 2025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108</v>
      </c>
    </row>
    <row r="64" s="9" customFormat="1" ht="24.96" customHeight="1">
      <c r="A64" s="9"/>
      <c r="B64" s="177"/>
      <c r="C64" s="178"/>
      <c r="D64" s="179" t="s">
        <v>864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865</v>
      </c>
      <c r="E65" s="180"/>
      <c r="F65" s="180"/>
      <c r="G65" s="180"/>
      <c r="H65" s="180"/>
      <c r="I65" s="180"/>
      <c r="J65" s="181">
        <f>J116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866</v>
      </c>
      <c r="E66" s="180"/>
      <c r="F66" s="180"/>
      <c r="G66" s="180"/>
      <c r="H66" s="180"/>
      <c r="I66" s="180"/>
      <c r="J66" s="181">
        <f>J145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867</v>
      </c>
      <c r="E67" s="180"/>
      <c r="F67" s="180"/>
      <c r="G67" s="180"/>
      <c r="H67" s="180"/>
      <c r="I67" s="180"/>
      <c r="J67" s="181">
        <f>J160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130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Stavební úpravy učeben G316, G314 G322 pavilon 6, VŠB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103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710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711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D.1.4.2 - Vzduchotechnika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13. 9. 2025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 xml:space="preserve"> </v>
      </c>
      <c r="G85" s="43"/>
      <c r="H85" s="43"/>
      <c r="I85" s="35" t="s">
        <v>30</v>
      </c>
      <c r="J85" s="39" t="str">
        <f>E23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IF(E20="","",E20)</f>
        <v>Vyplň údaj</v>
      </c>
      <c r="G86" s="43"/>
      <c r="H86" s="43"/>
      <c r="I86" s="35" t="s">
        <v>32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131</v>
      </c>
      <c r="D88" s="191" t="s">
        <v>54</v>
      </c>
      <c r="E88" s="191" t="s">
        <v>50</v>
      </c>
      <c r="F88" s="191" t="s">
        <v>51</v>
      </c>
      <c r="G88" s="191" t="s">
        <v>132</v>
      </c>
      <c r="H88" s="191" t="s">
        <v>133</v>
      </c>
      <c r="I88" s="191" t="s">
        <v>134</v>
      </c>
      <c r="J88" s="191" t="s">
        <v>107</v>
      </c>
      <c r="K88" s="192" t="s">
        <v>135</v>
      </c>
      <c r="L88" s="193"/>
      <c r="M88" s="95" t="s">
        <v>19</v>
      </c>
      <c r="N88" s="96" t="s">
        <v>39</v>
      </c>
      <c r="O88" s="96" t="s">
        <v>136</v>
      </c>
      <c r="P88" s="96" t="s">
        <v>137</v>
      </c>
      <c r="Q88" s="96" t="s">
        <v>138</v>
      </c>
      <c r="R88" s="96" t="s">
        <v>139</v>
      </c>
      <c r="S88" s="96" t="s">
        <v>140</v>
      </c>
      <c r="T88" s="97" t="s">
        <v>141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142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P90+P116+P145+P160</f>
        <v>0</v>
      </c>
      <c r="Q89" s="99"/>
      <c r="R89" s="196">
        <f>R90+R116+R145+R160</f>
        <v>0</v>
      </c>
      <c r="S89" s="99"/>
      <c r="T89" s="197">
        <f>T90+T116+T145+T160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108</v>
      </c>
      <c r="BK89" s="198">
        <f>BK90+BK116+BK145+BK160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868</v>
      </c>
      <c r="F90" s="202" t="s">
        <v>869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SUM(P91:P115)</f>
        <v>0</v>
      </c>
      <c r="Q90" s="207"/>
      <c r="R90" s="208">
        <f>SUM(R91:R115)</f>
        <v>0</v>
      </c>
      <c r="S90" s="207"/>
      <c r="T90" s="209">
        <f>SUM(T91:T115)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77</v>
      </c>
      <c r="AT90" s="211" t="s">
        <v>68</v>
      </c>
      <c r="AU90" s="211" t="s">
        <v>69</v>
      </c>
      <c r="AY90" s="210" t="s">
        <v>145</v>
      </c>
      <c r="BK90" s="212">
        <f>SUM(BK91:BK115)</f>
        <v>0</v>
      </c>
    </row>
    <row r="91" s="2" customFormat="1" ht="21.75" customHeight="1">
      <c r="A91" s="41"/>
      <c r="B91" s="42"/>
      <c r="C91" s="215" t="s">
        <v>77</v>
      </c>
      <c r="D91" s="215" t="s">
        <v>151</v>
      </c>
      <c r="E91" s="216" t="s">
        <v>870</v>
      </c>
      <c r="F91" s="217" t="s">
        <v>871</v>
      </c>
      <c r="G91" s="218" t="s">
        <v>872</v>
      </c>
      <c r="H91" s="219">
        <v>1</v>
      </c>
      <c r="I91" s="220"/>
      <c r="J91" s="221">
        <f>ROUND(I91*H91,2)</f>
        <v>0</v>
      </c>
      <c r="K91" s="217" t="s">
        <v>447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156</v>
      </c>
      <c r="AT91" s="226" t="s">
        <v>151</v>
      </c>
      <c r="AU91" s="226" t="s">
        <v>77</v>
      </c>
      <c r="AY91" s="20" t="s">
        <v>145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156</v>
      </c>
      <c r="BM91" s="226" t="s">
        <v>873</v>
      </c>
    </row>
    <row r="92" s="2" customFormat="1">
      <c r="A92" s="41"/>
      <c r="B92" s="42"/>
      <c r="C92" s="43"/>
      <c r="D92" s="228" t="s">
        <v>158</v>
      </c>
      <c r="E92" s="43"/>
      <c r="F92" s="229" t="s">
        <v>871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158</v>
      </c>
      <c r="AU92" s="20" t="s">
        <v>77</v>
      </c>
    </row>
    <row r="93" s="2" customFormat="1">
      <c r="A93" s="41"/>
      <c r="B93" s="42"/>
      <c r="C93" s="43"/>
      <c r="D93" s="228" t="s">
        <v>494</v>
      </c>
      <c r="E93" s="43"/>
      <c r="F93" s="289" t="s">
        <v>874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494</v>
      </c>
      <c r="AU93" s="20" t="s">
        <v>77</v>
      </c>
    </row>
    <row r="94" s="2" customFormat="1" ht="16.5" customHeight="1">
      <c r="A94" s="41"/>
      <c r="B94" s="42"/>
      <c r="C94" s="215" t="s">
        <v>79</v>
      </c>
      <c r="D94" s="215" t="s">
        <v>151</v>
      </c>
      <c r="E94" s="216" t="s">
        <v>875</v>
      </c>
      <c r="F94" s="217" t="s">
        <v>876</v>
      </c>
      <c r="G94" s="218" t="s">
        <v>872</v>
      </c>
      <c r="H94" s="219">
        <v>1</v>
      </c>
      <c r="I94" s="220"/>
      <c r="J94" s="221">
        <f>ROUND(I94*H94,2)</f>
        <v>0</v>
      </c>
      <c r="K94" s="217" t="s">
        <v>447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156</v>
      </c>
      <c r="AT94" s="226" t="s">
        <v>151</v>
      </c>
      <c r="AU94" s="226" t="s">
        <v>77</v>
      </c>
      <c r="AY94" s="20" t="s">
        <v>145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156</v>
      </c>
      <c r="BM94" s="226" t="s">
        <v>877</v>
      </c>
    </row>
    <row r="95" s="2" customFormat="1">
      <c r="A95" s="41"/>
      <c r="B95" s="42"/>
      <c r="C95" s="43"/>
      <c r="D95" s="228" t="s">
        <v>158</v>
      </c>
      <c r="E95" s="43"/>
      <c r="F95" s="229" t="s">
        <v>876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158</v>
      </c>
      <c r="AU95" s="20" t="s">
        <v>77</v>
      </c>
    </row>
    <row r="96" s="2" customFormat="1">
      <c r="A96" s="41"/>
      <c r="B96" s="42"/>
      <c r="C96" s="43"/>
      <c r="D96" s="228" t="s">
        <v>494</v>
      </c>
      <c r="E96" s="43"/>
      <c r="F96" s="289" t="s">
        <v>878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494</v>
      </c>
      <c r="AU96" s="20" t="s">
        <v>77</v>
      </c>
    </row>
    <row r="97" s="2" customFormat="1" ht="24.15" customHeight="1">
      <c r="A97" s="41"/>
      <c r="B97" s="42"/>
      <c r="C97" s="215" t="s">
        <v>146</v>
      </c>
      <c r="D97" s="215" t="s">
        <v>151</v>
      </c>
      <c r="E97" s="216" t="s">
        <v>879</v>
      </c>
      <c r="F97" s="217" t="s">
        <v>880</v>
      </c>
      <c r="G97" s="218" t="s">
        <v>872</v>
      </c>
      <c r="H97" s="219">
        <v>1</v>
      </c>
      <c r="I97" s="220"/>
      <c r="J97" s="221">
        <f>ROUND(I97*H97,2)</f>
        <v>0</v>
      </c>
      <c r="K97" s="217" t="s">
        <v>447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156</v>
      </c>
      <c r="AT97" s="226" t="s">
        <v>151</v>
      </c>
      <c r="AU97" s="226" t="s">
        <v>77</v>
      </c>
      <c r="AY97" s="20" t="s">
        <v>145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156</v>
      </c>
      <c r="BM97" s="226" t="s">
        <v>881</v>
      </c>
    </row>
    <row r="98" s="2" customFormat="1">
      <c r="A98" s="41"/>
      <c r="B98" s="42"/>
      <c r="C98" s="43"/>
      <c r="D98" s="228" t="s">
        <v>158</v>
      </c>
      <c r="E98" s="43"/>
      <c r="F98" s="229" t="s">
        <v>880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158</v>
      </c>
      <c r="AU98" s="20" t="s">
        <v>77</v>
      </c>
    </row>
    <row r="99" s="2" customFormat="1">
      <c r="A99" s="41"/>
      <c r="B99" s="42"/>
      <c r="C99" s="43"/>
      <c r="D99" s="228" t="s">
        <v>494</v>
      </c>
      <c r="E99" s="43"/>
      <c r="F99" s="289" t="s">
        <v>882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494</v>
      </c>
      <c r="AU99" s="20" t="s">
        <v>77</v>
      </c>
    </row>
    <row r="100" s="2" customFormat="1" ht="24.15" customHeight="1">
      <c r="A100" s="41"/>
      <c r="B100" s="42"/>
      <c r="C100" s="215" t="s">
        <v>156</v>
      </c>
      <c r="D100" s="215" t="s">
        <v>151</v>
      </c>
      <c r="E100" s="216" t="s">
        <v>883</v>
      </c>
      <c r="F100" s="217" t="s">
        <v>884</v>
      </c>
      <c r="G100" s="218" t="s">
        <v>872</v>
      </c>
      <c r="H100" s="219">
        <v>1</v>
      </c>
      <c r="I100" s="220"/>
      <c r="J100" s="221">
        <f>ROUND(I100*H100,2)</f>
        <v>0</v>
      </c>
      <c r="K100" s="217" t="s">
        <v>447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156</v>
      </c>
      <c r="AT100" s="226" t="s">
        <v>151</v>
      </c>
      <c r="AU100" s="226" t="s">
        <v>77</v>
      </c>
      <c r="AY100" s="20" t="s">
        <v>145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156</v>
      </c>
      <c r="BM100" s="226" t="s">
        <v>885</v>
      </c>
    </row>
    <row r="101" s="2" customFormat="1">
      <c r="A101" s="41"/>
      <c r="B101" s="42"/>
      <c r="C101" s="43"/>
      <c r="D101" s="228" t="s">
        <v>158</v>
      </c>
      <c r="E101" s="43"/>
      <c r="F101" s="229" t="s">
        <v>884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158</v>
      </c>
      <c r="AU101" s="20" t="s">
        <v>77</v>
      </c>
    </row>
    <row r="102" s="2" customFormat="1">
      <c r="A102" s="41"/>
      <c r="B102" s="42"/>
      <c r="C102" s="43"/>
      <c r="D102" s="228" t="s">
        <v>494</v>
      </c>
      <c r="E102" s="43"/>
      <c r="F102" s="289" t="s">
        <v>886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494</v>
      </c>
      <c r="AU102" s="20" t="s">
        <v>77</v>
      </c>
    </row>
    <row r="103" s="2" customFormat="1" ht="16.5" customHeight="1">
      <c r="A103" s="41"/>
      <c r="B103" s="42"/>
      <c r="C103" s="215" t="s">
        <v>252</v>
      </c>
      <c r="D103" s="215" t="s">
        <v>151</v>
      </c>
      <c r="E103" s="216" t="s">
        <v>887</v>
      </c>
      <c r="F103" s="217" t="s">
        <v>888</v>
      </c>
      <c r="G103" s="218" t="s">
        <v>889</v>
      </c>
      <c r="H103" s="219">
        <v>6</v>
      </c>
      <c r="I103" s="220"/>
      <c r="J103" s="221">
        <f>ROUND(I103*H103,2)</f>
        <v>0</v>
      </c>
      <c r="K103" s="217" t="s">
        <v>447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156</v>
      </c>
      <c r="AT103" s="226" t="s">
        <v>151</v>
      </c>
      <c r="AU103" s="226" t="s">
        <v>77</v>
      </c>
      <c r="AY103" s="20" t="s">
        <v>145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156</v>
      </c>
      <c r="BM103" s="226" t="s">
        <v>890</v>
      </c>
    </row>
    <row r="104" s="2" customFormat="1">
      <c r="A104" s="41"/>
      <c r="B104" s="42"/>
      <c r="C104" s="43"/>
      <c r="D104" s="228" t="s">
        <v>158</v>
      </c>
      <c r="E104" s="43"/>
      <c r="F104" s="229" t="s">
        <v>888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158</v>
      </c>
      <c r="AU104" s="20" t="s">
        <v>77</v>
      </c>
    </row>
    <row r="105" s="2" customFormat="1">
      <c r="A105" s="41"/>
      <c r="B105" s="42"/>
      <c r="C105" s="43"/>
      <c r="D105" s="228" t="s">
        <v>494</v>
      </c>
      <c r="E105" s="43"/>
      <c r="F105" s="289" t="s">
        <v>891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494</v>
      </c>
      <c r="AU105" s="20" t="s">
        <v>77</v>
      </c>
    </row>
    <row r="106" s="2" customFormat="1" ht="16.5" customHeight="1">
      <c r="A106" s="41"/>
      <c r="B106" s="42"/>
      <c r="C106" s="215" t="s">
        <v>178</v>
      </c>
      <c r="D106" s="215" t="s">
        <v>151</v>
      </c>
      <c r="E106" s="216" t="s">
        <v>892</v>
      </c>
      <c r="F106" s="217" t="s">
        <v>893</v>
      </c>
      <c r="G106" s="218" t="s">
        <v>170</v>
      </c>
      <c r="H106" s="219">
        <v>6</v>
      </c>
      <c r="I106" s="220"/>
      <c r="J106" s="221">
        <f>ROUND(I106*H106,2)</f>
        <v>0</v>
      </c>
      <c r="K106" s="217" t="s">
        <v>447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156</v>
      </c>
      <c r="AT106" s="226" t="s">
        <v>151</v>
      </c>
      <c r="AU106" s="226" t="s">
        <v>77</v>
      </c>
      <c r="AY106" s="20" t="s">
        <v>145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156</v>
      </c>
      <c r="BM106" s="226" t="s">
        <v>894</v>
      </c>
    </row>
    <row r="107" s="2" customFormat="1">
      <c r="A107" s="41"/>
      <c r="B107" s="42"/>
      <c r="C107" s="43"/>
      <c r="D107" s="228" t="s">
        <v>158</v>
      </c>
      <c r="E107" s="43"/>
      <c r="F107" s="229" t="s">
        <v>893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158</v>
      </c>
      <c r="AU107" s="20" t="s">
        <v>77</v>
      </c>
    </row>
    <row r="108" s="2" customFormat="1" ht="16.5" customHeight="1">
      <c r="A108" s="41"/>
      <c r="B108" s="42"/>
      <c r="C108" s="215" t="s">
        <v>332</v>
      </c>
      <c r="D108" s="215" t="s">
        <v>151</v>
      </c>
      <c r="E108" s="216" t="s">
        <v>895</v>
      </c>
      <c r="F108" s="217" t="s">
        <v>896</v>
      </c>
      <c r="G108" s="218" t="s">
        <v>889</v>
      </c>
      <c r="H108" s="219">
        <v>2</v>
      </c>
      <c r="I108" s="220"/>
      <c r="J108" s="221">
        <f>ROUND(I108*H108,2)</f>
        <v>0</v>
      </c>
      <c r="K108" s="217" t="s">
        <v>447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156</v>
      </c>
      <c r="AT108" s="226" t="s">
        <v>151</v>
      </c>
      <c r="AU108" s="226" t="s">
        <v>77</v>
      </c>
      <c r="AY108" s="20" t="s">
        <v>145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156</v>
      </c>
      <c r="BM108" s="226" t="s">
        <v>897</v>
      </c>
    </row>
    <row r="109" s="2" customFormat="1">
      <c r="A109" s="41"/>
      <c r="B109" s="42"/>
      <c r="C109" s="43"/>
      <c r="D109" s="228" t="s">
        <v>158</v>
      </c>
      <c r="E109" s="43"/>
      <c r="F109" s="229" t="s">
        <v>896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158</v>
      </c>
      <c r="AU109" s="20" t="s">
        <v>77</v>
      </c>
    </row>
    <row r="110" s="2" customFormat="1" ht="33" customHeight="1">
      <c r="A110" s="41"/>
      <c r="B110" s="42"/>
      <c r="C110" s="215" t="s">
        <v>347</v>
      </c>
      <c r="D110" s="215" t="s">
        <v>151</v>
      </c>
      <c r="E110" s="216" t="s">
        <v>898</v>
      </c>
      <c r="F110" s="217" t="s">
        <v>899</v>
      </c>
      <c r="G110" s="218" t="s">
        <v>170</v>
      </c>
      <c r="H110" s="219">
        <v>4.5</v>
      </c>
      <c r="I110" s="220"/>
      <c r="J110" s="221">
        <f>ROUND(I110*H110,2)</f>
        <v>0</v>
      </c>
      <c r="K110" s="217" t="s">
        <v>447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156</v>
      </c>
      <c r="AT110" s="226" t="s">
        <v>151</v>
      </c>
      <c r="AU110" s="226" t="s">
        <v>77</v>
      </c>
      <c r="AY110" s="20" t="s">
        <v>145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156</v>
      </c>
      <c r="BM110" s="226" t="s">
        <v>900</v>
      </c>
    </row>
    <row r="111" s="2" customFormat="1">
      <c r="A111" s="41"/>
      <c r="B111" s="42"/>
      <c r="C111" s="43"/>
      <c r="D111" s="228" t="s">
        <v>158</v>
      </c>
      <c r="E111" s="43"/>
      <c r="F111" s="229" t="s">
        <v>899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158</v>
      </c>
      <c r="AU111" s="20" t="s">
        <v>77</v>
      </c>
    </row>
    <row r="112" s="2" customFormat="1" ht="16.5" customHeight="1">
      <c r="A112" s="41"/>
      <c r="B112" s="42"/>
      <c r="C112" s="215" t="s">
        <v>224</v>
      </c>
      <c r="D112" s="215" t="s">
        <v>151</v>
      </c>
      <c r="E112" s="216" t="s">
        <v>901</v>
      </c>
      <c r="F112" s="217" t="s">
        <v>902</v>
      </c>
      <c r="G112" s="218" t="s">
        <v>903</v>
      </c>
      <c r="H112" s="219">
        <v>20</v>
      </c>
      <c r="I112" s="220"/>
      <c r="J112" s="221">
        <f>ROUND(I112*H112,2)</f>
        <v>0</v>
      </c>
      <c r="K112" s="217" t="s">
        <v>447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156</v>
      </c>
      <c r="AT112" s="226" t="s">
        <v>151</v>
      </c>
      <c r="AU112" s="226" t="s">
        <v>77</v>
      </c>
      <c r="AY112" s="20" t="s">
        <v>145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156</v>
      </c>
      <c r="BM112" s="226" t="s">
        <v>904</v>
      </c>
    </row>
    <row r="113" s="2" customFormat="1">
      <c r="A113" s="41"/>
      <c r="B113" s="42"/>
      <c r="C113" s="43"/>
      <c r="D113" s="228" t="s">
        <v>158</v>
      </c>
      <c r="E113" s="43"/>
      <c r="F113" s="229" t="s">
        <v>902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158</v>
      </c>
      <c r="AU113" s="20" t="s">
        <v>77</v>
      </c>
    </row>
    <row r="114" s="2" customFormat="1" ht="16.5" customHeight="1">
      <c r="A114" s="41"/>
      <c r="B114" s="42"/>
      <c r="C114" s="215" t="s">
        <v>359</v>
      </c>
      <c r="D114" s="215" t="s">
        <v>151</v>
      </c>
      <c r="E114" s="216" t="s">
        <v>905</v>
      </c>
      <c r="F114" s="217" t="s">
        <v>906</v>
      </c>
      <c r="G114" s="218" t="s">
        <v>872</v>
      </c>
      <c r="H114" s="219">
        <v>2</v>
      </c>
      <c r="I114" s="220"/>
      <c r="J114" s="221">
        <f>ROUND(I114*H114,2)</f>
        <v>0</v>
      </c>
      <c r="K114" s="217" t="s">
        <v>447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156</v>
      </c>
      <c r="AT114" s="226" t="s">
        <v>151</v>
      </c>
      <c r="AU114" s="226" t="s">
        <v>77</v>
      </c>
      <c r="AY114" s="20" t="s">
        <v>145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156</v>
      </c>
      <c r="BM114" s="226" t="s">
        <v>907</v>
      </c>
    </row>
    <row r="115" s="2" customFormat="1">
      <c r="A115" s="41"/>
      <c r="B115" s="42"/>
      <c r="C115" s="43"/>
      <c r="D115" s="228" t="s">
        <v>158</v>
      </c>
      <c r="E115" s="43"/>
      <c r="F115" s="229" t="s">
        <v>906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158</v>
      </c>
      <c r="AU115" s="20" t="s">
        <v>77</v>
      </c>
    </row>
    <row r="116" s="12" customFormat="1" ht="25.92" customHeight="1">
      <c r="A116" s="12"/>
      <c r="B116" s="199"/>
      <c r="C116" s="200"/>
      <c r="D116" s="201" t="s">
        <v>68</v>
      </c>
      <c r="E116" s="202" t="s">
        <v>908</v>
      </c>
      <c r="F116" s="202" t="s">
        <v>909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SUM(P117:P144)</f>
        <v>0</v>
      </c>
      <c r="Q116" s="207"/>
      <c r="R116" s="208">
        <f>SUM(R117:R144)</f>
        <v>0</v>
      </c>
      <c r="S116" s="207"/>
      <c r="T116" s="209">
        <f>SUM(T117:T144)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77</v>
      </c>
      <c r="AT116" s="211" t="s">
        <v>68</v>
      </c>
      <c r="AU116" s="211" t="s">
        <v>69</v>
      </c>
      <c r="AY116" s="210" t="s">
        <v>145</v>
      </c>
      <c r="BK116" s="212">
        <f>SUM(BK117:BK144)</f>
        <v>0</v>
      </c>
    </row>
    <row r="117" s="2" customFormat="1" ht="21.75" customHeight="1">
      <c r="A117" s="41"/>
      <c r="B117" s="42"/>
      <c r="C117" s="215" t="s">
        <v>765</v>
      </c>
      <c r="D117" s="215" t="s">
        <v>151</v>
      </c>
      <c r="E117" s="216" t="s">
        <v>870</v>
      </c>
      <c r="F117" s="217" t="s">
        <v>871</v>
      </c>
      <c r="G117" s="218" t="s">
        <v>872</v>
      </c>
      <c r="H117" s="219">
        <v>1</v>
      </c>
      <c r="I117" s="220"/>
      <c r="J117" s="221">
        <f>ROUND(I117*H117,2)</f>
        <v>0</v>
      </c>
      <c r="K117" s="217" t="s">
        <v>447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156</v>
      </c>
      <c r="AT117" s="226" t="s">
        <v>151</v>
      </c>
      <c r="AU117" s="226" t="s">
        <v>77</v>
      </c>
      <c r="AY117" s="20" t="s">
        <v>145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156</v>
      </c>
      <c r="BM117" s="226" t="s">
        <v>910</v>
      </c>
    </row>
    <row r="118" s="2" customFormat="1">
      <c r="A118" s="41"/>
      <c r="B118" s="42"/>
      <c r="C118" s="43"/>
      <c r="D118" s="228" t="s">
        <v>158</v>
      </c>
      <c r="E118" s="43"/>
      <c r="F118" s="229" t="s">
        <v>871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158</v>
      </c>
      <c r="AU118" s="20" t="s">
        <v>77</v>
      </c>
    </row>
    <row r="119" s="2" customFormat="1">
      <c r="A119" s="41"/>
      <c r="B119" s="42"/>
      <c r="C119" s="43"/>
      <c r="D119" s="228" t="s">
        <v>494</v>
      </c>
      <c r="E119" s="43"/>
      <c r="F119" s="289" t="s">
        <v>911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494</v>
      </c>
      <c r="AU119" s="20" t="s">
        <v>77</v>
      </c>
    </row>
    <row r="120" s="2" customFormat="1" ht="33" customHeight="1">
      <c r="A120" s="41"/>
      <c r="B120" s="42"/>
      <c r="C120" s="215" t="s">
        <v>8</v>
      </c>
      <c r="D120" s="215" t="s">
        <v>151</v>
      </c>
      <c r="E120" s="216" t="s">
        <v>912</v>
      </c>
      <c r="F120" s="217" t="s">
        <v>913</v>
      </c>
      <c r="G120" s="218" t="s">
        <v>872</v>
      </c>
      <c r="H120" s="219">
        <v>3</v>
      </c>
      <c r="I120" s="220"/>
      <c r="J120" s="221">
        <f>ROUND(I120*H120,2)</f>
        <v>0</v>
      </c>
      <c r="K120" s="217" t="s">
        <v>447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156</v>
      </c>
      <c r="AT120" s="226" t="s">
        <v>151</v>
      </c>
      <c r="AU120" s="226" t="s">
        <v>77</v>
      </c>
      <c r="AY120" s="20" t="s">
        <v>145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156</v>
      </c>
      <c r="BM120" s="226" t="s">
        <v>914</v>
      </c>
    </row>
    <row r="121" s="2" customFormat="1">
      <c r="A121" s="41"/>
      <c r="B121" s="42"/>
      <c r="C121" s="43"/>
      <c r="D121" s="228" t="s">
        <v>158</v>
      </c>
      <c r="E121" s="43"/>
      <c r="F121" s="229" t="s">
        <v>913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158</v>
      </c>
      <c r="AU121" s="20" t="s">
        <v>77</v>
      </c>
    </row>
    <row r="122" s="2" customFormat="1">
      <c r="A122" s="41"/>
      <c r="B122" s="42"/>
      <c r="C122" s="43"/>
      <c r="D122" s="228" t="s">
        <v>494</v>
      </c>
      <c r="E122" s="43"/>
      <c r="F122" s="289" t="s">
        <v>915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494</v>
      </c>
      <c r="AU122" s="20" t="s">
        <v>77</v>
      </c>
    </row>
    <row r="123" s="2" customFormat="1" ht="33" customHeight="1">
      <c r="A123" s="41"/>
      <c r="B123" s="42"/>
      <c r="C123" s="215" t="s">
        <v>672</v>
      </c>
      <c r="D123" s="215" t="s">
        <v>151</v>
      </c>
      <c r="E123" s="216" t="s">
        <v>916</v>
      </c>
      <c r="F123" s="217" t="s">
        <v>917</v>
      </c>
      <c r="G123" s="218" t="s">
        <v>872</v>
      </c>
      <c r="H123" s="219">
        <v>3</v>
      </c>
      <c r="I123" s="220"/>
      <c r="J123" s="221">
        <f>ROUND(I123*H123,2)</f>
        <v>0</v>
      </c>
      <c r="K123" s="217" t="s">
        <v>447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156</v>
      </c>
      <c r="AT123" s="226" t="s">
        <v>151</v>
      </c>
      <c r="AU123" s="226" t="s">
        <v>77</v>
      </c>
      <c r="AY123" s="20" t="s">
        <v>145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156</v>
      </c>
      <c r="BM123" s="226" t="s">
        <v>918</v>
      </c>
    </row>
    <row r="124" s="2" customFormat="1">
      <c r="A124" s="41"/>
      <c r="B124" s="42"/>
      <c r="C124" s="43"/>
      <c r="D124" s="228" t="s">
        <v>158</v>
      </c>
      <c r="E124" s="43"/>
      <c r="F124" s="229" t="s">
        <v>917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158</v>
      </c>
      <c r="AU124" s="20" t="s">
        <v>77</v>
      </c>
    </row>
    <row r="125" s="2" customFormat="1">
      <c r="A125" s="41"/>
      <c r="B125" s="42"/>
      <c r="C125" s="43"/>
      <c r="D125" s="228" t="s">
        <v>494</v>
      </c>
      <c r="E125" s="43"/>
      <c r="F125" s="289" t="s">
        <v>919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494</v>
      </c>
      <c r="AU125" s="20" t="s">
        <v>77</v>
      </c>
    </row>
    <row r="126" s="2" customFormat="1" ht="24.15" customHeight="1">
      <c r="A126" s="41"/>
      <c r="B126" s="42"/>
      <c r="C126" s="215" t="s">
        <v>262</v>
      </c>
      <c r="D126" s="215" t="s">
        <v>151</v>
      </c>
      <c r="E126" s="216" t="s">
        <v>879</v>
      </c>
      <c r="F126" s="217" t="s">
        <v>880</v>
      </c>
      <c r="G126" s="218" t="s">
        <v>872</v>
      </c>
      <c r="H126" s="219">
        <v>3</v>
      </c>
      <c r="I126" s="220"/>
      <c r="J126" s="221">
        <f>ROUND(I126*H126,2)</f>
        <v>0</v>
      </c>
      <c r="K126" s="217" t="s">
        <v>447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156</v>
      </c>
      <c r="AT126" s="226" t="s">
        <v>151</v>
      </c>
      <c r="AU126" s="226" t="s">
        <v>77</v>
      </c>
      <c r="AY126" s="20" t="s">
        <v>145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156</v>
      </c>
      <c r="BM126" s="226" t="s">
        <v>920</v>
      </c>
    </row>
    <row r="127" s="2" customFormat="1">
      <c r="A127" s="41"/>
      <c r="B127" s="42"/>
      <c r="C127" s="43"/>
      <c r="D127" s="228" t="s">
        <v>158</v>
      </c>
      <c r="E127" s="43"/>
      <c r="F127" s="229" t="s">
        <v>880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158</v>
      </c>
      <c r="AU127" s="20" t="s">
        <v>77</v>
      </c>
    </row>
    <row r="128" s="2" customFormat="1">
      <c r="A128" s="41"/>
      <c r="B128" s="42"/>
      <c r="C128" s="43"/>
      <c r="D128" s="228" t="s">
        <v>494</v>
      </c>
      <c r="E128" s="43"/>
      <c r="F128" s="289" t="s">
        <v>921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494</v>
      </c>
      <c r="AU128" s="20" t="s">
        <v>77</v>
      </c>
    </row>
    <row r="129" s="2" customFormat="1" ht="24.15" customHeight="1">
      <c r="A129" s="41"/>
      <c r="B129" s="42"/>
      <c r="C129" s="215" t="s">
        <v>294</v>
      </c>
      <c r="D129" s="215" t="s">
        <v>151</v>
      </c>
      <c r="E129" s="216" t="s">
        <v>922</v>
      </c>
      <c r="F129" s="217" t="s">
        <v>923</v>
      </c>
      <c r="G129" s="218" t="s">
        <v>872</v>
      </c>
      <c r="H129" s="219">
        <v>3</v>
      </c>
      <c r="I129" s="220"/>
      <c r="J129" s="221">
        <f>ROUND(I129*H129,2)</f>
        <v>0</v>
      </c>
      <c r="K129" s="217" t="s">
        <v>447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156</v>
      </c>
      <c r="AT129" s="226" t="s">
        <v>151</v>
      </c>
      <c r="AU129" s="226" t="s">
        <v>77</v>
      </c>
      <c r="AY129" s="20" t="s">
        <v>145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156</v>
      </c>
      <c r="BM129" s="226" t="s">
        <v>924</v>
      </c>
    </row>
    <row r="130" s="2" customFormat="1">
      <c r="A130" s="41"/>
      <c r="B130" s="42"/>
      <c r="C130" s="43"/>
      <c r="D130" s="228" t="s">
        <v>158</v>
      </c>
      <c r="E130" s="43"/>
      <c r="F130" s="229" t="s">
        <v>923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158</v>
      </c>
      <c r="AU130" s="20" t="s">
        <v>77</v>
      </c>
    </row>
    <row r="131" s="2" customFormat="1">
      <c r="A131" s="41"/>
      <c r="B131" s="42"/>
      <c r="C131" s="43"/>
      <c r="D131" s="228" t="s">
        <v>494</v>
      </c>
      <c r="E131" s="43"/>
      <c r="F131" s="289" t="s">
        <v>925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494</v>
      </c>
      <c r="AU131" s="20" t="s">
        <v>77</v>
      </c>
    </row>
    <row r="132" s="2" customFormat="1" ht="16.5" customHeight="1">
      <c r="A132" s="41"/>
      <c r="B132" s="42"/>
      <c r="C132" s="215" t="s">
        <v>380</v>
      </c>
      <c r="D132" s="215" t="s">
        <v>151</v>
      </c>
      <c r="E132" s="216" t="s">
        <v>887</v>
      </c>
      <c r="F132" s="217" t="s">
        <v>888</v>
      </c>
      <c r="G132" s="218" t="s">
        <v>889</v>
      </c>
      <c r="H132" s="219">
        <v>3</v>
      </c>
      <c r="I132" s="220"/>
      <c r="J132" s="221">
        <f>ROUND(I132*H132,2)</f>
        <v>0</v>
      </c>
      <c r="K132" s="217" t="s">
        <v>447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156</v>
      </c>
      <c r="AT132" s="226" t="s">
        <v>151</v>
      </c>
      <c r="AU132" s="226" t="s">
        <v>77</v>
      </c>
      <c r="AY132" s="20" t="s">
        <v>145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156</v>
      </c>
      <c r="BM132" s="226" t="s">
        <v>926</v>
      </c>
    </row>
    <row r="133" s="2" customFormat="1">
      <c r="A133" s="41"/>
      <c r="B133" s="42"/>
      <c r="C133" s="43"/>
      <c r="D133" s="228" t="s">
        <v>158</v>
      </c>
      <c r="E133" s="43"/>
      <c r="F133" s="229" t="s">
        <v>888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158</v>
      </c>
      <c r="AU133" s="20" t="s">
        <v>77</v>
      </c>
    </row>
    <row r="134" s="2" customFormat="1">
      <c r="A134" s="41"/>
      <c r="B134" s="42"/>
      <c r="C134" s="43"/>
      <c r="D134" s="228" t="s">
        <v>494</v>
      </c>
      <c r="E134" s="43"/>
      <c r="F134" s="289" t="s">
        <v>891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494</v>
      </c>
      <c r="AU134" s="20" t="s">
        <v>77</v>
      </c>
    </row>
    <row r="135" s="2" customFormat="1" ht="16.5" customHeight="1">
      <c r="A135" s="41"/>
      <c r="B135" s="42"/>
      <c r="C135" s="215" t="s">
        <v>270</v>
      </c>
      <c r="D135" s="215" t="s">
        <v>151</v>
      </c>
      <c r="E135" s="216" t="s">
        <v>927</v>
      </c>
      <c r="F135" s="217" t="s">
        <v>928</v>
      </c>
      <c r="G135" s="218" t="s">
        <v>170</v>
      </c>
      <c r="H135" s="219">
        <v>18</v>
      </c>
      <c r="I135" s="220"/>
      <c r="J135" s="221">
        <f>ROUND(I135*H135,2)</f>
        <v>0</v>
      </c>
      <c r="K135" s="217" t="s">
        <v>447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156</v>
      </c>
      <c r="AT135" s="226" t="s">
        <v>151</v>
      </c>
      <c r="AU135" s="226" t="s">
        <v>77</v>
      </c>
      <c r="AY135" s="20" t="s">
        <v>145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156</v>
      </c>
      <c r="BM135" s="226" t="s">
        <v>929</v>
      </c>
    </row>
    <row r="136" s="2" customFormat="1">
      <c r="A136" s="41"/>
      <c r="B136" s="42"/>
      <c r="C136" s="43"/>
      <c r="D136" s="228" t="s">
        <v>158</v>
      </c>
      <c r="E136" s="43"/>
      <c r="F136" s="229" t="s">
        <v>928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158</v>
      </c>
      <c r="AU136" s="20" t="s">
        <v>77</v>
      </c>
    </row>
    <row r="137" s="2" customFormat="1" ht="16.5" customHeight="1">
      <c r="A137" s="41"/>
      <c r="B137" s="42"/>
      <c r="C137" s="215" t="s">
        <v>662</v>
      </c>
      <c r="D137" s="215" t="s">
        <v>151</v>
      </c>
      <c r="E137" s="216" t="s">
        <v>930</v>
      </c>
      <c r="F137" s="217" t="s">
        <v>896</v>
      </c>
      <c r="G137" s="218" t="s">
        <v>889</v>
      </c>
      <c r="H137" s="219">
        <v>2</v>
      </c>
      <c r="I137" s="220"/>
      <c r="J137" s="221">
        <f>ROUND(I137*H137,2)</f>
        <v>0</v>
      </c>
      <c r="K137" s="217" t="s">
        <v>447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156</v>
      </c>
      <c r="AT137" s="226" t="s">
        <v>151</v>
      </c>
      <c r="AU137" s="226" t="s">
        <v>77</v>
      </c>
      <c r="AY137" s="20" t="s">
        <v>145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156</v>
      </c>
      <c r="BM137" s="226" t="s">
        <v>931</v>
      </c>
    </row>
    <row r="138" s="2" customFormat="1">
      <c r="A138" s="41"/>
      <c r="B138" s="42"/>
      <c r="C138" s="43"/>
      <c r="D138" s="228" t="s">
        <v>158</v>
      </c>
      <c r="E138" s="43"/>
      <c r="F138" s="229" t="s">
        <v>896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158</v>
      </c>
      <c r="AU138" s="20" t="s">
        <v>77</v>
      </c>
    </row>
    <row r="139" s="2" customFormat="1" ht="33" customHeight="1">
      <c r="A139" s="41"/>
      <c r="B139" s="42"/>
      <c r="C139" s="215" t="s">
        <v>300</v>
      </c>
      <c r="D139" s="215" t="s">
        <v>151</v>
      </c>
      <c r="E139" s="216" t="s">
        <v>898</v>
      </c>
      <c r="F139" s="217" t="s">
        <v>899</v>
      </c>
      <c r="G139" s="218" t="s">
        <v>170</v>
      </c>
      <c r="H139" s="219">
        <v>3</v>
      </c>
      <c r="I139" s="220"/>
      <c r="J139" s="221">
        <f>ROUND(I139*H139,2)</f>
        <v>0</v>
      </c>
      <c r="K139" s="217" t="s">
        <v>447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156</v>
      </c>
      <c r="AT139" s="226" t="s">
        <v>151</v>
      </c>
      <c r="AU139" s="226" t="s">
        <v>77</v>
      </c>
      <c r="AY139" s="20" t="s">
        <v>145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156</v>
      </c>
      <c r="BM139" s="226" t="s">
        <v>932</v>
      </c>
    </row>
    <row r="140" s="2" customFormat="1">
      <c r="A140" s="41"/>
      <c r="B140" s="42"/>
      <c r="C140" s="43"/>
      <c r="D140" s="228" t="s">
        <v>158</v>
      </c>
      <c r="E140" s="43"/>
      <c r="F140" s="229" t="s">
        <v>899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158</v>
      </c>
      <c r="AU140" s="20" t="s">
        <v>77</v>
      </c>
    </row>
    <row r="141" s="2" customFormat="1" ht="16.5" customHeight="1">
      <c r="A141" s="41"/>
      <c r="B141" s="42"/>
      <c r="C141" s="215" t="s">
        <v>469</v>
      </c>
      <c r="D141" s="215" t="s">
        <v>151</v>
      </c>
      <c r="E141" s="216" t="s">
        <v>901</v>
      </c>
      <c r="F141" s="217" t="s">
        <v>902</v>
      </c>
      <c r="G141" s="218" t="s">
        <v>903</v>
      </c>
      <c r="H141" s="219">
        <v>10</v>
      </c>
      <c r="I141" s="220"/>
      <c r="J141" s="221">
        <f>ROUND(I141*H141,2)</f>
        <v>0</v>
      </c>
      <c r="K141" s="217" t="s">
        <v>447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156</v>
      </c>
      <c r="AT141" s="226" t="s">
        <v>151</v>
      </c>
      <c r="AU141" s="226" t="s">
        <v>77</v>
      </c>
      <c r="AY141" s="20" t="s">
        <v>145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156</v>
      </c>
      <c r="BM141" s="226" t="s">
        <v>933</v>
      </c>
    </row>
    <row r="142" s="2" customFormat="1">
      <c r="A142" s="41"/>
      <c r="B142" s="42"/>
      <c r="C142" s="43"/>
      <c r="D142" s="228" t="s">
        <v>158</v>
      </c>
      <c r="E142" s="43"/>
      <c r="F142" s="229" t="s">
        <v>902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158</v>
      </c>
      <c r="AU142" s="20" t="s">
        <v>77</v>
      </c>
    </row>
    <row r="143" s="2" customFormat="1" ht="16.5" customHeight="1">
      <c r="A143" s="41"/>
      <c r="B143" s="42"/>
      <c r="C143" s="215" t="s">
        <v>7</v>
      </c>
      <c r="D143" s="215" t="s">
        <v>151</v>
      </c>
      <c r="E143" s="216" t="s">
        <v>905</v>
      </c>
      <c r="F143" s="217" t="s">
        <v>906</v>
      </c>
      <c r="G143" s="218" t="s">
        <v>872</v>
      </c>
      <c r="H143" s="219">
        <v>1</v>
      </c>
      <c r="I143" s="220"/>
      <c r="J143" s="221">
        <f>ROUND(I143*H143,2)</f>
        <v>0</v>
      </c>
      <c r="K143" s="217" t="s">
        <v>447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156</v>
      </c>
      <c r="AT143" s="226" t="s">
        <v>151</v>
      </c>
      <c r="AU143" s="226" t="s">
        <v>77</v>
      </c>
      <c r="AY143" s="20" t="s">
        <v>145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156</v>
      </c>
      <c r="BM143" s="226" t="s">
        <v>934</v>
      </c>
    </row>
    <row r="144" s="2" customFormat="1">
      <c r="A144" s="41"/>
      <c r="B144" s="42"/>
      <c r="C144" s="43"/>
      <c r="D144" s="228" t="s">
        <v>158</v>
      </c>
      <c r="E144" s="43"/>
      <c r="F144" s="229" t="s">
        <v>906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158</v>
      </c>
      <c r="AU144" s="20" t="s">
        <v>77</v>
      </c>
    </row>
    <row r="145" s="12" customFormat="1" ht="25.92" customHeight="1">
      <c r="A145" s="12"/>
      <c r="B145" s="199"/>
      <c r="C145" s="200"/>
      <c r="D145" s="201" t="s">
        <v>68</v>
      </c>
      <c r="E145" s="202" t="s">
        <v>935</v>
      </c>
      <c r="F145" s="202" t="s">
        <v>936</v>
      </c>
      <c r="G145" s="200"/>
      <c r="H145" s="200"/>
      <c r="I145" s="203"/>
      <c r="J145" s="204">
        <f>BK145</f>
        <v>0</v>
      </c>
      <c r="K145" s="200"/>
      <c r="L145" s="205"/>
      <c r="M145" s="206"/>
      <c r="N145" s="207"/>
      <c r="O145" s="207"/>
      <c r="P145" s="208">
        <f>SUM(P146:P159)</f>
        <v>0</v>
      </c>
      <c r="Q145" s="207"/>
      <c r="R145" s="208">
        <f>SUM(R146:R159)</f>
        <v>0</v>
      </c>
      <c r="S145" s="207"/>
      <c r="T145" s="209">
        <f>SUM(T146:T159)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77</v>
      </c>
      <c r="AT145" s="211" t="s">
        <v>68</v>
      </c>
      <c r="AU145" s="211" t="s">
        <v>69</v>
      </c>
      <c r="AY145" s="210" t="s">
        <v>145</v>
      </c>
      <c r="BK145" s="212">
        <f>SUM(BK146:BK159)</f>
        <v>0</v>
      </c>
    </row>
    <row r="146" s="2" customFormat="1" ht="16.5" customHeight="1">
      <c r="A146" s="41"/>
      <c r="B146" s="42"/>
      <c r="C146" s="215" t="s">
        <v>810</v>
      </c>
      <c r="D146" s="215" t="s">
        <v>151</v>
      </c>
      <c r="E146" s="216" t="s">
        <v>937</v>
      </c>
      <c r="F146" s="217" t="s">
        <v>938</v>
      </c>
      <c r="G146" s="218" t="s">
        <v>170</v>
      </c>
      <c r="H146" s="219">
        <v>2</v>
      </c>
      <c r="I146" s="220"/>
      <c r="J146" s="221">
        <f>ROUND(I146*H146,2)</f>
        <v>0</v>
      </c>
      <c r="K146" s="217" t="s">
        <v>447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156</v>
      </c>
      <c r="AT146" s="226" t="s">
        <v>151</v>
      </c>
      <c r="AU146" s="226" t="s">
        <v>77</v>
      </c>
      <c r="AY146" s="20" t="s">
        <v>145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156</v>
      </c>
      <c r="BM146" s="226" t="s">
        <v>939</v>
      </c>
    </row>
    <row r="147" s="2" customFormat="1">
      <c r="A147" s="41"/>
      <c r="B147" s="42"/>
      <c r="C147" s="43"/>
      <c r="D147" s="228" t="s">
        <v>158</v>
      </c>
      <c r="E147" s="43"/>
      <c r="F147" s="229" t="s">
        <v>938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158</v>
      </c>
      <c r="AU147" s="20" t="s">
        <v>77</v>
      </c>
    </row>
    <row r="148" s="2" customFormat="1" ht="16.5" customHeight="1">
      <c r="A148" s="41"/>
      <c r="B148" s="42"/>
      <c r="C148" s="215" t="s">
        <v>315</v>
      </c>
      <c r="D148" s="215" t="s">
        <v>151</v>
      </c>
      <c r="E148" s="216" t="s">
        <v>940</v>
      </c>
      <c r="F148" s="217" t="s">
        <v>941</v>
      </c>
      <c r="G148" s="218" t="s">
        <v>170</v>
      </c>
      <c r="H148" s="219">
        <v>12</v>
      </c>
      <c r="I148" s="220"/>
      <c r="J148" s="221">
        <f>ROUND(I148*H148,2)</f>
        <v>0</v>
      </c>
      <c r="K148" s="217" t="s">
        <v>447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156</v>
      </c>
      <c r="AT148" s="226" t="s">
        <v>151</v>
      </c>
      <c r="AU148" s="226" t="s">
        <v>77</v>
      </c>
      <c r="AY148" s="20" t="s">
        <v>145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156</v>
      </c>
      <c r="BM148" s="226" t="s">
        <v>942</v>
      </c>
    </row>
    <row r="149" s="2" customFormat="1">
      <c r="A149" s="41"/>
      <c r="B149" s="42"/>
      <c r="C149" s="43"/>
      <c r="D149" s="228" t="s">
        <v>158</v>
      </c>
      <c r="E149" s="43"/>
      <c r="F149" s="229" t="s">
        <v>941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158</v>
      </c>
      <c r="AU149" s="20" t="s">
        <v>77</v>
      </c>
    </row>
    <row r="150" s="2" customFormat="1" ht="16.5" customHeight="1">
      <c r="A150" s="41"/>
      <c r="B150" s="42"/>
      <c r="C150" s="215" t="s">
        <v>167</v>
      </c>
      <c r="D150" s="215" t="s">
        <v>151</v>
      </c>
      <c r="E150" s="216" t="s">
        <v>943</v>
      </c>
      <c r="F150" s="217" t="s">
        <v>944</v>
      </c>
      <c r="G150" s="218" t="s">
        <v>328</v>
      </c>
      <c r="H150" s="219">
        <v>0.40000000000000002</v>
      </c>
      <c r="I150" s="220"/>
      <c r="J150" s="221">
        <f>ROUND(I150*H150,2)</f>
        <v>0</v>
      </c>
      <c r="K150" s="217" t="s">
        <v>447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156</v>
      </c>
      <c r="AT150" s="226" t="s">
        <v>151</v>
      </c>
      <c r="AU150" s="226" t="s">
        <v>77</v>
      </c>
      <c r="AY150" s="20" t="s">
        <v>145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156</v>
      </c>
      <c r="BM150" s="226" t="s">
        <v>945</v>
      </c>
    </row>
    <row r="151" s="2" customFormat="1">
      <c r="A151" s="41"/>
      <c r="B151" s="42"/>
      <c r="C151" s="43"/>
      <c r="D151" s="228" t="s">
        <v>158</v>
      </c>
      <c r="E151" s="43"/>
      <c r="F151" s="229" t="s">
        <v>944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158</v>
      </c>
      <c r="AU151" s="20" t="s">
        <v>77</v>
      </c>
    </row>
    <row r="152" s="2" customFormat="1" ht="16.5" customHeight="1">
      <c r="A152" s="41"/>
      <c r="B152" s="42"/>
      <c r="C152" s="215" t="s">
        <v>190</v>
      </c>
      <c r="D152" s="215" t="s">
        <v>151</v>
      </c>
      <c r="E152" s="216" t="s">
        <v>946</v>
      </c>
      <c r="F152" s="217" t="s">
        <v>947</v>
      </c>
      <c r="G152" s="218" t="s">
        <v>328</v>
      </c>
      <c r="H152" s="219">
        <v>0.40000000000000002</v>
      </c>
      <c r="I152" s="220"/>
      <c r="J152" s="221">
        <f>ROUND(I152*H152,2)</f>
        <v>0</v>
      </c>
      <c r="K152" s="217" t="s">
        <v>447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156</v>
      </c>
      <c r="AT152" s="226" t="s">
        <v>151</v>
      </c>
      <c r="AU152" s="226" t="s">
        <v>77</v>
      </c>
      <c r="AY152" s="20" t="s">
        <v>145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156</v>
      </c>
      <c r="BM152" s="226" t="s">
        <v>948</v>
      </c>
    </row>
    <row r="153" s="2" customFormat="1">
      <c r="A153" s="41"/>
      <c r="B153" s="42"/>
      <c r="C153" s="43"/>
      <c r="D153" s="228" t="s">
        <v>158</v>
      </c>
      <c r="E153" s="43"/>
      <c r="F153" s="229" t="s">
        <v>947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158</v>
      </c>
      <c r="AU153" s="20" t="s">
        <v>77</v>
      </c>
    </row>
    <row r="154" s="2" customFormat="1" ht="16.5" customHeight="1">
      <c r="A154" s="41"/>
      <c r="B154" s="42"/>
      <c r="C154" s="215" t="s">
        <v>826</v>
      </c>
      <c r="D154" s="215" t="s">
        <v>151</v>
      </c>
      <c r="E154" s="216" t="s">
        <v>949</v>
      </c>
      <c r="F154" s="217" t="s">
        <v>950</v>
      </c>
      <c r="G154" s="218" t="s">
        <v>328</v>
      </c>
      <c r="H154" s="219">
        <v>0.40000000000000002</v>
      </c>
      <c r="I154" s="220"/>
      <c r="J154" s="221">
        <f>ROUND(I154*H154,2)</f>
        <v>0</v>
      </c>
      <c r="K154" s="217" t="s">
        <v>447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156</v>
      </c>
      <c r="AT154" s="226" t="s">
        <v>151</v>
      </c>
      <c r="AU154" s="226" t="s">
        <v>77</v>
      </c>
      <c r="AY154" s="20" t="s">
        <v>145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156</v>
      </c>
      <c r="BM154" s="226" t="s">
        <v>951</v>
      </c>
    </row>
    <row r="155" s="2" customFormat="1">
      <c r="A155" s="41"/>
      <c r="B155" s="42"/>
      <c r="C155" s="43"/>
      <c r="D155" s="228" t="s">
        <v>158</v>
      </c>
      <c r="E155" s="43"/>
      <c r="F155" s="229" t="s">
        <v>950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158</v>
      </c>
      <c r="AU155" s="20" t="s">
        <v>77</v>
      </c>
    </row>
    <row r="156" s="2" customFormat="1" ht="16.5" customHeight="1">
      <c r="A156" s="41"/>
      <c r="B156" s="42"/>
      <c r="C156" s="215" t="s">
        <v>832</v>
      </c>
      <c r="D156" s="215" t="s">
        <v>151</v>
      </c>
      <c r="E156" s="216" t="s">
        <v>952</v>
      </c>
      <c r="F156" s="217" t="s">
        <v>953</v>
      </c>
      <c r="G156" s="218" t="s">
        <v>170</v>
      </c>
      <c r="H156" s="219">
        <v>50</v>
      </c>
      <c r="I156" s="220"/>
      <c r="J156" s="221">
        <f>ROUND(I156*H156,2)</f>
        <v>0</v>
      </c>
      <c r="K156" s="217" t="s">
        <v>447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156</v>
      </c>
      <c r="AT156" s="226" t="s">
        <v>151</v>
      </c>
      <c r="AU156" s="226" t="s">
        <v>77</v>
      </c>
      <c r="AY156" s="20" t="s">
        <v>145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156</v>
      </c>
      <c r="BM156" s="226" t="s">
        <v>954</v>
      </c>
    </row>
    <row r="157" s="2" customFormat="1">
      <c r="A157" s="41"/>
      <c r="B157" s="42"/>
      <c r="C157" s="43"/>
      <c r="D157" s="228" t="s">
        <v>158</v>
      </c>
      <c r="E157" s="43"/>
      <c r="F157" s="229" t="s">
        <v>953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158</v>
      </c>
      <c r="AU157" s="20" t="s">
        <v>77</v>
      </c>
    </row>
    <row r="158" s="2" customFormat="1" ht="16.5" customHeight="1">
      <c r="A158" s="41"/>
      <c r="B158" s="42"/>
      <c r="C158" s="215" t="s">
        <v>837</v>
      </c>
      <c r="D158" s="215" t="s">
        <v>151</v>
      </c>
      <c r="E158" s="216" t="s">
        <v>955</v>
      </c>
      <c r="F158" s="217" t="s">
        <v>956</v>
      </c>
      <c r="G158" s="218" t="s">
        <v>170</v>
      </c>
      <c r="H158" s="219">
        <v>50</v>
      </c>
      <c r="I158" s="220"/>
      <c r="J158" s="221">
        <f>ROUND(I158*H158,2)</f>
        <v>0</v>
      </c>
      <c r="K158" s="217" t="s">
        <v>447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156</v>
      </c>
      <c r="AT158" s="226" t="s">
        <v>151</v>
      </c>
      <c r="AU158" s="226" t="s">
        <v>77</v>
      </c>
      <c r="AY158" s="20" t="s">
        <v>145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156</v>
      </c>
      <c r="BM158" s="226" t="s">
        <v>957</v>
      </c>
    </row>
    <row r="159" s="2" customFormat="1">
      <c r="A159" s="41"/>
      <c r="B159" s="42"/>
      <c r="C159" s="43"/>
      <c r="D159" s="228" t="s">
        <v>158</v>
      </c>
      <c r="E159" s="43"/>
      <c r="F159" s="229" t="s">
        <v>956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158</v>
      </c>
      <c r="AU159" s="20" t="s">
        <v>77</v>
      </c>
    </row>
    <row r="160" s="12" customFormat="1" ht="25.92" customHeight="1">
      <c r="A160" s="12"/>
      <c r="B160" s="199"/>
      <c r="C160" s="200"/>
      <c r="D160" s="201" t="s">
        <v>68</v>
      </c>
      <c r="E160" s="202" t="s">
        <v>958</v>
      </c>
      <c r="F160" s="202" t="s">
        <v>959</v>
      </c>
      <c r="G160" s="200"/>
      <c r="H160" s="200"/>
      <c r="I160" s="203"/>
      <c r="J160" s="204">
        <f>BK160</f>
        <v>0</v>
      </c>
      <c r="K160" s="200"/>
      <c r="L160" s="205"/>
      <c r="M160" s="206"/>
      <c r="N160" s="207"/>
      <c r="O160" s="207"/>
      <c r="P160" s="208">
        <f>SUM(P161:P184)</f>
        <v>0</v>
      </c>
      <c r="Q160" s="207"/>
      <c r="R160" s="208">
        <f>SUM(R161:R184)</f>
        <v>0</v>
      </c>
      <c r="S160" s="207"/>
      <c r="T160" s="209">
        <f>SUM(T161:T184)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77</v>
      </c>
      <c r="AT160" s="211" t="s">
        <v>68</v>
      </c>
      <c r="AU160" s="211" t="s">
        <v>69</v>
      </c>
      <c r="AY160" s="210" t="s">
        <v>145</v>
      </c>
      <c r="BK160" s="212">
        <f>SUM(BK161:BK184)</f>
        <v>0</v>
      </c>
    </row>
    <row r="161" s="2" customFormat="1" ht="24.15" customHeight="1">
      <c r="A161" s="41"/>
      <c r="B161" s="42"/>
      <c r="C161" s="215" t="s">
        <v>285</v>
      </c>
      <c r="D161" s="215" t="s">
        <v>151</v>
      </c>
      <c r="E161" s="216" t="s">
        <v>960</v>
      </c>
      <c r="F161" s="217" t="s">
        <v>961</v>
      </c>
      <c r="G161" s="218" t="s">
        <v>872</v>
      </c>
      <c r="H161" s="219">
        <v>12</v>
      </c>
      <c r="I161" s="220"/>
      <c r="J161" s="221">
        <f>ROUND(I161*H161,2)</f>
        <v>0</v>
      </c>
      <c r="K161" s="217" t="s">
        <v>447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156</v>
      </c>
      <c r="AT161" s="226" t="s">
        <v>151</v>
      </c>
      <c r="AU161" s="226" t="s">
        <v>77</v>
      </c>
      <c r="AY161" s="20" t="s">
        <v>145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156</v>
      </c>
      <c r="BM161" s="226" t="s">
        <v>962</v>
      </c>
    </row>
    <row r="162" s="2" customFormat="1">
      <c r="A162" s="41"/>
      <c r="B162" s="42"/>
      <c r="C162" s="43"/>
      <c r="D162" s="228" t="s">
        <v>158</v>
      </c>
      <c r="E162" s="43"/>
      <c r="F162" s="229" t="s">
        <v>961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158</v>
      </c>
      <c r="AU162" s="20" t="s">
        <v>77</v>
      </c>
    </row>
    <row r="163" s="2" customFormat="1" ht="16.5" customHeight="1">
      <c r="A163" s="41"/>
      <c r="B163" s="42"/>
      <c r="C163" s="215" t="s">
        <v>631</v>
      </c>
      <c r="D163" s="215" t="s">
        <v>151</v>
      </c>
      <c r="E163" s="216" t="s">
        <v>963</v>
      </c>
      <c r="F163" s="217" t="s">
        <v>964</v>
      </c>
      <c r="G163" s="218" t="s">
        <v>872</v>
      </c>
      <c r="H163" s="219">
        <v>18</v>
      </c>
      <c r="I163" s="220"/>
      <c r="J163" s="221">
        <f>ROUND(I163*H163,2)</f>
        <v>0</v>
      </c>
      <c r="K163" s="217" t="s">
        <v>447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156</v>
      </c>
      <c r="AT163" s="226" t="s">
        <v>151</v>
      </c>
      <c r="AU163" s="226" t="s">
        <v>77</v>
      </c>
      <c r="AY163" s="20" t="s">
        <v>145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156</v>
      </c>
      <c r="BM163" s="226" t="s">
        <v>965</v>
      </c>
    </row>
    <row r="164" s="2" customFormat="1">
      <c r="A164" s="41"/>
      <c r="B164" s="42"/>
      <c r="C164" s="43"/>
      <c r="D164" s="228" t="s">
        <v>158</v>
      </c>
      <c r="E164" s="43"/>
      <c r="F164" s="229" t="s">
        <v>964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158</v>
      </c>
      <c r="AU164" s="20" t="s">
        <v>77</v>
      </c>
    </row>
    <row r="165" s="2" customFormat="1" ht="16.5" customHeight="1">
      <c r="A165" s="41"/>
      <c r="B165" s="42"/>
      <c r="C165" s="215" t="s">
        <v>638</v>
      </c>
      <c r="D165" s="215" t="s">
        <v>151</v>
      </c>
      <c r="E165" s="216" t="s">
        <v>966</v>
      </c>
      <c r="F165" s="217" t="s">
        <v>967</v>
      </c>
      <c r="G165" s="218" t="s">
        <v>446</v>
      </c>
      <c r="H165" s="219">
        <v>1</v>
      </c>
      <c r="I165" s="220"/>
      <c r="J165" s="221">
        <f>ROUND(I165*H165,2)</f>
        <v>0</v>
      </c>
      <c r="K165" s="217" t="s">
        <v>447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156</v>
      </c>
      <c r="AT165" s="226" t="s">
        <v>151</v>
      </c>
      <c r="AU165" s="226" t="s">
        <v>77</v>
      </c>
      <c r="AY165" s="20" t="s">
        <v>145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156</v>
      </c>
      <c r="BM165" s="226" t="s">
        <v>968</v>
      </c>
    </row>
    <row r="166" s="2" customFormat="1">
      <c r="A166" s="41"/>
      <c r="B166" s="42"/>
      <c r="C166" s="43"/>
      <c r="D166" s="228" t="s">
        <v>158</v>
      </c>
      <c r="E166" s="43"/>
      <c r="F166" s="229" t="s">
        <v>967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158</v>
      </c>
      <c r="AU166" s="20" t="s">
        <v>77</v>
      </c>
    </row>
    <row r="167" s="2" customFormat="1" ht="16.5" customHeight="1">
      <c r="A167" s="41"/>
      <c r="B167" s="42"/>
      <c r="C167" s="215" t="s">
        <v>419</v>
      </c>
      <c r="D167" s="215" t="s">
        <v>151</v>
      </c>
      <c r="E167" s="216" t="s">
        <v>969</v>
      </c>
      <c r="F167" s="217" t="s">
        <v>970</v>
      </c>
      <c r="G167" s="218" t="s">
        <v>446</v>
      </c>
      <c r="H167" s="219">
        <v>1</v>
      </c>
      <c r="I167" s="220"/>
      <c r="J167" s="221">
        <f>ROUND(I167*H167,2)</f>
        <v>0</v>
      </c>
      <c r="K167" s="217" t="s">
        <v>447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156</v>
      </c>
      <c r="AT167" s="226" t="s">
        <v>151</v>
      </c>
      <c r="AU167" s="226" t="s">
        <v>77</v>
      </c>
      <c r="AY167" s="20" t="s">
        <v>145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156</v>
      </c>
      <c r="BM167" s="226" t="s">
        <v>971</v>
      </c>
    </row>
    <row r="168" s="2" customFormat="1">
      <c r="A168" s="41"/>
      <c r="B168" s="42"/>
      <c r="C168" s="43"/>
      <c r="D168" s="228" t="s">
        <v>158</v>
      </c>
      <c r="E168" s="43"/>
      <c r="F168" s="229" t="s">
        <v>970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158</v>
      </c>
      <c r="AU168" s="20" t="s">
        <v>77</v>
      </c>
    </row>
    <row r="169" s="2" customFormat="1" ht="16.5" customHeight="1">
      <c r="A169" s="41"/>
      <c r="B169" s="42"/>
      <c r="C169" s="215" t="s">
        <v>650</v>
      </c>
      <c r="D169" s="215" t="s">
        <v>151</v>
      </c>
      <c r="E169" s="216" t="s">
        <v>972</v>
      </c>
      <c r="F169" s="217" t="s">
        <v>973</v>
      </c>
      <c r="G169" s="218" t="s">
        <v>446</v>
      </c>
      <c r="H169" s="219">
        <v>1</v>
      </c>
      <c r="I169" s="220"/>
      <c r="J169" s="221">
        <f>ROUND(I169*H169,2)</f>
        <v>0</v>
      </c>
      <c r="K169" s="217" t="s">
        <v>447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156</v>
      </c>
      <c r="AT169" s="226" t="s">
        <v>151</v>
      </c>
      <c r="AU169" s="226" t="s">
        <v>77</v>
      </c>
      <c r="AY169" s="20" t="s">
        <v>145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156</v>
      </c>
      <c r="BM169" s="226" t="s">
        <v>974</v>
      </c>
    </row>
    <row r="170" s="2" customFormat="1">
      <c r="A170" s="41"/>
      <c r="B170" s="42"/>
      <c r="C170" s="43"/>
      <c r="D170" s="228" t="s">
        <v>158</v>
      </c>
      <c r="E170" s="43"/>
      <c r="F170" s="229" t="s">
        <v>973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158</v>
      </c>
      <c r="AU170" s="20" t="s">
        <v>77</v>
      </c>
    </row>
    <row r="171" s="2" customFormat="1" ht="16.5" customHeight="1">
      <c r="A171" s="41"/>
      <c r="B171" s="42"/>
      <c r="C171" s="215" t="s">
        <v>148</v>
      </c>
      <c r="D171" s="215" t="s">
        <v>151</v>
      </c>
      <c r="E171" s="216" t="s">
        <v>975</v>
      </c>
      <c r="F171" s="217" t="s">
        <v>976</v>
      </c>
      <c r="G171" s="218" t="s">
        <v>446</v>
      </c>
      <c r="H171" s="219">
        <v>1</v>
      </c>
      <c r="I171" s="220"/>
      <c r="J171" s="221">
        <f>ROUND(I171*H171,2)</f>
        <v>0</v>
      </c>
      <c r="K171" s="217" t="s">
        <v>447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156</v>
      </c>
      <c r="AT171" s="226" t="s">
        <v>151</v>
      </c>
      <c r="AU171" s="226" t="s">
        <v>77</v>
      </c>
      <c r="AY171" s="20" t="s">
        <v>145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156</v>
      </c>
      <c r="BM171" s="226" t="s">
        <v>977</v>
      </c>
    </row>
    <row r="172" s="2" customFormat="1">
      <c r="A172" s="41"/>
      <c r="B172" s="42"/>
      <c r="C172" s="43"/>
      <c r="D172" s="228" t="s">
        <v>158</v>
      </c>
      <c r="E172" s="43"/>
      <c r="F172" s="229" t="s">
        <v>976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158</v>
      </c>
      <c r="AU172" s="20" t="s">
        <v>77</v>
      </c>
    </row>
    <row r="173" s="2" customFormat="1" ht="16.5" customHeight="1">
      <c r="A173" s="41"/>
      <c r="B173" s="42"/>
      <c r="C173" s="215" t="s">
        <v>568</v>
      </c>
      <c r="D173" s="215" t="s">
        <v>151</v>
      </c>
      <c r="E173" s="216" t="s">
        <v>978</v>
      </c>
      <c r="F173" s="217" t="s">
        <v>979</v>
      </c>
      <c r="G173" s="218" t="s">
        <v>446</v>
      </c>
      <c r="H173" s="219">
        <v>1</v>
      </c>
      <c r="I173" s="220"/>
      <c r="J173" s="221">
        <f>ROUND(I173*H173,2)</f>
        <v>0</v>
      </c>
      <c r="K173" s="217" t="s">
        <v>447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156</v>
      </c>
      <c r="AT173" s="226" t="s">
        <v>151</v>
      </c>
      <c r="AU173" s="226" t="s">
        <v>77</v>
      </c>
      <c r="AY173" s="20" t="s">
        <v>145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156</v>
      </c>
      <c r="BM173" s="226" t="s">
        <v>980</v>
      </c>
    </row>
    <row r="174" s="2" customFormat="1">
      <c r="A174" s="41"/>
      <c r="B174" s="42"/>
      <c r="C174" s="43"/>
      <c r="D174" s="228" t="s">
        <v>158</v>
      </c>
      <c r="E174" s="43"/>
      <c r="F174" s="229" t="s">
        <v>979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158</v>
      </c>
      <c r="AU174" s="20" t="s">
        <v>77</v>
      </c>
    </row>
    <row r="175" s="2" customFormat="1" ht="16.5" customHeight="1">
      <c r="A175" s="41"/>
      <c r="B175" s="42"/>
      <c r="C175" s="215" t="s">
        <v>580</v>
      </c>
      <c r="D175" s="215" t="s">
        <v>151</v>
      </c>
      <c r="E175" s="216" t="s">
        <v>981</v>
      </c>
      <c r="F175" s="217" t="s">
        <v>982</v>
      </c>
      <c r="G175" s="218" t="s">
        <v>446</v>
      </c>
      <c r="H175" s="219">
        <v>1</v>
      </c>
      <c r="I175" s="220"/>
      <c r="J175" s="221">
        <f>ROUND(I175*H175,2)</f>
        <v>0</v>
      </c>
      <c r="K175" s="217" t="s">
        <v>447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156</v>
      </c>
      <c r="AT175" s="226" t="s">
        <v>151</v>
      </c>
      <c r="AU175" s="226" t="s">
        <v>77</v>
      </c>
      <c r="AY175" s="20" t="s">
        <v>145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156</v>
      </c>
      <c r="BM175" s="226" t="s">
        <v>983</v>
      </c>
    </row>
    <row r="176" s="2" customFormat="1">
      <c r="A176" s="41"/>
      <c r="B176" s="42"/>
      <c r="C176" s="43"/>
      <c r="D176" s="228" t="s">
        <v>158</v>
      </c>
      <c r="E176" s="43"/>
      <c r="F176" s="229" t="s">
        <v>982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158</v>
      </c>
      <c r="AU176" s="20" t="s">
        <v>77</v>
      </c>
    </row>
    <row r="177" s="2" customFormat="1" ht="16.5" customHeight="1">
      <c r="A177" s="41"/>
      <c r="B177" s="42"/>
      <c r="C177" s="215" t="s">
        <v>574</v>
      </c>
      <c r="D177" s="215" t="s">
        <v>151</v>
      </c>
      <c r="E177" s="216" t="s">
        <v>984</v>
      </c>
      <c r="F177" s="217" t="s">
        <v>985</v>
      </c>
      <c r="G177" s="218" t="s">
        <v>446</v>
      </c>
      <c r="H177" s="219">
        <v>1</v>
      </c>
      <c r="I177" s="220"/>
      <c r="J177" s="221">
        <f>ROUND(I177*H177,2)</f>
        <v>0</v>
      </c>
      <c r="K177" s="217" t="s">
        <v>447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156</v>
      </c>
      <c r="AT177" s="226" t="s">
        <v>151</v>
      </c>
      <c r="AU177" s="226" t="s">
        <v>77</v>
      </c>
      <c r="AY177" s="20" t="s">
        <v>145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156</v>
      </c>
      <c r="BM177" s="226" t="s">
        <v>986</v>
      </c>
    </row>
    <row r="178" s="2" customFormat="1">
      <c r="A178" s="41"/>
      <c r="B178" s="42"/>
      <c r="C178" s="43"/>
      <c r="D178" s="228" t="s">
        <v>158</v>
      </c>
      <c r="E178" s="43"/>
      <c r="F178" s="229" t="s">
        <v>985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158</v>
      </c>
      <c r="AU178" s="20" t="s">
        <v>77</v>
      </c>
    </row>
    <row r="179" s="2" customFormat="1" ht="24.15" customHeight="1">
      <c r="A179" s="41"/>
      <c r="B179" s="42"/>
      <c r="C179" s="215" t="s">
        <v>594</v>
      </c>
      <c r="D179" s="215" t="s">
        <v>151</v>
      </c>
      <c r="E179" s="216" t="s">
        <v>987</v>
      </c>
      <c r="F179" s="217" t="s">
        <v>988</v>
      </c>
      <c r="G179" s="218" t="s">
        <v>446</v>
      </c>
      <c r="H179" s="219">
        <v>1</v>
      </c>
      <c r="I179" s="220"/>
      <c r="J179" s="221">
        <f>ROUND(I179*H179,2)</f>
        <v>0</v>
      </c>
      <c r="K179" s="217" t="s">
        <v>447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156</v>
      </c>
      <c r="AT179" s="226" t="s">
        <v>151</v>
      </c>
      <c r="AU179" s="226" t="s">
        <v>77</v>
      </c>
      <c r="AY179" s="20" t="s">
        <v>145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156</v>
      </c>
      <c r="BM179" s="226" t="s">
        <v>989</v>
      </c>
    </row>
    <row r="180" s="2" customFormat="1">
      <c r="A180" s="41"/>
      <c r="B180" s="42"/>
      <c r="C180" s="43"/>
      <c r="D180" s="228" t="s">
        <v>158</v>
      </c>
      <c r="E180" s="43"/>
      <c r="F180" s="229" t="s">
        <v>988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158</v>
      </c>
      <c r="AU180" s="20" t="s">
        <v>77</v>
      </c>
    </row>
    <row r="181" s="2" customFormat="1" ht="16.5" customHeight="1">
      <c r="A181" s="41"/>
      <c r="B181" s="42"/>
      <c r="C181" s="215" t="s">
        <v>600</v>
      </c>
      <c r="D181" s="215" t="s">
        <v>151</v>
      </c>
      <c r="E181" s="216" t="s">
        <v>990</v>
      </c>
      <c r="F181" s="217" t="s">
        <v>991</v>
      </c>
      <c r="G181" s="218" t="s">
        <v>446</v>
      </c>
      <c r="H181" s="219">
        <v>1</v>
      </c>
      <c r="I181" s="220"/>
      <c r="J181" s="221">
        <f>ROUND(I181*H181,2)</f>
        <v>0</v>
      </c>
      <c r="K181" s="217" t="s">
        <v>447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156</v>
      </c>
      <c r="AT181" s="226" t="s">
        <v>151</v>
      </c>
      <c r="AU181" s="226" t="s">
        <v>77</v>
      </c>
      <c r="AY181" s="20" t="s">
        <v>145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156</v>
      </c>
      <c r="BM181" s="226" t="s">
        <v>992</v>
      </c>
    </row>
    <row r="182" s="2" customFormat="1">
      <c r="A182" s="41"/>
      <c r="B182" s="42"/>
      <c r="C182" s="43"/>
      <c r="D182" s="228" t="s">
        <v>158</v>
      </c>
      <c r="E182" s="43"/>
      <c r="F182" s="229" t="s">
        <v>991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158</v>
      </c>
      <c r="AU182" s="20" t="s">
        <v>77</v>
      </c>
    </row>
    <row r="183" s="2" customFormat="1" ht="16.5" customHeight="1">
      <c r="A183" s="41"/>
      <c r="B183" s="42"/>
      <c r="C183" s="215" t="s">
        <v>993</v>
      </c>
      <c r="D183" s="215" t="s">
        <v>151</v>
      </c>
      <c r="E183" s="216" t="s">
        <v>994</v>
      </c>
      <c r="F183" s="217" t="s">
        <v>995</v>
      </c>
      <c r="G183" s="218" t="s">
        <v>446</v>
      </c>
      <c r="H183" s="219">
        <v>1</v>
      </c>
      <c r="I183" s="220"/>
      <c r="J183" s="221">
        <f>ROUND(I183*H183,2)</f>
        <v>0</v>
      </c>
      <c r="K183" s="217" t="s">
        <v>447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156</v>
      </c>
      <c r="AT183" s="226" t="s">
        <v>151</v>
      </c>
      <c r="AU183" s="226" t="s">
        <v>77</v>
      </c>
      <c r="AY183" s="20" t="s">
        <v>145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156</v>
      </c>
      <c r="BM183" s="226" t="s">
        <v>996</v>
      </c>
    </row>
    <row r="184" s="2" customFormat="1">
      <c r="A184" s="41"/>
      <c r="B184" s="42"/>
      <c r="C184" s="43"/>
      <c r="D184" s="228" t="s">
        <v>158</v>
      </c>
      <c r="E184" s="43"/>
      <c r="F184" s="229" t="s">
        <v>995</v>
      </c>
      <c r="G184" s="43"/>
      <c r="H184" s="43"/>
      <c r="I184" s="230"/>
      <c r="J184" s="43"/>
      <c r="K184" s="43"/>
      <c r="L184" s="47"/>
      <c r="M184" s="293"/>
      <c r="N184" s="294"/>
      <c r="O184" s="295"/>
      <c r="P184" s="295"/>
      <c r="Q184" s="295"/>
      <c r="R184" s="295"/>
      <c r="S184" s="295"/>
      <c r="T184" s="296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158</v>
      </c>
      <c r="AU184" s="20" t="s">
        <v>77</v>
      </c>
    </row>
    <row r="185" s="2" customFormat="1" ht="6.96" customHeight="1">
      <c r="A185" s="41"/>
      <c r="B185" s="62"/>
      <c r="C185" s="63"/>
      <c r="D185" s="63"/>
      <c r="E185" s="63"/>
      <c r="F185" s="63"/>
      <c r="G185" s="63"/>
      <c r="H185" s="63"/>
      <c r="I185" s="63"/>
      <c r="J185" s="63"/>
      <c r="K185" s="63"/>
      <c r="L185" s="47"/>
      <c r="M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</row>
  </sheetData>
  <sheetProtection sheet="1" autoFilter="0" formatColumns="0" formatRows="0" objects="1" scenarios="1" spinCount="100000" saltValue="rXOlQeU2ZdyxpCG1v5djsJ6ghfRbn3zgp9BFWLJT2RHXreTCt8raPaMvzg01Pb/xnuXeTKlC7e164/jy5Tl8Zw==" hashValue="6GPBweX98F2qtYrBXOcdq5tCJs05hN9OJvkQ1Sji8Xg57aqzutsgq0pNKrHuIrvblZfH7LfShJkJPpipTpRc3Q==" algorithmName="SHA-512" password="CC35"/>
  <autoFilter ref="C88:K1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102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učeben G316, G314 G322 pavilon 6, VŠB</v>
      </c>
      <c r="F7" s="145"/>
      <c r="G7" s="145"/>
      <c r="H7" s="145"/>
      <c r="L7" s="23"/>
    </row>
    <row r="8" s="1" customFormat="1" ht="12" customHeight="1">
      <c r="B8" s="23"/>
      <c r="D8" s="145" t="s">
        <v>103</v>
      </c>
      <c r="L8" s="23"/>
    </row>
    <row r="9" s="2" customFormat="1" ht="16.5" customHeight="1">
      <c r="A9" s="41"/>
      <c r="B9" s="47"/>
      <c r="C9" s="41"/>
      <c r="D9" s="41"/>
      <c r="E9" s="146" t="s">
        <v>710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711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997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13. 9. 2025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ROUND((SUM(BE91:BE206)),  2)</f>
        <v>0</v>
      </c>
      <c r="G35" s="41"/>
      <c r="H35" s="41"/>
      <c r="I35" s="160">
        <v>0.20999999999999999</v>
      </c>
      <c r="J35" s="159">
        <f>ROUND(((SUM(BE91:BE206))*I35),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ROUND((SUM(BF91:BF206)),  2)</f>
        <v>0</v>
      </c>
      <c r="G36" s="41"/>
      <c r="H36" s="41"/>
      <c r="I36" s="160">
        <v>0.12</v>
      </c>
      <c r="J36" s="159">
        <f>ROUND(((SUM(BF91:BF206))*I36),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ROUND((SUM(BG91:BG206)),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ROUND((SUM(BH91:BH206)),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ROUND((SUM(BI91:BI206)),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105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učeben G316, G314 G322 pavilon 6, VŠB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710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711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D.1.4.5 - Elektroinstalace a slaboproud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13. 9. 2025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108</v>
      </c>
    </row>
    <row r="64" s="9" customFormat="1" ht="24.96" customHeight="1">
      <c r="A64" s="9"/>
      <c r="B64" s="177"/>
      <c r="C64" s="178"/>
      <c r="D64" s="179" t="s">
        <v>998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999</v>
      </c>
      <c r="E65" s="180"/>
      <c r="F65" s="180"/>
      <c r="G65" s="180"/>
      <c r="H65" s="180"/>
      <c r="I65" s="180"/>
      <c r="J65" s="181">
        <f>J110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1000</v>
      </c>
      <c r="E66" s="180"/>
      <c r="F66" s="180"/>
      <c r="G66" s="180"/>
      <c r="H66" s="180"/>
      <c r="I66" s="180"/>
      <c r="J66" s="181">
        <f>J134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1001</v>
      </c>
      <c r="E67" s="180"/>
      <c r="F67" s="180"/>
      <c r="G67" s="180"/>
      <c r="H67" s="180"/>
      <c r="I67" s="180"/>
      <c r="J67" s="181">
        <f>J145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1002</v>
      </c>
      <c r="E68" s="180"/>
      <c r="F68" s="180"/>
      <c r="G68" s="180"/>
      <c r="H68" s="180"/>
      <c r="I68" s="180"/>
      <c r="J68" s="181">
        <f>J171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1003</v>
      </c>
      <c r="E69" s="180"/>
      <c r="F69" s="180"/>
      <c r="G69" s="180"/>
      <c r="H69" s="180"/>
      <c r="I69" s="180"/>
      <c r="J69" s="181">
        <f>J190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130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Stavební úpravy učeben G316, G314 G322 pavilon 6, VŠB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103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710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711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D.1.4.5 - Elektroinstalace a slaboproud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13. 9. 2025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131</v>
      </c>
      <c r="D90" s="191" t="s">
        <v>54</v>
      </c>
      <c r="E90" s="191" t="s">
        <v>50</v>
      </c>
      <c r="F90" s="191" t="s">
        <v>51</v>
      </c>
      <c r="G90" s="191" t="s">
        <v>132</v>
      </c>
      <c r="H90" s="191" t="s">
        <v>133</v>
      </c>
      <c r="I90" s="191" t="s">
        <v>134</v>
      </c>
      <c r="J90" s="191" t="s">
        <v>107</v>
      </c>
      <c r="K90" s="192" t="s">
        <v>135</v>
      </c>
      <c r="L90" s="193"/>
      <c r="M90" s="95" t="s">
        <v>19</v>
      </c>
      <c r="N90" s="96" t="s">
        <v>39</v>
      </c>
      <c r="O90" s="96" t="s">
        <v>136</v>
      </c>
      <c r="P90" s="96" t="s">
        <v>137</v>
      </c>
      <c r="Q90" s="96" t="s">
        <v>138</v>
      </c>
      <c r="R90" s="96" t="s">
        <v>139</v>
      </c>
      <c r="S90" s="96" t="s">
        <v>140</v>
      </c>
      <c r="T90" s="97" t="s">
        <v>141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142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P92+P110+P134+P145+P171+P190</f>
        <v>0</v>
      </c>
      <c r="Q91" s="99"/>
      <c r="R91" s="196">
        <f>R92+R110+R134+R145+R171+R190</f>
        <v>0</v>
      </c>
      <c r="S91" s="99"/>
      <c r="T91" s="197">
        <f>T92+T110+T134+T145+T171+T190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108</v>
      </c>
      <c r="BK91" s="198">
        <f>BK92+BK110+BK134+BK145+BK171+BK190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1004</v>
      </c>
      <c r="F92" s="202" t="s">
        <v>1005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SUM(P93:P109)</f>
        <v>0</v>
      </c>
      <c r="Q92" s="207"/>
      <c r="R92" s="208">
        <f>SUM(R93:R109)</f>
        <v>0</v>
      </c>
      <c r="S92" s="207"/>
      <c r="T92" s="209">
        <f>SUM(T93:T109)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77</v>
      </c>
      <c r="AT92" s="211" t="s">
        <v>68</v>
      </c>
      <c r="AU92" s="211" t="s">
        <v>69</v>
      </c>
      <c r="AY92" s="210" t="s">
        <v>145</v>
      </c>
      <c r="BK92" s="212">
        <f>SUM(BK93:BK109)</f>
        <v>0</v>
      </c>
    </row>
    <row r="93" s="2" customFormat="1" ht="16.5" customHeight="1">
      <c r="A93" s="41"/>
      <c r="B93" s="42"/>
      <c r="C93" s="215" t="s">
        <v>146</v>
      </c>
      <c r="D93" s="215" t="s">
        <v>151</v>
      </c>
      <c r="E93" s="216" t="s">
        <v>1006</v>
      </c>
      <c r="F93" s="217" t="s">
        <v>1007</v>
      </c>
      <c r="G93" s="218" t="s">
        <v>154</v>
      </c>
      <c r="H93" s="219">
        <v>130</v>
      </c>
      <c r="I93" s="220"/>
      <c r="J93" s="221">
        <f>ROUND(I93*H93,2)</f>
        <v>0</v>
      </c>
      <c r="K93" s="217" t="s">
        <v>155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156</v>
      </c>
      <c r="AT93" s="226" t="s">
        <v>151</v>
      </c>
      <c r="AU93" s="226" t="s">
        <v>77</v>
      </c>
      <c r="AY93" s="20" t="s">
        <v>145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156</v>
      </c>
      <c r="BM93" s="226" t="s">
        <v>1008</v>
      </c>
    </row>
    <row r="94" s="2" customFormat="1">
      <c r="A94" s="41"/>
      <c r="B94" s="42"/>
      <c r="C94" s="43"/>
      <c r="D94" s="228" t="s">
        <v>158</v>
      </c>
      <c r="E94" s="43"/>
      <c r="F94" s="229" t="s">
        <v>1009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158</v>
      </c>
      <c r="AU94" s="20" t="s">
        <v>77</v>
      </c>
    </row>
    <row r="95" s="2" customFormat="1">
      <c r="A95" s="41"/>
      <c r="B95" s="42"/>
      <c r="C95" s="43"/>
      <c r="D95" s="233" t="s">
        <v>160</v>
      </c>
      <c r="E95" s="43"/>
      <c r="F95" s="234" t="s">
        <v>1010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160</v>
      </c>
      <c r="AU95" s="20" t="s">
        <v>77</v>
      </c>
    </row>
    <row r="96" s="2" customFormat="1" ht="16.5" customHeight="1">
      <c r="A96" s="41"/>
      <c r="B96" s="42"/>
      <c r="C96" s="215" t="s">
        <v>156</v>
      </c>
      <c r="D96" s="215" t="s">
        <v>151</v>
      </c>
      <c r="E96" s="216" t="s">
        <v>1011</v>
      </c>
      <c r="F96" s="217" t="s">
        <v>1012</v>
      </c>
      <c r="G96" s="218" t="s">
        <v>154</v>
      </c>
      <c r="H96" s="219">
        <v>3</v>
      </c>
      <c r="I96" s="220"/>
      <c r="J96" s="221">
        <f>ROUND(I96*H96,2)</f>
        <v>0</v>
      </c>
      <c r="K96" s="217" t="s">
        <v>155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156</v>
      </c>
      <c r="AT96" s="226" t="s">
        <v>151</v>
      </c>
      <c r="AU96" s="226" t="s">
        <v>77</v>
      </c>
      <c r="AY96" s="20" t="s">
        <v>145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156</v>
      </c>
      <c r="BM96" s="226" t="s">
        <v>1013</v>
      </c>
    </row>
    <row r="97" s="2" customFormat="1">
      <c r="A97" s="41"/>
      <c r="B97" s="42"/>
      <c r="C97" s="43"/>
      <c r="D97" s="228" t="s">
        <v>158</v>
      </c>
      <c r="E97" s="43"/>
      <c r="F97" s="229" t="s">
        <v>1014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158</v>
      </c>
      <c r="AU97" s="20" t="s">
        <v>77</v>
      </c>
    </row>
    <row r="98" s="2" customFormat="1">
      <c r="A98" s="41"/>
      <c r="B98" s="42"/>
      <c r="C98" s="43"/>
      <c r="D98" s="233" t="s">
        <v>160</v>
      </c>
      <c r="E98" s="43"/>
      <c r="F98" s="234" t="s">
        <v>1015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160</v>
      </c>
      <c r="AU98" s="20" t="s">
        <v>77</v>
      </c>
    </row>
    <row r="99" s="2" customFormat="1" ht="16.5" customHeight="1">
      <c r="A99" s="41"/>
      <c r="B99" s="42"/>
      <c r="C99" s="215" t="s">
        <v>252</v>
      </c>
      <c r="D99" s="215" t="s">
        <v>151</v>
      </c>
      <c r="E99" s="216" t="s">
        <v>1016</v>
      </c>
      <c r="F99" s="217" t="s">
        <v>1017</v>
      </c>
      <c r="G99" s="218" t="s">
        <v>154</v>
      </c>
      <c r="H99" s="219">
        <v>24</v>
      </c>
      <c r="I99" s="220"/>
      <c r="J99" s="221">
        <f>ROUND(I99*H99,2)</f>
        <v>0</v>
      </c>
      <c r="K99" s="217" t="s">
        <v>155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156</v>
      </c>
      <c r="AT99" s="226" t="s">
        <v>151</v>
      </c>
      <c r="AU99" s="226" t="s">
        <v>77</v>
      </c>
      <c r="AY99" s="20" t="s">
        <v>145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156</v>
      </c>
      <c r="BM99" s="226" t="s">
        <v>1018</v>
      </c>
    </row>
    <row r="100" s="2" customFormat="1">
      <c r="A100" s="41"/>
      <c r="B100" s="42"/>
      <c r="C100" s="43"/>
      <c r="D100" s="228" t="s">
        <v>158</v>
      </c>
      <c r="E100" s="43"/>
      <c r="F100" s="229" t="s">
        <v>1019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158</v>
      </c>
      <c r="AU100" s="20" t="s">
        <v>77</v>
      </c>
    </row>
    <row r="101" s="2" customFormat="1">
      <c r="A101" s="41"/>
      <c r="B101" s="42"/>
      <c r="C101" s="43"/>
      <c r="D101" s="233" t="s">
        <v>160</v>
      </c>
      <c r="E101" s="43"/>
      <c r="F101" s="234" t="s">
        <v>1020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160</v>
      </c>
      <c r="AU101" s="20" t="s">
        <v>77</v>
      </c>
    </row>
    <row r="102" s="2" customFormat="1" ht="16.5" customHeight="1">
      <c r="A102" s="41"/>
      <c r="B102" s="42"/>
      <c r="C102" s="215" t="s">
        <v>672</v>
      </c>
      <c r="D102" s="215" t="s">
        <v>151</v>
      </c>
      <c r="E102" s="216" t="s">
        <v>1021</v>
      </c>
      <c r="F102" s="217" t="s">
        <v>1022</v>
      </c>
      <c r="G102" s="218" t="s">
        <v>154</v>
      </c>
      <c r="H102" s="219">
        <v>3</v>
      </c>
      <c r="I102" s="220"/>
      <c r="J102" s="221">
        <f>ROUND(I102*H102,2)</f>
        <v>0</v>
      </c>
      <c r="K102" s="217" t="s">
        <v>447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156</v>
      </c>
      <c r="AT102" s="226" t="s">
        <v>151</v>
      </c>
      <c r="AU102" s="226" t="s">
        <v>77</v>
      </c>
      <c r="AY102" s="20" t="s">
        <v>145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156</v>
      </c>
      <c r="BM102" s="226" t="s">
        <v>1023</v>
      </c>
    </row>
    <row r="103" s="2" customFormat="1">
      <c r="A103" s="41"/>
      <c r="B103" s="42"/>
      <c r="C103" s="43"/>
      <c r="D103" s="228" t="s">
        <v>158</v>
      </c>
      <c r="E103" s="43"/>
      <c r="F103" s="229" t="s">
        <v>1022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158</v>
      </c>
      <c r="AU103" s="20" t="s">
        <v>77</v>
      </c>
    </row>
    <row r="104" s="2" customFormat="1" ht="24.15" customHeight="1">
      <c r="A104" s="41"/>
      <c r="B104" s="42"/>
      <c r="C104" s="215" t="s">
        <v>315</v>
      </c>
      <c r="D104" s="215" t="s">
        <v>151</v>
      </c>
      <c r="E104" s="216" t="s">
        <v>1024</v>
      </c>
      <c r="F104" s="217" t="s">
        <v>1025</v>
      </c>
      <c r="G104" s="218" t="s">
        <v>1026</v>
      </c>
      <c r="H104" s="219">
        <v>1</v>
      </c>
      <c r="I104" s="220"/>
      <c r="J104" s="221">
        <f>ROUND(I104*H104,2)</f>
        <v>0</v>
      </c>
      <c r="K104" s="217" t="s">
        <v>447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156</v>
      </c>
      <c r="AT104" s="226" t="s">
        <v>151</v>
      </c>
      <c r="AU104" s="226" t="s">
        <v>77</v>
      </c>
      <c r="AY104" s="20" t="s">
        <v>145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156</v>
      </c>
      <c r="BM104" s="226" t="s">
        <v>1027</v>
      </c>
    </row>
    <row r="105" s="2" customFormat="1">
      <c r="A105" s="41"/>
      <c r="B105" s="42"/>
      <c r="C105" s="43"/>
      <c r="D105" s="228" t="s">
        <v>158</v>
      </c>
      <c r="E105" s="43"/>
      <c r="F105" s="229" t="s">
        <v>1028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158</v>
      </c>
      <c r="AU105" s="20" t="s">
        <v>77</v>
      </c>
    </row>
    <row r="106" s="2" customFormat="1" ht="24.15" customHeight="1">
      <c r="A106" s="41"/>
      <c r="B106" s="42"/>
      <c r="C106" s="215" t="s">
        <v>167</v>
      </c>
      <c r="D106" s="215" t="s">
        <v>151</v>
      </c>
      <c r="E106" s="216" t="s">
        <v>1029</v>
      </c>
      <c r="F106" s="217" t="s">
        <v>1030</v>
      </c>
      <c r="G106" s="218" t="s">
        <v>1026</v>
      </c>
      <c r="H106" s="219">
        <v>1</v>
      </c>
      <c r="I106" s="220"/>
      <c r="J106" s="221">
        <f>ROUND(I106*H106,2)</f>
        <v>0</v>
      </c>
      <c r="K106" s="217" t="s">
        <v>447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156</v>
      </c>
      <c r="AT106" s="226" t="s">
        <v>151</v>
      </c>
      <c r="AU106" s="226" t="s">
        <v>77</v>
      </c>
      <c r="AY106" s="20" t="s">
        <v>145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156</v>
      </c>
      <c r="BM106" s="226" t="s">
        <v>1031</v>
      </c>
    </row>
    <row r="107" s="2" customFormat="1">
      <c r="A107" s="41"/>
      <c r="B107" s="42"/>
      <c r="C107" s="43"/>
      <c r="D107" s="228" t="s">
        <v>158</v>
      </c>
      <c r="E107" s="43"/>
      <c r="F107" s="229" t="s">
        <v>1032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158</v>
      </c>
      <c r="AU107" s="20" t="s">
        <v>77</v>
      </c>
    </row>
    <row r="108" s="2" customFormat="1" ht="24.15" customHeight="1">
      <c r="A108" s="41"/>
      <c r="B108" s="42"/>
      <c r="C108" s="215" t="s">
        <v>190</v>
      </c>
      <c r="D108" s="215" t="s">
        <v>151</v>
      </c>
      <c r="E108" s="216" t="s">
        <v>1033</v>
      </c>
      <c r="F108" s="217" t="s">
        <v>1034</v>
      </c>
      <c r="G108" s="218" t="s">
        <v>1026</v>
      </c>
      <c r="H108" s="219">
        <v>1</v>
      </c>
      <c r="I108" s="220"/>
      <c r="J108" s="221">
        <f>ROUND(I108*H108,2)</f>
        <v>0</v>
      </c>
      <c r="K108" s="217" t="s">
        <v>447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156</v>
      </c>
      <c r="AT108" s="226" t="s">
        <v>151</v>
      </c>
      <c r="AU108" s="226" t="s">
        <v>77</v>
      </c>
      <c r="AY108" s="20" t="s">
        <v>145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156</v>
      </c>
      <c r="BM108" s="226" t="s">
        <v>1035</v>
      </c>
    </row>
    <row r="109" s="2" customFormat="1">
      <c r="A109" s="41"/>
      <c r="B109" s="42"/>
      <c r="C109" s="43"/>
      <c r="D109" s="228" t="s">
        <v>158</v>
      </c>
      <c r="E109" s="43"/>
      <c r="F109" s="229" t="s">
        <v>1036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158</v>
      </c>
      <c r="AU109" s="20" t="s">
        <v>77</v>
      </c>
    </row>
    <row r="110" s="12" customFormat="1" ht="25.92" customHeight="1">
      <c r="A110" s="12"/>
      <c r="B110" s="199"/>
      <c r="C110" s="200"/>
      <c r="D110" s="201" t="s">
        <v>68</v>
      </c>
      <c r="E110" s="202" t="s">
        <v>1037</v>
      </c>
      <c r="F110" s="202" t="s">
        <v>1038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SUM(P111:P133)</f>
        <v>0</v>
      </c>
      <c r="Q110" s="207"/>
      <c r="R110" s="208">
        <f>SUM(R111:R133)</f>
        <v>0</v>
      </c>
      <c r="S110" s="207"/>
      <c r="T110" s="209">
        <f>SUM(T111:T133)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77</v>
      </c>
      <c r="AT110" s="211" t="s">
        <v>68</v>
      </c>
      <c r="AU110" s="211" t="s">
        <v>69</v>
      </c>
      <c r="AY110" s="210" t="s">
        <v>145</v>
      </c>
      <c r="BK110" s="212">
        <f>SUM(BK111:BK133)</f>
        <v>0</v>
      </c>
    </row>
    <row r="111" s="2" customFormat="1" ht="16.5" customHeight="1">
      <c r="A111" s="41"/>
      <c r="B111" s="42"/>
      <c r="C111" s="215" t="s">
        <v>77</v>
      </c>
      <c r="D111" s="215" t="s">
        <v>151</v>
      </c>
      <c r="E111" s="216" t="s">
        <v>1039</v>
      </c>
      <c r="F111" s="217" t="s">
        <v>1040</v>
      </c>
      <c r="G111" s="218" t="s">
        <v>303</v>
      </c>
      <c r="H111" s="219">
        <v>26</v>
      </c>
      <c r="I111" s="220"/>
      <c r="J111" s="221">
        <f>ROUND(I111*H111,2)</f>
        <v>0</v>
      </c>
      <c r="K111" s="217" t="s">
        <v>447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156</v>
      </c>
      <c r="AT111" s="226" t="s">
        <v>151</v>
      </c>
      <c r="AU111" s="226" t="s">
        <v>77</v>
      </c>
      <c r="AY111" s="20" t="s">
        <v>145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156</v>
      </c>
      <c r="BM111" s="226" t="s">
        <v>1041</v>
      </c>
    </row>
    <row r="112" s="2" customFormat="1">
      <c r="A112" s="41"/>
      <c r="B112" s="42"/>
      <c r="C112" s="43"/>
      <c r="D112" s="228" t="s">
        <v>158</v>
      </c>
      <c r="E112" s="43"/>
      <c r="F112" s="229" t="s">
        <v>1040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158</v>
      </c>
      <c r="AU112" s="20" t="s">
        <v>77</v>
      </c>
    </row>
    <row r="113" s="2" customFormat="1" ht="16.5" customHeight="1">
      <c r="A113" s="41"/>
      <c r="B113" s="42"/>
      <c r="C113" s="215" t="s">
        <v>262</v>
      </c>
      <c r="D113" s="215" t="s">
        <v>151</v>
      </c>
      <c r="E113" s="216" t="s">
        <v>1042</v>
      </c>
      <c r="F113" s="217" t="s">
        <v>1043</v>
      </c>
      <c r="G113" s="218" t="s">
        <v>303</v>
      </c>
      <c r="H113" s="219">
        <v>100</v>
      </c>
      <c r="I113" s="220"/>
      <c r="J113" s="221">
        <f>ROUND(I113*H113,2)</f>
        <v>0</v>
      </c>
      <c r="K113" s="217" t="s">
        <v>447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156</v>
      </c>
      <c r="AT113" s="226" t="s">
        <v>151</v>
      </c>
      <c r="AU113" s="226" t="s">
        <v>77</v>
      </c>
      <c r="AY113" s="20" t="s">
        <v>145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156</v>
      </c>
      <c r="BM113" s="226" t="s">
        <v>1044</v>
      </c>
    </row>
    <row r="114" s="2" customFormat="1">
      <c r="A114" s="41"/>
      <c r="B114" s="42"/>
      <c r="C114" s="43"/>
      <c r="D114" s="228" t="s">
        <v>158</v>
      </c>
      <c r="E114" s="43"/>
      <c r="F114" s="229" t="s">
        <v>1045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158</v>
      </c>
      <c r="AU114" s="20" t="s">
        <v>77</v>
      </c>
    </row>
    <row r="115" s="2" customFormat="1" ht="16.5" customHeight="1">
      <c r="A115" s="41"/>
      <c r="B115" s="42"/>
      <c r="C115" s="215" t="s">
        <v>294</v>
      </c>
      <c r="D115" s="215" t="s">
        <v>151</v>
      </c>
      <c r="E115" s="216" t="s">
        <v>1046</v>
      </c>
      <c r="F115" s="217" t="s">
        <v>1047</v>
      </c>
      <c r="G115" s="218" t="s">
        <v>303</v>
      </c>
      <c r="H115" s="219">
        <v>100</v>
      </c>
      <c r="I115" s="220"/>
      <c r="J115" s="221">
        <f>ROUND(I115*H115,2)</f>
        <v>0</v>
      </c>
      <c r="K115" s="217" t="s">
        <v>447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156</v>
      </c>
      <c r="AT115" s="226" t="s">
        <v>151</v>
      </c>
      <c r="AU115" s="226" t="s">
        <v>77</v>
      </c>
      <c r="AY115" s="20" t="s">
        <v>145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156</v>
      </c>
      <c r="BM115" s="226" t="s">
        <v>1048</v>
      </c>
    </row>
    <row r="116" s="2" customFormat="1">
      <c r="A116" s="41"/>
      <c r="B116" s="42"/>
      <c r="C116" s="43"/>
      <c r="D116" s="228" t="s">
        <v>158</v>
      </c>
      <c r="E116" s="43"/>
      <c r="F116" s="229" t="s">
        <v>1047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158</v>
      </c>
      <c r="AU116" s="20" t="s">
        <v>77</v>
      </c>
    </row>
    <row r="117" s="2" customFormat="1" ht="16.5" customHeight="1">
      <c r="A117" s="41"/>
      <c r="B117" s="42"/>
      <c r="C117" s="215" t="s">
        <v>380</v>
      </c>
      <c r="D117" s="215" t="s">
        <v>151</v>
      </c>
      <c r="E117" s="216" t="s">
        <v>1049</v>
      </c>
      <c r="F117" s="217" t="s">
        <v>1050</v>
      </c>
      <c r="G117" s="218" t="s">
        <v>303</v>
      </c>
      <c r="H117" s="219">
        <v>350</v>
      </c>
      <c r="I117" s="220"/>
      <c r="J117" s="221">
        <f>ROUND(I117*H117,2)</f>
        <v>0</v>
      </c>
      <c r="K117" s="217" t="s">
        <v>447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156</v>
      </c>
      <c r="AT117" s="226" t="s">
        <v>151</v>
      </c>
      <c r="AU117" s="226" t="s">
        <v>77</v>
      </c>
      <c r="AY117" s="20" t="s">
        <v>145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156</v>
      </c>
      <c r="BM117" s="226" t="s">
        <v>1051</v>
      </c>
    </row>
    <row r="118" s="2" customFormat="1">
      <c r="A118" s="41"/>
      <c r="B118" s="42"/>
      <c r="C118" s="43"/>
      <c r="D118" s="228" t="s">
        <v>158</v>
      </c>
      <c r="E118" s="43"/>
      <c r="F118" s="229" t="s">
        <v>1050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158</v>
      </c>
      <c r="AU118" s="20" t="s">
        <v>77</v>
      </c>
    </row>
    <row r="119" s="2" customFormat="1" ht="16.5" customHeight="1">
      <c r="A119" s="41"/>
      <c r="B119" s="42"/>
      <c r="C119" s="215" t="s">
        <v>270</v>
      </c>
      <c r="D119" s="215" t="s">
        <v>151</v>
      </c>
      <c r="E119" s="216" t="s">
        <v>1052</v>
      </c>
      <c r="F119" s="217" t="s">
        <v>1053</v>
      </c>
      <c r="G119" s="218" t="s">
        <v>303</v>
      </c>
      <c r="H119" s="219">
        <v>250</v>
      </c>
      <c r="I119" s="220"/>
      <c r="J119" s="221">
        <f>ROUND(I119*H119,2)</f>
        <v>0</v>
      </c>
      <c r="K119" s="217" t="s">
        <v>447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156</v>
      </c>
      <c r="AT119" s="226" t="s">
        <v>151</v>
      </c>
      <c r="AU119" s="226" t="s">
        <v>77</v>
      </c>
      <c r="AY119" s="20" t="s">
        <v>145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156</v>
      </c>
      <c r="BM119" s="226" t="s">
        <v>1054</v>
      </c>
    </row>
    <row r="120" s="2" customFormat="1">
      <c r="A120" s="41"/>
      <c r="B120" s="42"/>
      <c r="C120" s="43"/>
      <c r="D120" s="228" t="s">
        <v>158</v>
      </c>
      <c r="E120" s="43"/>
      <c r="F120" s="229" t="s">
        <v>1053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158</v>
      </c>
      <c r="AU120" s="20" t="s">
        <v>77</v>
      </c>
    </row>
    <row r="121" s="2" customFormat="1" ht="16.5" customHeight="1">
      <c r="A121" s="41"/>
      <c r="B121" s="42"/>
      <c r="C121" s="215" t="s">
        <v>662</v>
      </c>
      <c r="D121" s="215" t="s">
        <v>151</v>
      </c>
      <c r="E121" s="216" t="s">
        <v>1055</v>
      </c>
      <c r="F121" s="217" t="s">
        <v>1056</v>
      </c>
      <c r="G121" s="218" t="s">
        <v>303</v>
      </c>
      <c r="H121" s="219">
        <v>60</v>
      </c>
      <c r="I121" s="220"/>
      <c r="J121" s="221">
        <f>ROUND(I121*H121,2)</f>
        <v>0</v>
      </c>
      <c r="K121" s="217" t="s">
        <v>447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156</v>
      </c>
      <c r="AT121" s="226" t="s">
        <v>151</v>
      </c>
      <c r="AU121" s="226" t="s">
        <v>77</v>
      </c>
      <c r="AY121" s="20" t="s">
        <v>145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156</v>
      </c>
      <c r="BM121" s="226" t="s">
        <v>1057</v>
      </c>
    </row>
    <row r="122" s="2" customFormat="1">
      <c r="A122" s="41"/>
      <c r="B122" s="42"/>
      <c r="C122" s="43"/>
      <c r="D122" s="228" t="s">
        <v>158</v>
      </c>
      <c r="E122" s="43"/>
      <c r="F122" s="229" t="s">
        <v>1056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158</v>
      </c>
      <c r="AU122" s="20" t="s">
        <v>77</v>
      </c>
    </row>
    <row r="123" s="2" customFormat="1" ht="16.5" customHeight="1">
      <c r="A123" s="41"/>
      <c r="B123" s="42"/>
      <c r="C123" s="215" t="s">
        <v>7</v>
      </c>
      <c r="D123" s="215" t="s">
        <v>151</v>
      </c>
      <c r="E123" s="216" t="s">
        <v>1058</v>
      </c>
      <c r="F123" s="217" t="s">
        <v>1059</v>
      </c>
      <c r="G123" s="218" t="s">
        <v>303</v>
      </c>
      <c r="H123" s="219">
        <v>150</v>
      </c>
      <c r="I123" s="220"/>
      <c r="J123" s="221">
        <f>ROUND(I123*H123,2)</f>
        <v>0</v>
      </c>
      <c r="K123" s="217" t="s">
        <v>447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156</v>
      </c>
      <c r="AT123" s="226" t="s">
        <v>151</v>
      </c>
      <c r="AU123" s="226" t="s">
        <v>77</v>
      </c>
      <c r="AY123" s="20" t="s">
        <v>145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156</v>
      </c>
      <c r="BM123" s="226" t="s">
        <v>1060</v>
      </c>
    </row>
    <row r="124" s="2" customFormat="1">
      <c r="A124" s="41"/>
      <c r="B124" s="42"/>
      <c r="C124" s="43"/>
      <c r="D124" s="228" t="s">
        <v>158</v>
      </c>
      <c r="E124" s="43"/>
      <c r="F124" s="229" t="s">
        <v>1059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158</v>
      </c>
      <c r="AU124" s="20" t="s">
        <v>77</v>
      </c>
    </row>
    <row r="125" s="2" customFormat="1" ht="16.5" customHeight="1">
      <c r="A125" s="41"/>
      <c r="B125" s="42"/>
      <c r="C125" s="215" t="s">
        <v>826</v>
      </c>
      <c r="D125" s="215" t="s">
        <v>151</v>
      </c>
      <c r="E125" s="216" t="s">
        <v>1061</v>
      </c>
      <c r="F125" s="217" t="s">
        <v>1062</v>
      </c>
      <c r="G125" s="218" t="s">
        <v>872</v>
      </c>
      <c r="H125" s="219">
        <v>150</v>
      </c>
      <c r="I125" s="220"/>
      <c r="J125" s="221">
        <f>ROUND(I125*H125,2)</f>
        <v>0</v>
      </c>
      <c r="K125" s="217" t="s">
        <v>447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156</v>
      </c>
      <c r="AT125" s="226" t="s">
        <v>151</v>
      </c>
      <c r="AU125" s="226" t="s">
        <v>77</v>
      </c>
      <c r="AY125" s="20" t="s">
        <v>145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156</v>
      </c>
      <c r="BM125" s="226" t="s">
        <v>1063</v>
      </c>
    </row>
    <row r="126" s="2" customFormat="1">
      <c r="A126" s="41"/>
      <c r="B126" s="42"/>
      <c r="C126" s="43"/>
      <c r="D126" s="228" t="s">
        <v>158</v>
      </c>
      <c r="E126" s="43"/>
      <c r="F126" s="229" t="s">
        <v>1062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158</v>
      </c>
      <c r="AU126" s="20" t="s">
        <v>77</v>
      </c>
    </row>
    <row r="127" s="2" customFormat="1">
      <c r="A127" s="41"/>
      <c r="B127" s="42"/>
      <c r="C127" s="43"/>
      <c r="D127" s="228" t="s">
        <v>494</v>
      </c>
      <c r="E127" s="43"/>
      <c r="F127" s="289" t="s">
        <v>1064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494</v>
      </c>
      <c r="AU127" s="20" t="s">
        <v>77</v>
      </c>
    </row>
    <row r="128" s="2" customFormat="1" ht="16.5" customHeight="1">
      <c r="A128" s="41"/>
      <c r="B128" s="42"/>
      <c r="C128" s="215" t="s">
        <v>631</v>
      </c>
      <c r="D128" s="215" t="s">
        <v>151</v>
      </c>
      <c r="E128" s="216" t="s">
        <v>1065</v>
      </c>
      <c r="F128" s="217" t="s">
        <v>1066</v>
      </c>
      <c r="G128" s="218" t="s">
        <v>1067</v>
      </c>
      <c r="H128" s="219">
        <v>8</v>
      </c>
      <c r="I128" s="220"/>
      <c r="J128" s="221">
        <f>ROUND(I128*H128,2)</f>
        <v>0</v>
      </c>
      <c r="K128" s="217" t="s">
        <v>447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156</v>
      </c>
      <c r="AT128" s="226" t="s">
        <v>151</v>
      </c>
      <c r="AU128" s="226" t="s">
        <v>77</v>
      </c>
      <c r="AY128" s="20" t="s">
        <v>145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156</v>
      </c>
      <c r="BM128" s="226" t="s">
        <v>1068</v>
      </c>
    </row>
    <row r="129" s="2" customFormat="1">
      <c r="A129" s="41"/>
      <c r="B129" s="42"/>
      <c r="C129" s="43"/>
      <c r="D129" s="228" t="s">
        <v>158</v>
      </c>
      <c r="E129" s="43"/>
      <c r="F129" s="229" t="s">
        <v>1066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158</v>
      </c>
      <c r="AU129" s="20" t="s">
        <v>77</v>
      </c>
    </row>
    <row r="130" s="2" customFormat="1" ht="16.5" customHeight="1">
      <c r="A130" s="41"/>
      <c r="B130" s="42"/>
      <c r="C130" s="215" t="s">
        <v>638</v>
      </c>
      <c r="D130" s="215" t="s">
        <v>151</v>
      </c>
      <c r="E130" s="216" t="s">
        <v>1069</v>
      </c>
      <c r="F130" s="217" t="s">
        <v>1070</v>
      </c>
      <c r="G130" s="218" t="s">
        <v>1067</v>
      </c>
      <c r="H130" s="219">
        <v>4</v>
      </c>
      <c r="I130" s="220"/>
      <c r="J130" s="221">
        <f>ROUND(I130*H130,2)</f>
        <v>0</v>
      </c>
      <c r="K130" s="217" t="s">
        <v>447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156</v>
      </c>
      <c r="AT130" s="226" t="s">
        <v>151</v>
      </c>
      <c r="AU130" s="226" t="s">
        <v>77</v>
      </c>
      <c r="AY130" s="20" t="s">
        <v>145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156</v>
      </c>
      <c r="BM130" s="226" t="s">
        <v>1071</v>
      </c>
    </row>
    <row r="131" s="2" customFormat="1">
      <c r="A131" s="41"/>
      <c r="B131" s="42"/>
      <c r="C131" s="43"/>
      <c r="D131" s="228" t="s">
        <v>158</v>
      </c>
      <c r="E131" s="43"/>
      <c r="F131" s="229" t="s">
        <v>1070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158</v>
      </c>
      <c r="AU131" s="20" t="s">
        <v>77</v>
      </c>
    </row>
    <row r="132" s="2" customFormat="1" ht="24.15" customHeight="1">
      <c r="A132" s="41"/>
      <c r="B132" s="42"/>
      <c r="C132" s="215" t="s">
        <v>148</v>
      </c>
      <c r="D132" s="215" t="s">
        <v>151</v>
      </c>
      <c r="E132" s="216" t="s">
        <v>1072</v>
      </c>
      <c r="F132" s="217" t="s">
        <v>1073</v>
      </c>
      <c r="G132" s="218" t="s">
        <v>416</v>
      </c>
      <c r="H132" s="219">
        <v>26</v>
      </c>
      <c r="I132" s="220"/>
      <c r="J132" s="221">
        <f>ROUND(I132*H132,2)</f>
        <v>0</v>
      </c>
      <c r="K132" s="217" t="s">
        <v>447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156</v>
      </c>
      <c r="AT132" s="226" t="s">
        <v>151</v>
      </c>
      <c r="AU132" s="226" t="s">
        <v>77</v>
      </c>
      <c r="AY132" s="20" t="s">
        <v>145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156</v>
      </c>
      <c r="BM132" s="226" t="s">
        <v>1074</v>
      </c>
    </row>
    <row r="133" s="2" customFormat="1">
      <c r="A133" s="41"/>
      <c r="B133" s="42"/>
      <c r="C133" s="43"/>
      <c r="D133" s="228" t="s">
        <v>158</v>
      </c>
      <c r="E133" s="43"/>
      <c r="F133" s="229" t="s">
        <v>1073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158</v>
      </c>
      <c r="AU133" s="20" t="s">
        <v>77</v>
      </c>
    </row>
    <row r="134" s="12" customFormat="1" ht="25.92" customHeight="1">
      <c r="A134" s="12"/>
      <c r="B134" s="199"/>
      <c r="C134" s="200"/>
      <c r="D134" s="201" t="s">
        <v>68</v>
      </c>
      <c r="E134" s="202" t="s">
        <v>1075</v>
      </c>
      <c r="F134" s="202" t="s">
        <v>1076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SUM(P135:P144)</f>
        <v>0</v>
      </c>
      <c r="Q134" s="207"/>
      <c r="R134" s="208">
        <f>SUM(R135:R144)</f>
        <v>0</v>
      </c>
      <c r="S134" s="207"/>
      <c r="T134" s="209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77</v>
      </c>
      <c r="AT134" s="211" t="s">
        <v>68</v>
      </c>
      <c r="AU134" s="211" t="s">
        <v>69</v>
      </c>
      <c r="AY134" s="210" t="s">
        <v>145</v>
      </c>
      <c r="BK134" s="212">
        <f>SUM(BK135:BK144)</f>
        <v>0</v>
      </c>
    </row>
    <row r="135" s="2" customFormat="1" ht="24.15" customHeight="1">
      <c r="A135" s="41"/>
      <c r="B135" s="42"/>
      <c r="C135" s="215" t="s">
        <v>611</v>
      </c>
      <c r="D135" s="215" t="s">
        <v>151</v>
      </c>
      <c r="E135" s="216" t="s">
        <v>1077</v>
      </c>
      <c r="F135" s="217" t="s">
        <v>1078</v>
      </c>
      <c r="G135" s="218" t="s">
        <v>1079</v>
      </c>
      <c r="H135" s="219">
        <v>27</v>
      </c>
      <c r="I135" s="220"/>
      <c r="J135" s="221">
        <f>ROUND(I135*H135,2)</f>
        <v>0</v>
      </c>
      <c r="K135" s="217" t="s">
        <v>447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156</v>
      </c>
      <c r="AT135" s="226" t="s">
        <v>151</v>
      </c>
      <c r="AU135" s="226" t="s">
        <v>77</v>
      </c>
      <c r="AY135" s="20" t="s">
        <v>145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156</v>
      </c>
      <c r="BM135" s="226" t="s">
        <v>1080</v>
      </c>
    </row>
    <row r="136" s="2" customFormat="1">
      <c r="A136" s="41"/>
      <c r="B136" s="42"/>
      <c r="C136" s="43"/>
      <c r="D136" s="228" t="s">
        <v>158</v>
      </c>
      <c r="E136" s="43"/>
      <c r="F136" s="229" t="s">
        <v>1078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158</v>
      </c>
      <c r="AU136" s="20" t="s">
        <v>77</v>
      </c>
    </row>
    <row r="137" s="2" customFormat="1" ht="24.15" customHeight="1">
      <c r="A137" s="41"/>
      <c r="B137" s="42"/>
      <c r="C137" s="215" t="s">
        <v>623</v>
      </c>
      <c r="D137" s="215" t="s">
        <v>151</v>
      </c>
      <c r="E137" s="216" t="s">
        <v>1081</v>
      </c>
      <c r="F137" s="217" t="s">
        <v>1082</v>
      </c>
      <c r="G137" s="218" t="s">
        <v>1079</v>
      </c>
      <c r="H137" s="219">
        <v>6</v>
      </c>
      <c r="I137" s="220"/>
      <c r="J137" s="221">
        <f>ROUND(I137*H137,2)</f>
        <v>0</v>
      </c>
      <c r="K137" s="217" t="s">
        <v>447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156</v>
      </c>
      <c r="AT137" s="226" t="s">
        <v>151</v>
      </c>
      <c r="AU137" s="226" t="s">
        <v>77</v>
      </c>
      <c r="AY137" s="20" t="s">
        <v>145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156</v>
      </c>
      <c r="BM137" s="226" t="s">
        <v>1083</v>
      </c>
    </row>
    <row r="138" s="2" customFormat="1">
      <c r="A138" s="41"/>
      <c r="B138" s="42"/>
      <c r="C138" s="43"/>
      <c r="D138" s="228" t="s">
        <v>158</v>
      </c>
      <c r="E138" s="43"/>
      <c r="F138" s="229" t="s">
        <v>1082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158</v>
      </c>
      <c r="AU138" s="20" t="s">
        <v>77</v>
      </c>
    </row>
    <row r="139" s="2" customFormat="1" ht="16.5" customHeight="1">
      <c r="A139" s="41"/>
      <c r="B139" s="42"/>
      <c r="C139" s="215" t="s">
        <v>1084</v>
      </c>
      <c r="D139" s="215" t="s">
        <v>151</v>
      </c>
      <c r="E139" s="216" t="s">
        <v>1085</v>
      </c>
      <c r="F139" s="217" t="s">
        <v>1086</v>
      </c>
      <c r="G139" s="218" t="s">
        <v>154</v>
      </c>
      <c r="H139" s="219">
        <v>33</v>
      </c>
      <c r="I139" s="220"/>
      <c r="J139" s="221">
        <f>ROUND(I139*H139,2)</f>
        <v>0</v>
      </c>
      <c r="K139" s="217" t="s">
        <v>447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156</v>
      </c>
      <c r="AT139" s="226" t="s">
        <v>151</v>
      </c>
      <c r="AU139" s="226" t="s">
        <v>77</v>
      </c>
      <c r="AY139" s="20" t="s">
        <v>145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156</v>
      </c>
      <c r="BM139" s="226" t="s">
        <v>1087</v>
      </c>
    </row>
    <row r="140" s="2" customFormat="1">
      <c r="A140" s="41"/>
      <c r="B140" s="42"/>
      <c r="C140" s="43"/>
      <c r="D140" s="228" t="s">
        <v>158</v>
      </c>
      <c r="E140" s="43"/>
      <c r="F140" s="229" t="s">
        <v>1086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158</v>
      </c>
      <c r="AU140" s="20" t="s">
        <v>77</v>
      </c>
    </row>
    <row r="141" s="2" customFormat="1" ht="16.5" customHeight="1">
      <c r="A141" s="41"/>
      <c r="B141" s="42"/>
      <c r="C141" s="215" t="s">
        <v>1088</v>
      </c>
      <c r="D141" s="215" t="s">
        <v>151</v>
      </c>
      <c r="E141" s="216" t="s">
        <v>1089</v>
      </c>
      <c r="F141" s="217" t="s">
        <v>1090</v>
      </c>
      <c r="G141" s="218" t="s">
        <v>154</v>
      </c>
      <c r="H141" s="219">
        <v>3</v>
      </c>
      <c r="I141" s="220"/>
      <c r="J141" s="221">
        <f>ROUND(I141*H141,2)</f>
        <v>0</v>
      </c>
      <c r="K141" s="217" t="s">
        <v>447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156</v>
      </c>
      <c r="AT141" s="226" t="s">
        <v>151</v>
      </c>
      <c r="AU141" s="226" t="s">
        <v>77</v>
      </c>
      <c r="AY141" s="20" t="s">
        <v>145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156</v>
      </c>
      <c r="BM141" s="226" t="s">
        <v>1091</v>
      </c>
    </row>
    <row r="142" s="2" customFormat="1">
      <c r="A142" s="41"/>
      <c r="B142" s="42"/>
      <c r="C142" s="43"/>
      <c r="D142" s="228" t="s">
        <v>158</v>
      </c>
      <c r="E142" s="43"/>
      <c r="F142" s="229" t="s">
        <v>1090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158</v>
      </c>
      <c r="AU142" s="20" t="s">
        <v>77</v>
      </c>
    </row>
    <row r="143" s="2" customFormat="1" ht="24.15" customHeight="1">
      <c r="A143" s="41"/>
      <c r="B143" s="42"/>
      <c r="C143" s="215" t="s">
        <v>1092</v>
      </c>
      <c r="D143" s="215" t="s">
        <v>151</v>
      </c>
      <c r="E143" s="216" t="s">
        <v>1093</v>
      </c>
      <c r="F143" s="217" t="s">
        <v>1094</v>
      </c>
      <c r="G143" s="218" t="s">
        <v>1079</v>
      </c>
      <c r="H143" s="219">
        <v>3</v>
      </c>
      <c r="I143" s="220"/>
      <c r="J143" s="221">
        <f>ROUND(I143*H143,2)</f>
        <v>0</v>
      </c>
      <c r="K143" s="217" t="s">
        <v>447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156</v>
      </c>
      <c r="AT143" s="226" t="s">
        <v>151</v>
      </c>
      <c r="AU143" s="226" t="s">
        <v>77</v>
      </c>
      <c r="AY143" s="20" t="s">
        <v>145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156</v>
      </c>
      <c r="BM143" s="226" t="s">
        <v>1095</v>
      </c>
    </row>
    <row r="144" s="2" customFormat="1">
      <c r="A144" s="41"/>
      <c r="B144" s="42"/>
      <c r="C144" s="43"/>
      <c r="D144" s="228" t="s">
        <v>158</v>
      </c>
      <c r="E144" s="43"/>
      <c r="F144" s="229" t="s">
        <v>1096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158</v>
      </c>
      <c r="AU144" s="20" t="s">
        <v>77</v>
      </c>
    </row>
    <row r="145" s="12" customFormat="1" ht="25.92" customHeight="1">
      <c r="A145" s="12"/>
      <c r="B145" s="199"/>
      <c r="C145" s="200"/>
      <c r="D145" s="201" t="s">
        <v>68</v>
      </c>
      <c r="E145" s="202" t="s">
        <v>1097</v>
      </c>
      <c r="F145" s="202" t="s">
        <v>1098</v>
      </c>
      <c r="G145" s="200"/>
      <c r="H145" s="200"/>
      <c r="I145" s="203"/>
      <c r="J145" s="204">
        <f>BK145</f>
        <v>0</v>
      </c>
      <c r="K145" s="200"/>
      <c r="L145" s="205"/>
      <c r="M145" s="206"/>
      <c r="N145" s="207"/>
      <c r="O145" s="207"/>
      <c r="P145" s="208">
        <f>SUM(P146:P170)</f>
        <v>0</v>
      </c>
      <c r="Q145" s="207"/>
      <c r="R145" s="208">
        <f>SUM(R146:R170)</f>
        <v>0</v>
      </c>
      <c r="S145" s="207"/>
      <c r="T145" s="209">
        <f>SUM(T146:T170)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77</v>
      </c>
      <c r="AT145" s="211" t="s">
        <v>68</v>
      </c>
      <c r="AU145" s="211" t="s">
        <v>69</v>
      </c>
      <c r="AY145" s="210" t="s">
        <v>145</v>
      </c>
      <c r="BK145" s="212">
        <f>SUM(BK146:BK170)</f>
        <v>0</v>
      </c>
    </row>
    <row r="146" s="2" customFormat="1" ht="16.5" customHeight="1">
      <c r="A146" s="41"/>
      <c r="B146" s="42"/>
      <c r="C146" s="215" t="s">
        <v>79</v>
      </c>
      <c r="D146" s="215" t="s">
        <v>151</v>
      </c>
      <c r="E146" s="216" t="s">
        <v>1099</v>
      </c>
      <c r="F146" s="217" t="s">
        <v>1100</v>
      </c>
      <c r="G146" s="218" t="s">
        <v>154</v>
      </c>
      <c r="H146" s="219">
        <v>10</v>
      </c>
      <c r="I146" s="220"/>
      <c r="J146" s="221">
        <f>ROUND(I146*H146,2)</f>
        <v>0</v>
      </c>
      <c r="K146" s="217" t="s">
        <v>447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156</v>
      </c>
      <c r="AT146" s="226" t="s">
        <v>151</v>
      </c>
      <c r="AU146" s="226" t="s">
        <v>77</v>
      </c>
      <c r="AY146" s="20" t="s">
        <v>145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156</v>
      </c>
      <c r="BM146" s="226" t="s">
        <v>1101</v>
      </c>
    </row>
    <row r="147" s="2" customFormat="1">
      <c r="A147" s="41"/>
      <c r="B147" s="42"/>
      <c r="C147" s="43"/>
      <c r="D147" s="228" t="s">
        <v>158</v>
      </c>
      <c r="E147" s="43"/>
      <c r="F147" s="229" t="s">
        <v>1100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158</v>
      </c>
      <c r="AU147" s="20" t="s">
        <v>77</v>
      </c>
    </row>
    <row r="148" s="2" customFormat="1" ht="16.5" customHeight="1">
      <c r="A148" s="41"/>
      <c r="B148" s="42"/>
      <c r="C148" s="215" t="s">
        <v>178</v>
      </c>
      <c r="D148" s="215" t="s">
        <v>151</v>
      </c>
      <c r="E148" s="216" t="s">
        <v>1102</v>
      </c>
      <c r="F148" s="217" t="s">
        <v>1103</v>
      </c>
      <c r="G148" s="218" t="s">
        <v>154</v>
      </c>
      <c r="H148" s="219">
        <v>1</v>
      </c>
      <c r="I148" s="220"/>
      <c r="J148" s="221">
        <f>ROUND(I148*H148,2)</f>
        <v>0</v>
      </c>
      <c r="K148" s="217" t="s">
        <v>447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156</v>
      </c>
      <c r="AT148" s="226" t="s">
        <v>151</v>
      </c>
      <c r="AU148" s="226" t="s">
        <v>77</v>
      </c>
      <c r="AY148" s="20" t="s">
        <v>145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156</v>
      </c>
      <c r="BM148" s="226" t="s">
        <v>1104</v>
      </c>
    </row>
    <row r="149" s="2" customFormat="1">
      <c r="A149" s="41"/>
      <c r="B149" s="42"/>
      <c r="C149" s="43"/>
      <c r="D149" s="228" t="s">
        <v>158</v>
      </c>
      <c r="E149" s="43"/>
      <c r="F149" s="229" t="s">
        <v>1103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158</v>
      </c>
      <c r="AU149" s="20" t="s">
        <v>77</v>
      </c>
    </row>
    <row r="150" s="2" customFormat="1" ht="16.5" customHeight="1">
      <c r="A150" s="41"/>
      <c r="B150" s="42"/>
      <c r="C150" s="215" t="s">
        <v>332</v>
      </c>
      <c r="D150" s="215" t="s">
        <v>151</v>
      </c>
      <c r="E150" s="216" t="s">
        <v>1105</v>
      </c>
      <c r="F150" s="217" t="s">
        <v>1106</v>
      </c>
      <c r="G150" s="218" t="s">
        <v>154</v>
      </c>
      <c r="H150" s="219">
        <v>2</v>
      </c>
      <c r="I150" s="220"/>
      <c r="J150" s="221">
        <f>ROUND(I150*H150,2)</f>
        <v>0</v>
      </c>
      <c r="K150" s="217" t="s">
        <v>447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156</v>
      </c>
      <c r="AT150" s="226" t="s">
        <v>151</v>
      </c>
      <c r="AU150" s="226" t="s">
        <v>77</v>
      </c>
      <c r="AY150" s="20" t="s">
        <v>145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156</v>
      </c>
      <c r="BM150" s="226" t="s">
        <v>1107</v>
      </c>
    </row>
    <row r="151" s="2" customFormat="1">
      <c r="A151" s="41"/>
      <c r="B151" s="42"/>
      <c r="C151" s="43"/>
      <c r="D151" s="228" t="s">
        <v>158</v>
      </c>
      <c r="E151" s="43"/>
      <c r="F151" s="229" t="s">
        <v>1106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158</v>
      </c>
      <c r="AU151" s="20" t="s">
        <v>77</v>
      </c>
    </row>
    <row r="152" s="2" customFormat="1" ht="16.5" customHeight="1">
      <c r="A152" s="41"/>
      <c r="B152" s="42"/>
      <c r="C152" s="215" t="s">
        <v>347</v>
      </c>
      <c r="D152" s="215" t="s">
        <v>151</v>
      </c>
      <c r="E152" s="216" t="s">
        <v>1108</v>
      </c>
      <c r="F152" s="217" t="s">
        <v>1109</v>
      </c>
      <c r="G152" s="218" t="s">
        <v>154</v>
      </c>
      <c r="H152" s="219">
        <v>8</v>
      </c>
      <c r="I152" s="220"/>
      <c r="J152" s="221">
        <f>ROUND(I152*H152,2)</f>
        <v>0</v>
      </c>
      <c r="K152" s="217" t="s">
        <v>447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156</v>
      </c>
      <c r="AT152" s="226" t="s">
        <v>151</v>
      </c>
      <c r="AU152" s="226" t="s">
        <v>77</v>
      </c>
      <c r="AY152" s="20" t="s">
        <v>145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156</v>
      </c>
      <c r="BM152" s="226" t="s">
        <v>1110</v>
      </c>
    </row>
    <row r="153" s="2" customFormat="1">
      <c r="A153" s="41"/>
      <c r="B153" s="42"/>
      <c r="C153" s="43"/>
      <c r="D153" s="228" t="s">
        <v>158</v>
      </c>
      <c r="E153" s="43"/>
      <c r="F153" s="229" t="s">
        <v>1111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158</v>
      </c>
      <c r="AU153" s="20" t="s">
        <v>77</v>
      </c>
    </row>
    <row r="154" s="2" customFormat="1" ht="16.5" customHeight="1">
      <c r="A154" s="41"/>
      <c r="B154" s="42"/>
      <c r="C154" s="215" t="s">
        <v>224</v>
      </c>
      <c r="D154" s="215" t="s">
        <v>151</v>
      </c>
      <c r="E154" s="216" t="s">
        <v>1112</v>
      </c>
      <c r="F154" s="217" t="s">
        <v>1113</v>
      </c>
      <c r="G154" s="218" t="s">
        <v>154</v>
      </c>
      <c r="H154" s="219">
        <v>10</v>
      </c>
      <c r="I154" s="220"/>
      <c r="J154" s="221">
        <f>ROUND(I154*H154,2)</f>
        <v>0</v>
      </c>
      <c r="K154" s="217" t="s">
        <v>447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156</v>
      </c>
      <c r="AT154" s="226" t="s">
        <v>151</v>
      </c>
      <c r="AU154" s="226" t="s">
        <v>77</v>
      </c>
      <c r="AY154" s="20" t="s">
        <v>145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156</v>
      </c>
      <c r="BM154" s="226" t="s">
        <v>1114</v>
      </c>
    </row>
    <row r="155" s="2" customFormat="1">
      <c r="A155" s="41"/>
      <c r="B155" s="42"/>
      <c r="C155" s="43"/>
      <c r="D155" s="228" t="s">
        <v>158</v>
      </c>
      <c r="E155" s="43"/>
      <c r="F155" s="229" t="s">
        <v>1113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158</v>
      </c>
      <c r="AU155" s="20" t="s">
        <v>77</v>
      </c>
    </row>
    <row r="156" s="2" customFormat="1" ht="16.5" customHeight="1">
      <c r="A156" s="41"/>
      <c r="B156" s="42"/>
      <c r="C156" s="215" t="s">
        <v>359</v>
      </c>
      <c r="D156" s="215" t="s">
        <v>151</v>
      </c>
      <c r="E156" s="216" t="s">
        <v>1115</v>
      </c>
      <c r="F156" s="217" t="s">
        <v>1116</v>
      </c>
      <c r="G156" s="218" t="s">
        <v>154</v>
      </c>
      <c r="H156" s="219">
        <v>1</v>
      </c>
      <c r="I156" s="220"/>
      <c r="J156" s="221">
        <f>ROUND(I156*H156,2)</f>
        <v>0</v>
      </c>
      <c r="K156" s="217" t="s">
        <v>447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156</v>
      </c>
      <c r="AT156" s="226" t="s">
        <v>151</v>
      </c>
      <c r="AU156" s="226" t="s">
        <v>77</v>
      </c>
      <c r="AY156" s="20" t="s">
        <v>145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156</v>
      </c>
      <c r="BM156" s="226" t="s">
        <v>1117</v>
      </c>
    </row>
    <row r="157" s="2" customFormat="1">
      <c r="A157" s="41"/>
      <c r="B157" s="42"/>
      <c r="C157" s="43"/>
      <c r="D157" s="228" t="s">
        <v>158</v>
      </c>
      <c r="E157" s="43"/>
      <c r="F157" s="229" t="s">
        <v>1116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158</v>
      </c>
      <c r="AU157" s="20" t="s">
        <v>77</v>
      </c>
    </row>
    <row r="158" s="2" customFormat="1" ht="16.5" customHeight="1">
      <c r="A158" s="41"/>
      <c r="B158" s="42"/>
      <c r="C158" s="215" t="s">
        <v>765</v>
      </c>
      <c r="D158" s="215" t="s">
        <v>151</v>
      </c>
      <c r="E158" s="216" t="s">
        <v>1118</v>
      </c>
      <c r="F158" s="217" t="s">
        <v>1119</v>
      </c>
      <c r="G158" s="218" t="s">
        <v>154</v>
      </c>
      <c r="H158" s="219">
        <v>18</v>
      </c>
      <c r="I158" s="220"/>
      <c r="J158" s="221">
        <f>ROUND(I158*H158,2)</f>
        <v>0</v>
      </c>
      <c r="K158" s="217" t="s">
        <v>447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156</v>
      </c>
      <c r="AT158" s="226" t="s">
        <v>151</v>
      </c>
      <c r="AU158" s="226" t="s">
        <v>77</v>
      </c>
      <c r="AY158" s="20" t="s">
        <v>145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156</v>
      </c>
      <c r="BM158" s="226" t="s">
        <v>1120</v>
      </c>
    </row>
    <row r="159" s="2" customFormat="1">
      <c r="A159" s="41"/>
      <c r="B159" s="42"/>
      <c r="C159" s="43"/>
      <c r="D159" s="228" t="s">
        <v>158</v>
      </c>
      <c r="E159" s="43"/>
      <c r="F159" s="229" t="s">
        <v>1121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158</v>
      </c>
      <c r="AU159" s="20" t="s">
        <v>77</v>
      </c>
    </row>
    <row r="160" s="2" customFormat="1" ht="16.5" customHeight="1">
      <c r="A160" s="41"/>
      <c r="B160" s="42"/>
      <c r="C160" s="215" t="s">
        <v>8</v>
      </c>
      <c r="D160" s="215" t="s">
        <v>151</v>
      </c>
      <c r="E160" s="216" t="s">
        <v>1122</v>
      </c>
      <c r="F160" s="217" t="s">
        <v>1123</v>
      </c>
      <c r="G160" s="218" t="s">
        <v>154</v>
      </c>
      <c r="H160" s="219">
        <v>6</v>
      </c>
      <c r="I160" s="220"/>
      <c r="J160" s="221">
        <f>ROUND(I160*H160,2)</f>
        <v>0</v>
      </c>
      <c r="K160" s="217" t="s">
        <v>447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156</v>
      </c>
      <c r="AT160" s="226" t="s">
        <v>151</v>
      </c>
      <c r="AU160" s="226" t="s">
        <v>77</v>
      </c>
      <c r="AY160" s="20" t="s">
        <v>145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156</v>
      </c>
      <c r="BM160" s="226" t="s">
        <v>1124</v>
      </c>
    </row>
    <row r="161" s="2" customFormat="1">
      <c r="A161" s="41"/>
      <c r="B161" s="42"/>
      <c r="C161" s="43"/>
      <c r="D161" s="228" t="s">
        <v>158</v>
      </c>
      <c r="E161" s="43"/>
      <c r="F161" s="229" t="s">
        <v>1125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158</v>
      </c>
      <c r="AU161" s="20" t="s">
        <v>77</v>
      </c>
    </row>
    <row r="162" s="2" customFormat="1" ht="24.15" customHeight="1">
      <c r="A162" s="41"/>
      <c r="B162" s="42"/>
      <c r="C162" s="215" t="s">
        <v>810</v>
      </c>
      <c r="D162" s="215" t="s">
        <v>151</v>
      </c>
      <c r="E162" s="216" t="s">
        <v>1126</v>
      </c>
      <c r="F162" s="217" t="s">
        <v>1127</v>
      </c>
      <c r="G162" s="218" t="s">
        <v>1026</v>
      </c>
      <c r="H162" s="219">
        <v>3</v>
      </c>
      <c r="I162" s="220"/>
      <c r="J162" s="221">
        <f>ROUND(I162*H162,2)</f>
        <v>0</v>
      </c>
      <c r="K162" s="217" t="s">
        <v>447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156</v>
      </c>
      <c r="AT162" s="226" t="s">
        <v>151</v>
      </c>
      <c r="AU162" s="226" t="s">
        <v>77</v>
      </c>
      <c r="AY162" s="20" t="s">
        <v>145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156</v>
      </c>
      <c r="BM162" s="226" t="s">
        <v>1128</v>
      </c>
    </row>
    <row r="163" s="2" customFormat="1">
      <c r="A163" s="41"/>
      <c r="B163" s="42"/>
      <c r="C163" s="43"/>
      <c r="D163" s="228" t="s">
        <v>158</v>
      </c>
      <c r="E163" s="43"/>
      <c r="F163" s="229" t="s">
        <v>1127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158</v>
      </c>
      <c r="AU163" s="20" t="s">
        <v>77</v>
      </c>
    </row>
    <row r="164" s="2" customFormat="1" ht="16.5" customHeight="1">
      <c r="A164" s="41"/>
      <c r="B164" s="42"/>
      <c r="C164" s="215" t="s">
        <v>837</v>
      </c>
      <c r="D164" s="215" t="s">
        <v>151</v>
      </c>
      <c r="E164" s="216" t="s">
        <v>1129</v>
      </c>
      <c r="F164" s="217" t="s">
        <v>1130</v>
      </c>
      <c r="G164" s="218" t="s">
        <v>154</v>
      </c>
      <c r="H164" s="219">
        <v>6</v>
      </c>
      <c r="I164" s="220"/>
      <c r="J164" s="221">
        <f>ROUND(I164*H164,2)</f>
        <v>0</v>
      </c>
      <c r="K164" s="217" t="s">
        <v>447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156</v>
      </c>
      <c r="AT164" s="226" t="s">
        <v>151</v>
      </c>
      <c r="AU164" s="226" t="s">
        <v>77</v>
      </c>
      <c r="AY164" s="20" t="s">
        <v>145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156</v>
      </c>
      <c r="BM164" s="226" t="s">
        <v>1131</v>
      </c>
    </row>
    <row r="165" s="2" customFormat="1">
      <c r="A165" s="41"/>
      <c r="B165" s="42"/>
      <c r="C165" s="43"/>
      <c r="D165" s="228" t="s">
        <v>158</v>
      </c>
      <c r="E165" s="43"/>
      <c r="F165" s="229" t="s">
        <v>1130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158</v>
      </c>
      <c r="AU165" s="20" t="s">
        <v>77</v>
      </c>
    </row>
    <row r="166" s="2" customFormat="1" ht="16.5" customHeight="1">
      <c r="A166" s="41"/>
      <c r="B166" s="42"/>
      <c r="C166" s="215" t="s">
        <v>650</v>
      </c>
      <c r="D166" s="215" t="s">
        <v>151</v>
      </c>
      <c r="E166" s="216" t="s">
        <v>1132</v>
      </c>
      <c r="F166" s="217" t="s">
        <v>1133</v>
      </c>
      <c r="G166" s="218" t="s">
        <v>1067</v>
      </c>
      <c r="H166" s="219">
        <v>10</v>
      </c>
      <c r="I166" s="220"/>
      <c r="J166" s="221">
        <f>ROUND(I166*H166,2)</f>
        <v>0</v>
      </c>
      <c r="K166" s="217" t="s">
        <v>447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156</v>
      </c>
      <c r="AT166" s="226" t="s">
        <v>151</v>
      </c>
      <c r="AU166" s="226" t="s">
        <v>77</v>
      </c>
      <c r="AY166" s="20" t="s">
        <v>145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156</v>
      </c>
      <c r="BM166" s="226" t="s">
        <v>1134</v>
      </c>
    </row>
    <row r="167" s="2" customFormat="1">
      <c r="A167" s="41"/>
      <c r="B167" s="42"/>
      <c r="C167" s="43"/>
      <c r="D167" s="228" t="s">
        <v>158</v>
      </c>
      <c r="E167" s="43"/>
      <c r="F167" s="229" t="s">
        <v>1135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158</v>
      </c>
      <c r="AU167" s="20" t="s">
        <v>77</v>
      </c>
    </row>
    <row r="168" s="2" customFormat="1" ht="16.5" customHeight="1">
      <c r="A168" s="41"/>
      <c r="B168" s="42"/>
      <c r="C168" s="215" t="s">
        <v>600</v>
      </c>
      <c r="D168" s="215" t="s">
        <v>151</v>
      </c>
      <c r="E168" s="216" t="s">
        <v>1136</v>
      </c>
      <c r="F168" s="217" t="s">
        <v>1137</v>
      </c>
      <c r="G168" s="218" t="s">
        <v>154</v>
      </c>
      <c r="H168" s="219">
        <v>9</v>
      </c>
      <c r="I168" s="220"/>
      <c r="J168" s="221">
        <f>ROUND(I168*H168,2)</f>
        <v>0</v>
      </c>
      <c r="K168" s="217" t="s">
        <v>447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156</v>
      </c>
      <c r="AT168" s="226" t="s">
        <v>151</v>
      </c>
      <c r="AU168" s="226" t="s">
        <v>77</v>
      </c>
      <c r="AY168" s="20" t="s">
        <v>145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156</v>
      </c>
      <c r="BM168" s="226" t="s">
        <v>1138</v>
      </c>
    </row>
    <row r="169" s="2" customFormat="1">
      <c r="A169" s="41"/>
      <c r="B169" s="42"/>
      <c r="C169" s="43"/>
      <c r="D169" s="228" t="s">
        <v>158</v>
      </c>
      <c r="E169" s="43"/>
      <c r="F169" s="229" t="s">
        <v>1139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158</v>
      </c>
      <c r="AU169" s="20" t="s">
        <v>77</v>
      </c>
    </row>
    <row r="170" s="2" customFormat="1">
      <c r="A170" s="41"/>
      <c r="B170" s="42"/>
      <c r="C170" s="43"/>
      <c r="D170" s="228" t="s">
        <v>494</v>
      </c>
      <c r="E170" s="43"/>
      <c r="F170" s="289" t="s">
        <v>1140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494</v>
      </c>
      <c r="AU170" s="20" t="s">
        <v>77</v>
      </c>
    </row>
    <row r="171" s="12" customFormat="1" ht="25.92" customHeight="1">
      <c r="A171" s="12"/>
      <c r="B171" s="199"/>
      <c r="C171" s="200"/>
      <c r="D171" s="201" t="s">
        <v>68</v>
      </c>
      <c r="E171" s="202" t="s">
        <v>1141</v>
      </c>
      <c r="F171" s="202" t="s">
        <v>1142</v>
      </c>
      <c r="G171" s="200"/>
      <c r="H171" s="200"/>
      <c r="I171" s="203"/>
      <c r="J171" s="204">
        <f>BK171</f>
        <v>0</v>
      </c>
      <c r="K171" s="200"/>
      <c r="L171" s="205"/>
      <c r="M171" s="206"/>
      <c r="N171" s="207"/>
      <c r="O171" s="207"/>
      <c r="P171" s="208">
        <f>SUM(P172:P189)</f>
        <v>0</v>
      </c>
      <c r="Q171" s="207"/>
      <c r="R171" s="208">
        <f>SUM(R172:R189)</f>
        <v>0</v>
      </c>
      <c r="S171" s="207"/>
      <c r="T171" s="209">
        <f>SUM(T172:T189)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77</v>
      </c>
      <c r="AT171" s="211" t="s">
        <v>68</v>
      </c>
      <c r="AU171" s="211" t="s">
        <v>69</v>
      </c>
      <c r="AY171" s="210" t="s">
        <v>145</v>
      </c>
      <c r="BK171" s="212">
        <f>SUM(BK172:BK189)</f>
        <v>0</v>
      </c>
    </row>
    <row r="172" s="2" customFormat="1" ht="16.5" customHeight="1">
      <c r="A172" s="41"/>
      <c r="B172" s="42"/>
      <c r="C172" s="215" t="s">
        <v>568</v>
      </c>
      <c r="D172" s="215" t="s">
        <v>151</v>
      </c>
      <c r="E172" s="216" t="s">
        <v>1143</v>
      </c>
      <c r="F172" s="217" t="s">
        <v>1144</v>
      </c>
      <c r="G172" s="218" t="s">
        <v>170</v>
      </c>
      <c r="H172" s="219">
        <v>0.14999999999999999</v>
      </c>
      <c r="I172" s="220"/>
      <c r="J172" s="221">
        <f>ROUND(I172*H172,2)</f>
        <v>0</v>
      </c>
      <c r="K172" s="217" t="s">
        <v>447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156</v>
      </c>
      <c r="AT172" s="226" t="s">
        <v>151</v>
      </c>
      <c r="AU172" s="226" t="s">
        <v>77</v>
      </c>
      <c r="AY172" s="20" t="s">
        <v>145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156</v>
      </c>
      <c r="BM172" s="226" t="s">
        <v>1145</v>
      </c>
    </row>
    <row r="173" s="2" customFormat="1">
      <c r="A173" s="41"/>
      <c r="B173" s="42"/>
      <c r="C173" s="43"/>
      <c r="D173" s="228" t="s">
        <v>158</v>
      </c>
      <c r="E173" s="43"/>
      <c r="F173" s="229" t="s">
        <v>1144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158</v>
      </c>
      <c r="AU173" s="20" t="s">
        <v>77</v>
      </c>
    </row>
    <row r="174" s="2" customFormat="1" ht="16.5" customHeight="1">
      <c r="A174" s="41"/>
      <c r="B174" s="42"/>
      <c r="C174" s="215" t="s">
        <v>580</v>
      </c>
      <c r="D174" s="215" t="s">
        <v>151</v>
      </c>
      <c r="E174" s="216" t="s">
        <v>1146</v>
      </c>
      <c r="F174" s="217" t="s">
        <v>1147</v>
      </c>
      <c r="G174" s="218" t="s">
        <v>1148</v>
      </c>
      <c r="H174" s="219">
        <v>10</v>
      </c>
      <c r="I174" s="220"/>
      <c r="J174" s="221">
        <f>ROUND(I174*H174,2)</f>
        <v>0</v>
      </c>
      <c r="K174" s="217" t="s">
        <v>447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156</v>
      </c>
      <c r="AT174" s="226" t="s">
        <v>151</v>
      </c>
      <c r="AU174" s="226" t="s">
        <v>77</v>
      </c>
      <c r="AY174" s="20" t="s">
        <v>145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156</v>
      </c>
      <c r="BM174" s="226" t="s">
        <v>1149</v>
      </c>
    </row>
    <row r="175" s="2" customFormat="1">
      <c r="A175" s="41"/>
      <c r="B175" s="42"/>
      <c r="C175" s="43"/>
      <c r="D175" s="228" t="s">
        <v>158</v>
      </c>
      <c r="E175" s="43"/>
      <c r="F175" s="229" t="s">
        <v>1147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158</v>
      </c>
      <c r="AU175" s="20" t="s">
        <v>77</v>
      </c>
    </row>
    <row r="176" s="2" customFormat="1" ht="16.5" customHeight="1">
      <c r="A176" s="41"/>
      <c r="B176" s="42"/>
      <c r="C176" s="215" t="s">
        <v>993</v>
      </c>
      <c r="D176" s="215" t="s">
        <v>151</v>
      </c>
      <c r="E176" s="216" t="s">
        <v>1150</v>
      </c>
      <c r="F176" s="217" t="s">
        <v>1151</v>
      </c>
      <c r="G176" s="218" t="s">
        <v>1148</v>
      </c>
      <c r="H176" s="219">
        <v>40</v>
      </c>
      <c r="I176" s="220"/>
      <c r="J176" s="221">
        <f>ROUND(I176*H176,2)</f>
        <v>0</v>
      </c>
      <c r="K176" s="217" t="s">
        <v>447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156</v>
      </c>
      <c r="AT176" s="226" t="s">
        <v>151</v>
      </c>
      <c r="AU176" s="226" t="s">
        <v>77</v>
      </c>
      <c r="AY176" s="20" t="s">
        <v>145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156</v>
      </c>
      <c r="BM176" s="226" t="s">
        <v>1152</v>
      </c>
    </row>
    <row r="177" s="2" customFormat="1">
      <c r="A177" s="41"/>
      <c r="B177" s="42"/>
      <c r="C177" s="43"/>
      <c r="D177" s="228" t="s">
        <v>158</v>
      </c>
      <c r="E177" s="43"/>
      <c r="F177" s="229" t="s">
        <v>1151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158</v>
      </c>
      <c r="AU177" s="20" t="s">
        <v>77</v>
      </c>
    </row>
    <row r="178" s="2" customFormat="1" ht="16.5" customHeight="1">
      <c r="A178" s="41"/>
      <c r="B178" s="42"/>
      <c r="C178" s="215" t="s">
        <v>1153</v>
      </c>
      <c r="D178" s="215" t="s">
        <v>151</v>
      </c>
      <c r="E178" s="216" t="s">
        <v>1154</v>
      </c>
      <c r="F178" s="217" t="s">
        <v>1155</v>
      </c>
      <c r="G178" s="218" t="s">
        <v>1148</v>
      </c>
      <c r="H178" s="219">
        <v>60</v>
      </c>
      <c r="I178" s="220"/>
      <c r="J178" s="221">
        <f>ROUND(I178*H178,2)</f>
        <v>0</v>
      </c>
      <c r="K178" s="217" t="s">
        <v>447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156</v>
      </c>
      <c r="AT178" s="226" t="s">
        <v>151</v>
      </c>
      <c r="AU178" s="226" t="s">
        <v>77</v>
      </c>
      <c r="AY178" s="20" t="s">
        <v>145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156</v>
      </c>
      <c r="BM178" s="226" t="s">
        <v>1156</v>
      </c>
    </row>
    <row r="179" s="2" customFormat="1">
      <c r="A179" s="41"/>
      <c r="B179" s="42"/>
      <c r="C179" s="43"/>
      <c r="D179" s="228" t="s">
        <v>158</v>
      </c>
      <c r="E179" s="43"/>
      <c r="F179" s="229" t="s">
        <v>1155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158</v>
      </c>
      <c r="AU179" s="20" t="s">
        <v>77</v>
      </c>
    </row>
    <row r="180" s="2" customFormat="1" ht="16.5" customHeight="1">
      <c r="A180" s="41"/>
      <c r="B180" s="42"/>
      <c r="C180" s="215" t="s">
        <v>617</v>
      </c>
      <c r="D180" s="215" t="s">
        <v>151</v>
      </c>
      <c r="E180" s="216" t="s">
        <v>1157</v>
      </c>
      <c r="F180" s="217" t="s">
        <v>1158</v>
      </c>
      <c r="G180" s="218" t="s">
        <v>328</v>
      </c>
      <c r="H180" s="219">
        <v>0</v>
      </c>
      <c r="I180" s="220"/>
      <c r="J180" s="221">
        <f>ROUND(I180*H180,2)</f>
        <v>0</v>
      </c>
      <c r="K180" s="217" t="s">
        <v>447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156</v>
      </c>
      <c r="AT180" s="226" t="s">
        <v>151</v>
      </c>
      <c r="AU180" s="226" t="s">
        <v>77</v>
      </c>
      <c r="AY180" s="20" t="s">
        <v>145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156</v>
      </c>
      <c r="BM180" s="226" t="s">
        <v>1159</v>
      </c>
    </row>
    <row r="181" s="2" customFormat="1">
      <c r="A181" s="41"/>
      <c r="B181" s="42"/>
      <c r="C181" s="43"/>
      <c r="D181" s="228" t="s">
        <v>158</v>
      </c>
      <c r="E181" s="43"/>
      <c r="F181" s="229" t="s">
        <v>1158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158</v>
      </c>
      <c r="AU181" s="20" t="s">
        <v>77</v>
      </c>
    </row>
    <row r="182" s="2" customFormat="1" ht="24.15" customHeight="1">
      <c r="A182" s="41"/>
      <c r="B182" s="42"/>
      <c r="C182" s="215" t="s">
        <v>686</v>
      </c>
      <c r="D182" s="215" t="s">
        <v>151</v>
      </c>
      <c r="E182" s="216" t="s">
        <v>1160</v>
      </c>
      <c r="F182" s="217" t="s">
        <v>1161</v>
      </c>
      <c r="G182" s="218" t="s">
        <v>1026</v>
      </c>
      <c r="H182" s="219">
        <v>1</v>
      </c>
      <c r="I182" s="220"/>
      <c r="J182" s="221">
        <f>ROUND(I182*H182,2)</f>
        <v>0</v>
      </c>
      <c r="K182" s="217" t="s">
        <v>447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156</v>
      </c>
      <c r="AT182" s="226" t="s">
        <v>151</v>
      </c>
      <c r="AU182" s="226" t="s">
        <v>77</v>
      </c>
      <c r="AY182" s="20" t="s">
        <v>145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156</v>
      </c>
      <c r="BM182" s="226" t="s">
        <v>1162</v>
      </c>
    </row>
    <row r="183" s="2" customFormat="1">
      <c r="A183" s="41"/>
      <c r="B183" s="42"/>
      <c r="C183" s="43"/>
      <c r="D183" s="228" t="s">
        <v>158</v>
      </c>
      <c r="E183" s="43"/>
      <c r="F183" s="229" t="s">
        <v>1161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158</v>
      </c>
      <c r="AU183" s="20" t="s">
        <v>77</v>
      </c>
    </row>
    <row r="184" s="2" customFormat="1" ht="24.15" customHeight="1">
      <c r="A184" s="41"/>
      <c r="B184" s="42"/>
      <c r="C184" s="215" t="s">
        <v>408</v>
      </c>
      <c r="D184" s="215" t="s">
        <v>151</v>
      </c>
      <c r="E184" s="216" t="s">
        <v>1163</v>
      </c>
      <c r="F184" s="217" t="s">
        <v>1164</v>
      </c>
      <c r="G184" s="218" t="s">
        <v>1079</v>
      </c>
      <c r="H184" s="219">
        <v>1</v>
      </c>
      <c r="I184" s="220"/>
      <c r="J184" s="221">
        <f>ROUND(I184*H184,2)</f>
        <v>0</v>
      </c>
      <c r="K184" s="217" t="s">
        <v>447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156</v>
      </c>
      <c r="AT184" s="226" t="s">
        <v>151</v>
      </c>
      <c r="AU184" s="226" t="s">
        <v>77</v>
      </c>
      <c r="AY184" s="20" t="s">
        <v>145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156</v>
      </c>
      <c r="BM184" s="226" t="s">
        <v>1165</v>
      </c>
    </row>
    <row r="185" s="2" customFormat="1">
      <c r="A185" s="41"/>
      <c r="B185" s="42"/>
      <c r="C185" s="43"/>
      <c r="D185" s="228" t="s">
        <v>158</v>
      </c>
      <c r="E185" s="43"/>
      <c r="F185" s="229" t="s">
        <v>1164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158</v>
      </c>
      <c r="AU185" s="20" t="s">
        <v>77</v>
      </c>
    </row>
    <row r="186" s="2" customFormat="1">
      <c r="A186" s="41"/>
      <c r="B186" s="42"/>
      <c r="C186" s="43"/>
      <c r="D186" s="228" t="s">
        <v>494</v>
      </c>
      <c r="E186" s="43"/>
      <c r="F186" s="289" t="s">
        <v>1166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494</v>
      </c>
      <c r="AU186" s="20" t="s">
        <v>77</v>
      </c>
    </row>
    <row r="187" s="2" customFormat="1" ht="24.15" customHeight="1">
      <c r="A187" s="41"/>
      <c r="B187" s="42"/>
      <c r="C187" s="215" t="s">
        <v>1167</v>
      </c>
      <c r="D187" s="215" t="s">
        <v>151</v>
      </c>
      <c r="E187" s="216" t="s">
        <v>1168</v>
      </c>
      <c r="F187" s="217" t="s">
        <v>1169</v>
      </c>
      <c r="G187" s="218" t="s">
        <v>1079</v>
      </c>
      <c r="H187" s="219">
        <v>1</v>
      </c>
      <c r="I187" s="220"/>
      <c r="J187" s="221">
        <f>ROUND(I187*H187,2)</f>
        <v>0</v>
      </c>
      <c r="K187" s="217" t="s">
        <v>447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156</v>
      </c>
      <c r="AT187" s="226" t="s">
        <v>151</v>
      </c>
      <c r="AU187" s="226" t="s">
        <v>77</v>
      </c>
      <c r="AY187" s="20" t="s">
        <v>145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156</v>
      </c>
      <c r="BM187" s="226" t="s">
        <v>1170</v>
      </c>
    </row>
    <row r="188" s="2" customFormat="1">
      <c r="A188" s="41"/>
      <c r="B188" s="42"/>
      <c r="C188" s="43"/>
      <c r="D188" s="228" t="s">
        <v>158</v>
      </c>
      <c r="E188" s="43"/>
      <c r="F188" s="229" t="s">
        <v>1169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158</v>
      </c>
      <c r="AU188" s="20" t="s">
        <v>77</v>
      </c>
    </row>
    <row r="189" s="2" customFormat="1">
      <c r="A189" s="41"/>
      <c r="B189" s="42"/>
      <c r="C189" s="43"/>
      <c r="D189" s="228" t="s">
        <v>494</v>
      </c>
      <c r="E189" s="43"/>
      <c r="F189" s="289" t="s">
        <v>1171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494</v>
      </c>
      <c r="AU189" s="20" t="s">
        <v>77</v>
      </c>
    </row>
    <row r="190" s="12" customFormat="1" ht="25.92" customHeight="1">
      <c r="A190" s="12"/>
      <c r="B190" s="199"/>
      <c r="C190" s="200"/>
      <c r="D190" s="201" t="s">
        <v>68</v>
      </c>
      <c r="E190" s="202" t="s">
        <v>1172</v>
      </c>
      <c r="F190" s="202" t="s">
        <v>1173</v>
      </c>
      <c r="G190" s="200"/>
      <c r="H190" s="200"/>
      <c r="I190" s="203"/>
      <c r="J190" s="204">
        <f>BK190</f>
        <v>0</v>
      </c>
      <c r="K190" s="200"/>
      <c r="L190" s="205"/>
      <c r="M190" s="206"/>
      <c r="N190" s="207"/>
      <c r="O190" s="207"/>
      <c r="P190" s="208">
        <f>SUM(P191:P206)</f>
        <v>0</v>
      </c>
      <c r="Q190" s="207"/>
      <c r="R190" s="208">
        <f>SUM(R191:R206)</f>
        <v>0</v>
      </c>
      <c r="S190" s="207"/>
      <c r="T190" s="209">
        <f>SUM(T191:T206)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77</v>
      </c>
      <c r="AT190" s="211" t="s">
        <v>68</v>
      </c>
      <c r="AU190" s="211" t="s">
        <v>69</v>
      </c>
      <c r="AY190" s="210" t="s">
        <v>145</v>
      </c>
      <c r="BK190" s="212">
        <f>SUM(BK191:BK206)</f>
        <v>0</v>
      </c>
    </row>
    <row r="191" s="2" customFormat="1" ht="16.5" customHeight="1">
      <c r="A191" s="41"/>
      <c r="B191" s="42"/>
      <c r="C191" s="215" t="s">
        <v>300</v>
      </c>
      <c r="D191" s="215" t="s">
        <v>151</v>
      </c>
      <c r="E191" s="216" t="s">
        <v>1174</v>
      </c>
      <c r="F191" s="217" t="s">
        <v>1175</v>
      </c>
      <c r="G191" s="218" t="s">
        <v>154</v>
      </c>
      <c r="H191" s="219">
        <v>1</v>
      </c>
      <c r="I191" s="220"/>
      <c r="J191" s="221">
        <f>ROUND(I191*H191,2)</f>
        <v>0</v>
      </c>
      <c r="K191" s="217" t="s">
        <v>447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156</v>
      </c>
      <c r="AT191" s="226" t="s">
        <v>151</v>
      </c>
      <c r="AU191" s="226" t="s">
        <v>77</v>
      </c>
      <c r="AY191" s="20" t="s">
        <v>145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156</v>
      </c>
      <c r="BM191" s="226" t="s">
        <v>1176</v>
      </c>
    </row>
    <row r="192" s="2" customFormat="1">
      <c r="A192" s="41"/>
      <c r="B192" s="42"/>
      <c r="C192" s="43"/>
      <c r="D192" s="228" t="s">
        <v>158</v>
      </c>
      <c r="E192" s="43"/>
      <c r="F192" s="229" t="s">
        <v>1175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158</v>
      </c>
      <c r="AU192" s="20" t="s">
        <v>77</v>
      </c>
    </row>
    <row r="193" s="2" customFormat="1" ht="16.5" customHeight="1">
      <c r="A193" s="41"/>
      <c r="B193" s="42"/>
      <c r="C193" s="215" t="s">
        <v>469</v>
      </c>
      <c r="D193" s="215" t="s">
        <v>151</v>
      </c>
      <c r="E193" s="216" t="s">
        <v>1177</v>
      </c>
      <c r="F193" s="217" t="s">
        <v>1178</v>
      </c>
      <c r="G193" s="218" t="s">
        <v>154</v>
      </c>
      <c r="H193" s="219">
        <v>1</v>
      </c>
      <c r="I193" s="220"/>
      <c r="J193" s="221">
        <f>ROUND(I193*H193,2)</f>
        <v>0</v>
      </c>
      <c r="K193" s="217" t="s">
        <v>447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156</v>
      </c>
      <c r="AT193" s="226" t="s">
        <v>151</v>
      </c>
      <c r="AU193" s="226" t="s">
        <v>77</v>
      </c>
      <c r="AY193" s="20" t="s">
        <v>145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156</v>
      </c>
      <c r="BM193" s="226" t="s">
        <v>1179</v>
      </c>
    </row>
    <row r="194" s="2" customFormat="1">
      <c r="A194" s="41"/>
      <c r="B194" s="42"/>
      <c r="C194" s="43"/>
      <c r="D194" s="228" t="s">
        <v>158</v>
      </c>
      <c r="E194" s="43"/>
      <c r="F194" s="229" t="s">
        <v>1178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158</v>
      </c>
      <c r="AU194" s="20" t="s">
        <v>77</v>
      </c>
    </row>
    <row r="195" s="2" customFormat="1" ht="16.5" customHeight="1">
      <c r="A195" s="41"/>
      <c r="B195" s="42"/>
      <c r="C195" s="215" t="s">
        <v>832</v>
      </c>
      <c r="D195" s="215" t="s">
        <v>151</v>
      </c>
      <c r="E195" s="216" t="s">
        <v>1180</v>
      </c>
      <c r="F195" s="217" t="s">
        <v>1181</v>
      </c>
      <c r="G195" s="218" t="s">
        <v>154</v>
      </c>
      <c r="H195" s="219">
        <v>1</v>
      </c>
      <c r="I195" s="220"/>
      <c r="J195" s="221">
        <f>ROUND(I195*H195,2)</f>
        <v>0</v>
      </c>
      <c r="K195" s="217" t="s">
        <v>447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156</v>
      </c>
      <c r="AT195" s="226" t="s">
        <v>151</v>
      </c>
      <c r="AU195" s="226" t="s">
        <v>77</v>
      </c>
      <c r="AY195" s="20" t="s">
        <v>145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156</v>
      </c>
      <c r="BM195" s="226" t="s">
        <v>1182</v>
      </c>
    </row>
    <row r="196" s="2" customFormat="1">
      <c r="A196" s="41"/>
      <c r="B196" s="42"/>
      <c r="C196" s="43"/>
      <c r="D196" s="228" t="s">
        <v>158</v>
      </c>
      <c r="E196" s="43"/>
      <c r="F196" s="229" t="s">
        <v>1181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158</v>
      </c>
      <c r="AU196" s="20" t="s">
        <v>77</v>
      </c>
    </row>
    <row r="197" s="2" customFormat="1" ht="16.5" customHeight="1">
      <c r="A197" s="41"/>
      <c r="B197" s="42"/>
      <c r="C197" s="215" t="s">
        <v>285</v>
      </c>
      <c r="D197" s="215" t="s">
        <v>151</v>
      </c>
      <c r="E197" s="216" t="s">
        <v>1183</v>
      </c>
      <c r="F197" s="217" t="s">
        <v>1184</v>
      </c>
      <c r="G197" s="218" t="s">
        <v>154</v>
      </c>
      <c r="H197" s="219">
        <v>1</v>
      </c>
      <c r="I197" s="220"/>
      <c r="J197" s="221">
        <f>ROUND(I197*H197,2)</f>
        <v>0</v>
      </c>
      <c r="K197" s="217" t="s">
        <v>447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156</v>
      </c>
      <c r="AT197" s="226" t="s">
        <v>151</v>
      </c>
      <c r="AU197" s="226" t="s">
        <v>77</v>
      </c>
      <c r="AY197" s="20" t="s">
        <v>145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156</v>
      </c>
      <c r="BM197" s="226" t="s">
        <v>1185</v>
      </c>
    </row>
    <row r="198" s="2" customFormat="1">
      <c r="A198" s="41"/>
      <c r="B198" s="42"/>
      <c r="C198" s="43"/>
      <c r="D198" s="228" t="s">
        <v>158</v>
      </c>
      <c r="E198" s="43"/>
      <c r="F198" s="229" t="s">
        <v>1184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158</v>
      </c>
      <c r="AU198" s="20" t="s">
        <v>77</v>
      </c>
    </row>
    <row r="199" s="2" customFormat="1" ht="16.5" customHeight="1">
      <c r="A199" s="41"/>
      <c r="B199" s="42"/>
      <c r="C199" s="215" t="s">
        <v>419</v>
      </c>
      <c r="D199" s="215" t="s">
        <v>151</v>
      </c>
      <c r="E199" s="216" t="s">
        <v>1186</v>
      </c>
      <c r="F199" s="217" t="s">
        <v>1187</v>
      </c>
      <c r="G199" s="218" t="s">
        <v>872</v>
      </c>
      <c r="H199" s="219">
        <v>1</v>
      </c>
      <c r="I199" s="220"/>
      <c r="J199" s="221">
        <f>ROUND(I199*H199,2)</f>
        <v>0</v>
      </c>
      <c r="K199" s="217" t="s">
        <v>447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156</v>
      </c>
      <c r="AT199" s="226" t="s">
        <v>151</v>
      </c>
      <c r="AU199" s="226" t="s">
        <v>77</v>
      </c>
      <c r="AY199" s="20" t="s">
        <v>145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156</v>
      </c>
      <c r="BM199" s="226" t="s">
        <v>1188</v>
      </c>
    </row>
    <row r="200" s="2" customFormat="1">
      <c r="A200" s="41"/>
      <c r="B200" s="42"/>
      <c r="C200" s="43"/>
      <c r="D200" s="228" t="s">
        <v>158</v>
      </c>
      <c r="E200" s="43"/>
      <c r="F200" s="229" t="s">
        <v>1187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158</v>
      </c>
      <c r="AU200" s="20" t="s">
        <v>77</v>
      </c>
    </row>
    <row r="201" s="2" customFormat="1" ht="16.5" customHeight="1">
      <c r="A201" s="41"/>
      <c r="B201" s="42"/>
      <c r="C201" s="215" t="s">
        <v>574</v>
      </c>
      <c r="D201" s="215" t="s">
        <v>151</v>
      </c>
      <c r="E201" s="216" t="s">
        <v>1189</v>
      </c>
      <c r="F201" s="217" t="s">
        <v>1190</v>
      </c>
      <c r="G201" s="218" t="s">
        <v>154</v>
      </c>
      <c r="H201" s="219">
        <v>1</v>
      </c>
      <c r="I201" s="220"/>
      <c r="J201" s="221">
        <f>ROUND(I201*H201,2)</f>
        <v>0</v>
      </c>
      <c r="K201" s="217" t="s">
        <v>447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156</v>
      </c>
      <c r="AT201" s="226" t="s">
        <v>151</v>
      </c>
      <c r="AU201" s="226" t="s">
        <v>77</v>
      </c>
      <c r="AY201" s="20" t="s">
        <v>145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156</v>
      </c>
      <c r="BM201" s="226" t="s">
        <v>1191</v>
      </c>
    </row>
    <row r="202" s="2" customFormat="1">
      <c r="A202" s="41"/>
      <c r="B202" s="42"/>
      <c r="C202" s="43"/>
      <c r="D202" s="228" t="s">
        <v>158</v>
      </c>
      <c r="E202" s="43"/>
      <c r="F202" s="229" t="s">
        <v>1190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158</v>
      </c>
      <c r="AU202" s="20" t="s">
        <v>77</v>
      </c>
    </row>
    <row r="203" s="2" customFormat="1" ht="16.5" customHeight="1">
      <c r="A203" s="41"/>
      <c r="B203" s="42"/>
      <c r="C203" s="215" t="s">
        <v>594</v>
      </c>
      <c r="D203" s="215" t="s">
        <v>151</v>
      </c>
      <c r="E203" s="216" t="s">
        <v>1192</v>
      </c>
      <c r="F203" s="217" t="s">
        <v>1193</v>
      </c>
      <c r="G203" s="218" t="s">
        <v>154</v>
      </c>
      <c r="H203" s="219">
        <v>1</v>
      </c>
      <c r="I203" s="220"/>
      <c r="J203" s="221">
        <f>ROUND(I203*H203,2)</f>
        <v>0</v>
      </c>
      <c r="K203" s="217" t="s">
        <v>447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156</v>
      </c>
      <c r="AT203" s="226" t="s">
        <v>151</v>
      </c>
      <c r="AU203" s="226" t="s">
        <v>77</v>
      </c>
      <c r="AY203" s="20" t="s">
        <v>145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156</v>
      </c>
      <c r="BM203" s="226" t="s">
        <v>1194</v>
      </c>
    </row>
    <row r="204" s="2" customFormat="1">
      <c r="A204" s="41"/>
      <c r="B204" s="42"/>
      <c r="C204" s="43"/>
      <c r="D204" s="228" t="s">
        <v>158</v>
      </c>
      <c r="E204" s="43"/>
      <c r="F204" s="229" t="s">
        <v>1193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158</v>
      </c>
      <c r="AU204" s="20" t="s">
        <v>77</v>
      </c>
    </row>
    <row r="205" s="2" customFormat="1" ht="16.5" customHeight="1">
      <c r="A205" s="41"/>
      <c r="B205" s="42"/>
      <c r="C205" s="215" t="s">
        <v>605</v>
      </c>
      <c r="D205" s="215" t="s">
        <v>151</v>
      </c>
      <c r="E205" s="216" t="s">
        <v>1195</v>
      </c>
      <c r="F205" s="217" t="s">
        <v>1196</v>
      </c>
      <c r="G205" s="218" t="s">
        <v>872</v>
      </c>
      <c r="H205" s="219">
        <v>1</v>
      </c>
      <c r="I205" s="220"/>
      <c r="J205" s="221">
        <f>ROUND(I205*H205,2)</f>
        <v>0</v>
      </c>
      <c r="K205" s="217" t="s">
        <v>447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156</v>
      </c>
      <c r="AT205" s="226" t="s">
        <v>151</v>
      </c>
      <c r="AU205" s="226" t="s">
        <v>77</v>
      </c>
      <c r="AY205" s="20" t="s">
        <v>145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156</v>
      </c>
      <c r="BM205" s="226" t="s">
        <v>1197</v>
      </c>
    </row>
    <row r="206" s="2" customFormat="1">
      <c r="A206" s="41"/>
      <c r="B206" s="42"/>
      <c r="C206" s="43"/>
      <c r="D206" s="228" t="s">
        <v>158</v>
      </c>
      <c r="E206" s="43"/>
      <c r="F206" s="229" t="s">
        <v>1196</v>
      </c>
      <c r="G206" s="43"/>
      <c r="H206" s="43"/>
      <c r="I206" s="230"/>
      <c r="J206" s="43"/>
      <c r="K206" s="43"/>
      <c r="L206" s="47"/>
      <c r="M206" s="293"/>
      <c r="N206" s="294"/>
      <c r="O206" s="295"/>
      <c r="P206" s="295"/>
      <c r="Q206" s="295"/>
      <c r="R206" s="295"/>
      <c r="S206" s="295"/>
      <c r="T206" s="296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158</v>
      </c>
      <c r="AU206" s="20" t="s">
        <v>77</v>
      </c>
    </row>
    <row r="207" s="2" customFormat="1" ht="6.96" customHeight="1">
      <c r="A207" s="41"/>
      <c r="B207" s="62"/>
      <c r="C207" s="63"/>
      <c r="D207" s="63"/>
      <c r="E207" s="63"/>
      <c r="F207" s="63"/>
      <c r="G207" s="63"/>
      <c r="H207" s="63"/>
      <c r="I207" s="63"/>
      <c r="J207" s="63"/>
      <c r="K207" s="63"/>
      <c r="L207" s="47"/>
      <c r="M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</row>
  </sheetData>
  <sheetProtection sheet="1" autoFilter="0" formatColumns="0" formatRows="0" objects="1" scenarios="1" spinCount="100000" saltValue="m+S8r0cK0T2YjIUs1vS+DlKD7h2JzbBtg0/HpYH55TnJfmzJsA6LycDZnmg7ohwNBOoWpdrHR9Kofchp5cTyvg==" hashValue="Gtez8pXqlIz0tN8PJTeptrmt5mrnXzZ+WUQ2WyDkYugQRBpaEghpRGxmBlh99y7c1lPu77ExpMUeh+RdOZ9qYg==" algorithmName="SHA-512" password="CC35"/>
  <autoFilter ref="C90:K2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5_02/210100001"/>
    <hyperlink ref="F98" r:id="rId2" display="https://podminky.urs.cz/item/CS_URS_2025_02/210100004"/>
    <hyperlink ref="F101" r:id="rId3" display="https://podminky.urs.cz/item/CS_URS_2025_02/2101000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102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učeben G316, G314 G322 pavilon 6, VŠB</v>
      </c>
      <c r="F7" s="145"/>
      <c r="G7" s="145"/>
      <c r="H7" s="145"/>
      <c r="L7" s="23"/>
    </row>
    <row r="8" s="1" customFormat="1" ht="12" customHeight="1">
      <c r="B8" s="23"/>
      <c r="D8" s="145" t="s">
        <v>103</v>
      </c>
      <c r="L8" s="23"/>
    </row>
    <row r="9" s="2" customFormat="1" ht="16.5" customHeight="1">
      <c r="A9" s="41"/>
      <c r="B9" s="47"/>
      <c r="C9" s="41"/>
      <c r="D9" s="41"/>
      <c r="E9" s="146" t="s">
        <v>710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711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1198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13. 9. 2025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ROUND((SUM(BE87:BE116)),  2)</f>
        <v>0</v>
      </c>
      <c r="G35" s="41"/>
      <c r="H35" s="41"/>
      <c r="I35" s="160">
        <v>0.20999999999999999</v>
      </c>
      <c r="J35" s="159">
        <f>ROUND(((SUM(BE87:BE116))*I35),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ROUND((SUM(BF87:BF116)),  2)</f>
        <v>0</v>
      </c>
      <c r="G36" s="41"/>
      <c r="H36" s="41"/>
      <c r="I36" s="160">
        <v>0.12</v>
      </c>
      <c r="J36" s="159">
        <f>ROUND(((SUM(BF87:BF116))*I36),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ROUND((SUM(BG87:BG116)),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ROUND((SUM(BH87:BH116)),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ROUND((SUM(BI87:BI116)),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105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učeben G316, G314 G322 pavilon 6, VŠB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710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711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D.1.4.10 - Interiér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13. 9. 2025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108</v>
      </c>
    </row>
    <row r="64" s="9" customFormat="1" ht="24.96" customHeight="1">
      <c r="A64" s="9"/>
      <c r="B64" s="177"/>
      <c r="C64" s="178"/>
      <c r="D64" s="179" t="s">
        <v>1199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1200</v>
      </c>
      <c r="E65" s="185"/>
      <c r="F65" s="185"/>
      <c r="G65" s="185"/>
      <c r="H65" s="185"/>
      <c r="I65" s="185"/>
      <c r="J65" s="186">
        <f>J89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130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Stavební úpravy učeben G316, G314 G322 pavilon 6, VŠB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103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710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711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D.1.4.10 - Interiér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13. 9. 2025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131</v>
      </c>
      <c r="D86" s="191" t="s">
        <v>54</v>
      </c>
      <c r="E86" s="191" t="s">
        <v>50</v>
      </c>
      <c r="F86" s="191" t="s">
        <v>51</v>
      </c>
      <c r="G86" s="191" t="s">
        <v>132</v>
      </c>
      <c r="H86" s="191" t="s">
        <v>133</v>
      </c>
      <c r="I86" s="191" t="s">
        <v>134</v>
      </c>
      <c r="J86" s="191" t="s">
        <v>107</v>
      </c>
      <c r="K86" s="192" t="s">
        <v>135</v>
      </c>
      <c r="L86" s="193"/>
      <c r="M86" s="95" t="s">
        <v>19</v>
      </c>
      <c r="N86" s="96" t="s">
        <v>39</v>
      </c>
      <c r="O86" s="96" t="s">
        <v>136</v>
      </c>
      <c r="P86" s="96" t="s">
        <v>137</v>
      </c>
      <c r="Q86" s="96" t="s">
        <v>138</v>
      </c>
      <c r="R86" s="96" t="s">
        <v>139</v>
      </c>
      <c r="S86" s="96" t="s">
        <v>140</v>
      </c>
      <c r="T86" s="97" t="s">
        <v>141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142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0</v>
      </c>
      <c r="S87" s="99"/>
      <c r="T87" s="197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108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1201</v>
      </c>
      <c r="F88" s="202" t="s">
        <v>1202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146</v>
      </c>
      <c r="AT88" s="211" t="s">
        <v>68</v>
      </c>
      <c r="AU88" s="211" t="s">
        <v>69</v>
      </c>
      <c r="AY88" s="210" t="s">
        <v>145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68</v>
      </c>
      <c r="E89" s="213" t="s">
        <v>1203</v>
      </c>
      <c r="F89" s="213" t="s">
        <v>1204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SUM(P90:P116)</f>
        <v>0</v>
      </c>
      <c r="Q89" s="207"/>
      <c r="R89" s="208">
        <f>SUM(R90:R116)</f>
        <v>0</v>
      </c>
      <c r="S89" s="207"/>
      <c r="T89" s="209">
        <f>SUM(T90:T116)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146</v>
      </c>
      <c r="AT89" s="211" t="s">
        <v>68</v>
      </c>
      <c r="AU89" s="211" t="s">
        <v>77</v>
      </c>
      <c r="AY89" s="210" t="s">
        <v>145</v>
      </c>
      <c r="BK89" s="212">
        <f>SUM(BK90:BK116)</f>
        <v>0</v>
      </c>
    </row>
    <row r="90" s="2" customFormat="1" ht="16.5" customHeight="1">
      <c r="A90" s="41"/>
      <c r="B90" s="42"/>
      <c r="C90" s="215" t="s">
        <v>77</v>
      </c>
      <c r="D90" s="215" t="s">
        <v>151</v>
      </c>
      <c r="E90" s="216" t="s">
        <v>1205</v>
      </c>
      <c r="F90" s="217" t="s">
        <v>1206</v>
      </c>
      <c r="G90" s="218" t="s">
        <v>154</v>
      </c>
      <c r="H90" s="219">
        <v>1</v>
      </c>
      <c r="I90" s="220"/>
      <c r="J90" s="221">
        <f>ROUND(I90*H90,2)</f>
        <v>0</v>
      </c>
      <c r="K90" s="217" t="s">
        <v>447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689</v>
      </c>
      <c r="AT90" s="226" t="s">
        <v>151</v>
      </c>
      <c r="AU90" s="226" t="s">
        <v>79</v>
      </c>
      <c r="AY90" s="20" t="s">
        <v>145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77</v>
      </c>
      <c r="BK90" s="227">
        <f>ROUND(I90*H90,2)</f>
        <v>0</v>
      </c>
      <c r="BL90" s="20" t="s">
        <v>689</v>
      </c>
      <c r="BM90" s="226" t="s">
        <v>1207</v>
      </c>
    </row>
    <row r="91" s="2" customFormat="1">
      <c r="A91" s="41"/>
      <c r="B91" s="42"/>
      <c r="C91" s="43"/>
      <c r="D91" s="228" t="s">
        <v>158</v>
      </c>
      <c r="E91" s="43"/>
      <c r="F91" s="229" t="s">
        <v>1206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158</v>
      </c>
      <c r="AU91" s="20" t="s">
        <v>79</v>
      </c>
    </row>
    <row r="92" s="13" customFormat="1">
      <c r="A92" s="13"/>
      <c r="B92" s="235"/>
      <c r="C92" s="236"/>
      <c r="D92" s="228" t="s">
        <v>162</v>
      </c>
      <c r="E92" s="237" t="s">
        <v>19</v>
      </c>
      <c r="F92" s="238" t="s">
        <v>77</v>
      </c>
      <c r="G92" s="236"/>
      <c r="H92" s="239">
        <v>1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162</v>
      </c>
      <c r="AU92" s="245" t="s">
        <v>79</v>
      </c>
      <c r="AV92" s="13" t="s">
        <v>79</v>
      </c>
      <c r="AW92" s="13" t="s">
        <v>31</v>
      </c>
      <c r="AX92" s="13" t="s">
        <v>77</v>
      </c>
      <c r="AY92" s="245" t="s">
        <v>145</v>
      </c>
    </row>
    <row r="93" s="2" customFormat="1" ht="16.5" customHeight="1">
      <c r="A93" s="41"/>
      <c r="B93" s="42"/>
      <c r="C93" s="215" t="s">
        <v>79</v>
      </c>
      <c r="D93" s="215" t="s">
        <v>151</v>
      </c>
      <c r="E93" s="216" t="s">
        <v>1208</v>
      </c>
      <c r="F93" s="217" t="s">
        <v>1209</v>
      </c>
      <c r="G93" s="218" t="s">
        <v>154</v>
      </c>
      <c r="H93" s="219">
        <v>2</v>
      </c>
      <c r="I93" s="220"/>
      <c r="J93" s="221">
        <f>ROUND(I93*H93,2)</f>
        <v>0</v>
      </c>
      <c r="K93" s="217" t="s">
        <v>447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689</v>
      </c>
      <c r="AT93" s="226" t="s">
        <v>151</v>
      </c>
      <c r="AU93" s="226" t="s">
        <v>79</v>
      </c>
      <c r="AY93" s="20" t="s">
        <v>145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689</v>
      </c>
      <c r="BM93" s="226" t="s">
        <v>1210</v>
      </c>
    </row>
    <row r="94" s="2" customFormat="1">
      <c r="A94" s="41"/>
      <c r="B94" s="42"/>
      <c r="C94" s="43"/>
      <c r="D94" s="228" t="s">
        <v>158</v>
      </c>
      <c r="E94" s="43"/>
      <c r="F94" s="229" t="s">
        <v>1209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158</v>
      </c>
      <c r="AU94" s="20" t="s">
        <v>79</v>
      </c>
    </row>
    <row r="95" s="13" customFormat="1">
      <c r="A95" s="13"/>
      <c r="B95" s="235"/>
      <c r="C95" s="236"/>
      <c r="D95" s="228" t="s">
        <v>162</v>
      </c>
      <c r="E95" s="237" t="s">
        <v>19</v>
      </c>
      <c r="F95" s="238" t="s">
        <v>79</v>
      </c>
      <c r="G95" s="236"/>
      <c r="H95" s="239">
        <v>2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162</v>
      </c>
      <c r="AU95" s="245" t="s">
        <v>79</v>
      </c>
      <c r="AV95" s="13" t="s">
        <v>79</v>
      </c>
      <c r="AW95" s="13" t="s">
        <v>31</v>
      </c>
      <c r="AX95" s="13" t="s">
        <v>77</v>
      </c>
      <c r="AY95" s="245" t="s">
        <v>145</v>
      </c>
    </row>
    <row r="96" s="2" customFormat="1" ht="16.5" customHeight="1">
      <c r="A96" s="41"/>
      <c r="B96" s="42"/>
      <c r="C96" s="215" t="s">
        <v>146</v>
      </c>
      <c r="D96" s="215" t="s">
        <v>151</v>
      </c>
      <c r="E96" s="216" t="s">
        <v>1211</v>
      </c>
      <c r="F96" s="217" t="s">
        <v>1212</v>
      </c>
      <c r="G96" s="218" t="s">
        <v>154</v>
      </c>
      <c r="H96" s="219">
        <v>3</v>
      </c>
      <c r="I96" s="220"/>
      <c r="J96" s="221">
        <f>ROUND(I96*H96,2)</f>
        <v>0</v>
      </c>
      <c r="K96" s="217" t="s">
        <v>447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689</v>
      </c>
      <c r="AT96" s="226" t="s">
        <v>151</v>
      </c>
      <c r="AU96" s="226" t="s">
        <v>79</v>
      </c>
      <c r="AY96" s="20" t="s">
        <v>145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689</v>
      </c>
      <c r="BM96" s="226" t="s">
        <v>1213</v>
      </c>
    </row>
    <row r="97" s="2" customFormat="1">
      <c r="A97" s="41"/>
      <c r="B97" s="42"/>
      <c r="C97" s="43"/>
      <c r="D97" s="228" t="s">
        <v>158</v>
      </c>
      <c r="E97" s="43"/>
      <c r="F97" s="229" t="s">
        <v>1212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158</v>
      </c>
      <c r="AU97" s="20" t="s">
        <v>79</v>
      </c>
    </row>
    <row r="98" s="13" customFormat="1">
      <c r="A98" s="13"/>
      <c r="B98" s="235"/>
      <c r="C98" s="236"/>
      <c r="D98" s="228" t="s">
        <v>162</v>
      </c>
      <c r="E98" s="237" t="s">
        <v>19</v>
      </c>
      <c r="F98" s="238" t="s">
        <v>146</v>
      </c>
      <c r="G98" s="236"/>
      <c r="H98" s="239">
        <v>3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162</v>
      </c>
      <c r="AU98" s="245" t="s">
        <v>79</v>
      </c>
      <c r="AV98" s="13" t="s">
        <v>79</v>
      </c>
      <c r="AW98" s="13" t="s">
        <v>31</v>
      </c>
      <c r="AX98" s="13" t="s">
        <v>77</v>
      </c>
      <c r="AY98" s="245" t="s">
        <v>145</v>
      </c>
    </row>
    <row r="99" s="2" customFormat="1" ht="16.5" customHeight="1">
      <c r="A99" s="41"/>
      <c r="B99" s="42"/>
      <c r="C99" s="215" t="s">
        <v>156</v>
      </c>
      <c r="D99" s="215" t="s">
        <v>151</v>
      </c>
      <c r="E99" s="216" t="s">
        <v>1214</v>
      </c>
      <c r="F99" s="217" t="s">
        <v>1215</v>
      </c>
      <c r="G99" s="218" t="s">
        <v>154</v>
      </c>
      <c r="H99" s="219">
        <v>1</v>
      </c>
      <c r="I99" s="220"/>
      <c r="J99" s="221">
        <f>ROUND(I99*H99,2)</f>
        <v>0</v>
      </c>
      <c r="K99" s="217" t="s">
        <v>447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689</v>
      </c>
      <c r="AT99" s="226" t="s">
        <v>151</v>
      </c>
      <c r="AU99" s="226" t="s">
        <v>79</v>
      </c>
      <c r="AY99" s="20" t="s">
        <v>145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689</v>
      </c>
      <c r="BM99" s="226" t="s">
        <v>1216</v>
      </c>
    </row>
    <row r="100" s="2" customFormat="1">
      <c r="A100" s="41"/>
      <c r="B100" s="42"/>
      <c r="C100" s="43"/>
      <c r="D100" s="228" t="s">
        <v>158</v>
      </c>
      <c r="E100" s="43"/>
      <c r="F100" s="229" t="s">
        <v>1215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158</v>
      </c>
      <c r="AU100" s="20" t="s">
        <v>79</v>
      </c>
    </row>
    <row r="101" s="13" customFormat="1">
      <c r="A101" s="13"/>
      <c r="B101" s="235"/>
      <c r="C101" s="236"/>
      <c r="D101" s="228" t="s">
        <v>162</v>
      </c>
      <c r="E101" s="237" t="s">
        <v>19</v>
      </c>
      <c r="F101" s="238" t="s">
        <v>77</v>
      </c>
      <c r="G101" s="236"/>
      <c r="H101" s="239">
        <v>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162</v>
      </c>
      <c r="AU101" s="245" t="s">
        <v>79</v>
      </c>
      <c r="AV101" s="13" t="s">
        <v>79</v>
      </c>
      <c r="AW101" s="13" t="s">
        <v>31</v>
      </c>
      <c r="AX101" s="13" t="s">
        <v>77</v>
      </c>
      <c r="AY101" s="245" t="s">
        <v>145</v>
      </c>
    </row>
    <row r="102" s="2" customFormat="1" ht="16.5" customHeight="1">
      <c r="A102" s="41"/>
      <c r="B102" s="42"/>
      <c r="C102" s="215" t="s">
        <v>252</v>
      </c>
      <c r="D102" s="215" t="s">
        <v>151</v>
      </c>
      <c r="E102" s="216" t="s">
        <v>1217</v>
      </c>
      <c r="F102" s="217" t="s">
        <v>1218</v>
      </c>
      <c r="G102" s="218" t="s">
        <v>154</v>
      </c>
      <c r="H102" s="219">
        <v>1</v>
      </c>
      <c r="I102" s="220"/>
      <c r="J102" s="221">
        <f>ROUND(I102*H102,2)</f>
        <v>0</v>
      </c>
      <c r="K102" s="217" t="s">
        <v>447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689</v>
      </c>
      <c r="AT102" s="226" t="s">
        <v>151</v>
      </c>
      <c r="AU102" s="226" t="s">
        <v>79</v>
      </c>
      <c r="AY102" s="20" t="s">
        <v>145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689</v>
      </c>
      <c r="BM102" s="226" t="s">
        <v>1219</v>
      </c>
    </row>
    <row r="103" s="2" customFormat="1">
      <c r="A103" s="41"/>
      <c r="B103" s="42"/>
      <c r="C103" s="43"/>
      <c r="D103" s="228" t="s">
        <v>158</v>
      </c>
      <c r="E103" s="43"/>
      <c r="F103" s="229" t="s">
        <v>1218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158</v>
      </c>
      <c r="AU103" s="20" t="s">
        <v>79</v>
      </c>
    </row>
    <row r="104" s="13" customFormat="1">
      <c r="A104" s="13"/>
      <c r="B104" s="235"/>
      <c r="C104" s="236"/>
      <c r="D104" s="228" t="s">
        <v>162</v>
      </c>
      <c r="E104" s="237" t="s">
        <v>19</v>
      </c>
      <c r="F104" s="238" t="s">
        <v>77</v>
      </c>
      <c r="G104" s="236"/>
      <c r="H104" s="239">
        <v>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162</v>
      </c>
      <c r="AU104" s="245" t="s">
        <v>79</v>
      </c>
      <c r="AV104" s="13" t="s">
        <v>79</v>
      </c>
      <c r="AW104" s="13" t="s">
        <v>31</v>
      </c>
      <c r="AX104" s="13" t="s">
        <v>77</v>
      </c>
      <c r="AY104" s="245" t="s">
        <v>145</v>
      </c>
    </row>
    <row r="105" s="2" customFormat="1" ht="16.5" customHeight="1">
      <c r="A105" s="41"/>
      <c r="B105" s="42"/>
      <c r="C105" s="215" t="s">
        <v>178</v>
      </c>
      <c r="D105" s="215" t="s">
        <v>151</v>
      </c>
      <c r="E105" s="216" t="s">
        <v>1220</v>
      </c>
      <c r="F105" s="217" t="s">
        <v>1221</v>
      </c>
      <c r="G105" s="218" t="s">
        <v>154</v>
      </c>
      <c r="H105" s="219">
        <v>1</v>
      </c>
      <c r="I105" s="220"/>
      <c r="J105" s="221">
        <f>ROUND(I105*H105,2)</f>
        <v>0</v>
      </c>
      <c r="K105" s="217" t="s">
        <v>447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689</v>
      </c>
      <c r="AT105" s="226" t="s">
        <v>151</v>
      </c>
      <c r="AU105" s="226" t="s">
        <v>79</v>
      </c>
      <c r="AY105" s="20" t="s">
        <v>145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689</v>
      </c>
      <c r="BM105" s="226" t="s">
        <v>1222</v>
      </c>
    </row>
    <row r="106" s="2" customFormat="1">
      <c r="A106" s="41"/>
      <c r="B106" s="42"/>
      <c r="C106" s="43"/>
      <c r="D106" s="228" t="s">
        <v>158</v>
      </c>
      <c r="E106" s="43"/>
      <c r="F106" s="229" t="s">
        <v>1221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158</v>
      </c>
      <c r="AU106" s="20" t="s">
        <v>79</v>
      </c>
    </row>
    <row r="107" s="13" customFormat="1">
      <c r="A107" s="13"/>
      <c r="B107" s="235"/>
      <c r="C107" s="236"/>
      <c r="D107" s="228" t="s">
        <v>162</v>
      </c>
      <c r="E107" s="237" t="s">
        <v>19</v>
      </c>
      <c r="F107" s="238" t="s">
        <v>77</v>
      </c>
      <c r="G107" s="236"/>
      <c r="H107" s="239">
        <v>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162</v>
      </c>
      <c r="AU107" s="245" t="s">
        <v>79</v>
      </c>
      <c r="AV107" s="13" t="s">
        <v>79</v>
      </c>
      <c r="AW107" s="13" t="s">
        <v>31</v>
      </c>
      <c r="AX107" s="13" t="s">
        <v>77</v>
      </c>
      <c r="AY107" s="245" t="s">
        <v>145</v>
      </c>
    </row>
    <row r="108" s="2" customFormat="1" ht="16.5" customHeight="1">
      <c r="A108" s="41"/>
      <c r="B108" s="42"/>
      <c r="C108" s="215" t="s">
        <v>332</v>
      </c>
      <c r="D108" s="215" t="s">
        <v>151</v>
      </c>
      <c r="E108" s="216" t="s">
        <v>1223</v>
      </c>
      <c r="F108" s="217" t="s">
        <v>1224</v>
      </c>
      <c r="G108" s="218" t="s">
        <v>154</v>
      </c>
      <c r="H108" s="219">
        <v>1</v>
      </c>
      <c r="I108" s="220"/>
      <c r="J108" s="221">
        <f>ROUND(I108*H108,2)</f>
        <v>0</v>
      </c>
      <c r="K108" s="217" t="s">
        <v>447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689</v>
      </c>
      <c r="AT108" s="226" t="s">
        <v>151</v>
      </c>
      <c r="AU108" s="226" t="s">
        <v>79</v>
      </c>
      <c r="AY108" s="20" t="s">
        <v>145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689</v>
      </c>
      <c r="BM108" s="226" t="s">
        <v>1225</v>
      </c>
    </row>
    <row r="109" s="2" customFormat="1">
      <c r="A109" s="41"/>
      <c r="B109" s="42"/>
      <c r="C109" s="43"/>
      <c r="D109" s="228" t="s">
        <v>158</v>
      </c>
      <c r="E109" s="43"/>
      <c r="F109" s="229" t="s">
        <v>1224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158</v>
      </c>
      <c r="AU109" s="20" t="s">
        <v>79</v>
      </c>
    </row>
    <row r="110" s="13" customFormat="1">
      <c r="A110" s="13"/>
      <c r="B110" s="235"/>
      <c r="C110" s="236"/>
      <c r="D110" s="228" t="s">
        <v>162</v>
      </c>
      <c r="E110" s="237" t="s">
        <v>19</v>
      </c>
      <c r="F110" s="238" t="s">
        <v>77</v>
      </c>
      <c r="G110" s="236"/>
      <c r="H110" s="239">
        <v>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162</v>
      </c>
      <c r="AU110" s="245" t="s">
        <v>79</v>
      </c>
      <c r="AV110" s="13" t="s">
        <v>79</v>
      </c>
      <c r="AW110" s="13" t="s">
        <v>31</v>
      </c>
      <c r="AX110" s="13" t="s">
        <v>77</v>
      </c>
      <c r="AY110" s="245" t="s">
        <v>145</v>
      </c>
    </row>
    <row r="111" s="2" customFormat="1" ht="16.5" customHeight="1">
      <c r="A111" s="41"/>
      <c r="B111" s="42"/>
      <c r="C111" s="215" t="s">
        <v>347</v>
      </c>
      <c r="D111" s="215" t="s">
        <v>151</v>
      </c>
      <c r="E111" s="216" t="s">
        <v>1226</v>
      </c>
      <c r="F111" s="217" t="s">
        <v>1227</v>
      </c>
      <c r="G111" s="218" t="s">
        <v>154</v>
      </c>
      <c r="H111" s="219">
        <v>1</v>
      </c>
      <c r="I111" s="220"/>
      <c r="J111" s="221">
        <f>ROUND(I111*H111,2)</f>
        <v>0</v>
      </c>
      <c r="K111" s="217" t="s">
        <v>447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689</v>
      </c>
      <c r="AT111" s="226" t="s">
        <v>151</v>
      </c>
      <c r="AU111" s="226" t="s">
        <v>79</v>
      </c>
      <c r="AY111" s="20" t="s">
        <v>145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689</v>
      </c>
      <c r="BM111" s="226" t="s">
        <v>1228</v>
      </c>
    </row>
    <row r="112" s="2" customFormat="1">
      <c r="A112" s="41"/>
      <c r="B112" s="42"/>
      <c r="C112" s="43"/>
      <c r="D112" s="228" t="s">
        <v>158</v>
      </c>
      <c r="E112" s="43"/>
      <c r="F112" s="229" t="s">
        <v>1227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158</v>
      </c>
      <c r="AU112" s="20" t="s">
        <v>79</v>
      </c>
    </row>
    <row r="113" s="13" customFormat="1">
      <c r="A113" s="13"/>
      <c r="B113" s="235"/>
      <c r="C113" s="236"/>
      <c r="D113" s="228" t="s">
        <v>162</v>
      </c>
      <c r="E113" s="237" t="s">
        <v>19</v>
      </c>
      <c r="F113" s="238" t="s">
        <v>77</v>
      </c>
      <c r="G113" s="236"/>
      <c r="H113" s="239">
        <v>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162</v>
      </c>
      <c r="AU113" s="245" t="s">
        <v>79</v>
      </c>
      <c r="AV113" s="13" t="s">
        <v>79</v>
      </c>
      <c r="AW113" s="13" t="s">
        <v>31</v>
      </c>
      <c r="AX113" s="13" t="s">
        <v>77</v>
      </c>
      <c r="AY113" s="245" t="s">
        <v>145</v>
      </c>
    </row>
    <row r="114" s="2" customFormat="1" ht="21.75" customHeight="1">
      <c r="A114" s="41"/>
      <c r="B114" s="42"/>
      <c r="C114" s="215" t="s">
        <v>224</v>
      </c>
      <c r="D114" s="215" t="s">
        <v>151</v>
      </c>
      <c r="E114" s="216" t="s">
        <v>1229</v>
      </c>
      <c r="F114" s="217" t="s">
        <v>1230</v>
      </c>
      <c r="G114" s="218" t="s">
        <v>154</v>
      </c>
      <c r="H114" s="219">
        <v>2</v>
      </c>
      <c r="I114" s="220"/>
      <c r="J114" s="221">
        <f>ROUND(I114*H114,2)</f>
        <v>0</v>
      </c>
      <c r="K114" s="217" t="s">
        <v>447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689</v>
      </c>
      <c r="AT114" s="226" t="s">
        <v>151</v>
      </c>
      <c r="AU114" s="226" t="s">
        <v>79</v>
      </c>
      <c r="AY114" s="20" t="s">
        <v>145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689</v>
      </c>
      <c r="BM114" s="226" t="s">
        <v>1231</v>
      </c>
    </row>
    <row r="115" s="2" customFormat="1">
      <c r="A115" s="41"/>
      <c r="B115" s="42"/>
      <c r="C115" s="43"/>
      <c r="D115" s="228" t="s">
        <v>158</v>
      </c>
      <c r="E115" s="43"/>
      <c r="F115" s="229" t="s">
        <v>1230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158</v>
      </c>
      <c r="AU115" s="20" t="s">
        <v>79</v>
      </c>
    </row>
    <row r="116" s="13" customFormat="1">
      <c r="A116" s="13"/>
      <c r="B116" s="235"/>
      <c r="C116" s="236"/>
      <c r="D116" s="228" t="s">
        <v>162</v>
      </c>
      <c r="E116" s="237" t="s">
        <v>19</v>
      </c>
      <c r="F116" s="238" t="s">
        <v>79</v>
      </c>
      <c r="G116" s="236"/>
      <c r="H116" s="239">
        <v>2</v>
      </c>
      <c r="I116" s="240"/>
      <c r="J116" s="236"/>
      <c r="K116" s="236"/>
      <c r="L116" s="241"/>
      <c r="M116" s="297"/>
      <c r="N116" s="298"/>
      <c r="O116" s="298"/>
      <c r="P116" s="298"/>
      <c r="Q116" s="298"/>
      <c r="R116" s="298"/>
      <c r="S116" s="298"/>
      <c r="T116" s="29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162</v>
      </c>
      <c r="AU116" s="245" t="s">
        <v>79</v>
      </c>
      <c r="AV116" s="13" t="s">
        <v>79</v>
      </c>
      <c r="AW116" s="13" t="s">
        <v>31</v>
      </c>
      <c r="AX116" s="13" t="s">
        <v>77</v>
      </c>
      <c r="AY116" s="245" t="s">
        <v>145</v>
      </c>
    </row>
    <row r="117" s="2" customFormat="1" ht="6.96" customHeight="1">
      <c r="A117" s="41"/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47"/>
      <c r="M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</sheetData>
  <sheetProtection sheet="1" autoFilter="0" formatColumns="0" formatRows="0" objects="1" scenarios="1" spinCount="100000" saltValue="et1RG+t6gNK1/PG72x/fAXWUgIH84RN2CfM0k5TwrTW0SafxGMVRjayXUfcPFpveVOZjDYVcftjw7liPC0Nwfw==" hashValue="mMGtb52l46+A5VuFKqXeMPN/QDOyD+q/hkrlFDKZ9PwmzPZXC/V/4qXmD68DM3/yho15H+gP2qVzonDxzLkijA==" algorithmName="SHA-512" password="CC35"/>
  <autoFilter ref="C86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102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učeben G316, G314 G322 pavilon 6, VŠB</v>
      </c>
      <c r="F7" s="145"/>
      <c r="G7" s="145"/>
      <c r="H7" s="145"/>
      <c r="L7" s="23"/>
    </row>
    <row r="8" s="1" customFormat="1" ht="12" customHeight="1">
      <c r="B8" s="23"/>
      <c r="D8" s="145" t="s">
        <v>103</v>
      </c>
      <c r="L8" s="23"/>
    </row>
    <row r="9" s="2" customFormat="1" ht="16.5" customHeight="1">
      <c r="A9" s="41"/>
      <c r="B9" s="47"/>
      <c r="C9" s="41"/>
      <c r="D9" s="41"/>
      <c r="E9" s="146" t="s">
        <v>710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711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1232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13. 9. 2025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ROUND((SUM(BE88:BE120)),  2)</f>
        <v>0</v>
      </c>
      <c r="G35" s="41"/>
      <c r="H35" s="41"/>
      <c r="I35" s="160">
        <v>0.20999999999999999</v>
      </c>
      <c r="J35" s="159">
        <f>ROUND(((SUM(BE88:BE120))*I35),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ROUND((SUM(BF88:BF120)),  2)</f>
        <v>0</v>
      </c>
      <c r="G36" s="41"/>
      <c r="H36" s="41"/>
      <c r="I36" s="160">
        <v>0.12</v>
      </c>
      <c r="J36" s="159">
        <f>ROUND(((SUM(BF88:BF120))*I36),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ROUND((SUM(BG88:BG120)),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ROUND((SUM(BH88:BH120)),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ROUND((SUM(BI88:BI120)),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105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učeben G316, G314 G322 pavilon 6, VŠB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710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711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D.1.4.11 - Technologické vybavení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13. 9. 2025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108</v>
      </c>
    </row>
    <row r="64" s="9" customFormat="1" ht="24.96" customHeight="1">
      <c r="A64" s="9"/>
      <c r="B64" s="177"/>
      <c r="C64" s="178"/>
      <c r="D64" s="179" t="s">
        <v>1233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1234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1235</v>
      </c>
      <c r="E66" s="185"/>
      <c r="F66" s="185"/>
      <c r="G66" s="185"/>
      <c r="H66" s="185"/>
      <c r="I66" s="185"/>
      <c r="J66" s="186">
        <f>J107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130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Stavební úpravy učeben G316, G314 G322 pavilon 6, VŠB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103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710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711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D.1.4.11 - Technologické vybavení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13. 9. 2025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131</v>
      </c>
      <c r="D87" s="191" t="s">
        <v>54</v>
      </c>
      <c r="E87" s="191" t="s">
        <v>50</v>
      </c>
      <c r="F87" s="191" t="s">
        <v>51</v>
      </c>
      <c r="G87" s="191" t="s">
        <v>132</v>
      </c>
      <c r="H87" s="191" t="s">
        <v>133</v>
      </c>
      <c r="I87" s="191" t="s">
        <v>134</v>
      </c>
      <c r="J87" s="191" t="s">
        <v>107</v>
      </c>
      <c r="K87" s="192" t="s">
        <v>135</v>
      </c>
      <c r="L87" s="193"/>
      <c r="M87" s="95" t="s">
        <v>19</v>
      </c>
      <c r="N87" s="96" t="s">
        <v>39</v>
      </c>
      <c r="O87" s="96" t="s">
        <v>136</v>
      </c>
      <c r="P87" s="96" t="s">
        <v>137</v>
      </c>
      <c r="Q87" s="96" t="s">
        <v>138</v>
      </c>
      <c r="R87" s="96" t="s">
        <v>139</v>
      </c>
      <c r="S87" s="96" t="s">
        <v>140</v>
      </c>
      <c r="T87" s="97" t="s">
        <v>141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142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</f>
        <v>0</v>
      </c>
      <c r="Q88" s="99"/>
      <c r="R88" s="196">
        <f>R89</f>
        <v>0</v>
      </c>
      <c r="S88" s="99"/>
      <c r="T88" s="197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108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684</v>
      </c>
      <c r="F89" s="202" t="s">
        <v>97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P90+SUM(P91:P93)+P107</f>
        <v>0</v>
      </c>
      <c r="Q89" s="207"/>
      <c r="R89" s="208">
        <f>R90+SUM(R91:R93)+R107</f>
        <v>0</v>
      </c>
      <c r="S89" s="207"/>
      <c r="T89" s="209">
        <f>T90+SUM(T91:T93)+T107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156</v>
      </c>
      <c r="AT89" s="211" t="s">
        <v>68</v>
      </c>
      <c r="AU89" s="211" t="s">
        <v>69</v>
      </c>
      <c r="AY89" s="210" t="s">
        <v>145</v>
      </c>
      <c r="BK89" s="212">
        <f>BK90+SUM(BK91:BK93)+BK107</f>
        <v>0</v>
      </c>
    </row>
    <row r="90" s="2" customFormat="1" ht="16.5" customHeight="1">
      <c r="A90" s="41"/>
      <c r="B90" s="42"/>
      <c r="C90" s="215" t="s">
        <v>77</v>
      </c>
      <c r="D90" s="215" t="s">
        <v>151</v>
      </c>
      <c r="E90" s="216" t="s">
        <v>1236</v>
      </c>
      <c r="F90" s="217" t="s">
        <v>1237</v>
      </c>
      <c r="G90" s="218" t="s">
        <v>446</v>
      </c>
      <c r="H90" s="219">
        <v>1</v>
      </c>
      <c r="I90" s="220"/>
      <c r="J90" s="221">
        <f>ROUND(I90*H90,2)</f>
        <v>0</v>
      </c>
      <c r="K90" s="217" t="s">
        <v>447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689</v>
      </c>
      <c r="AT90" s="226" t="s">
        <v>151</v>
      </c>
      <c r="AU90" s="226" t="s">
        <v>77</v>
      </c>
      <c r="AY90" s="20" t="s">
        <v>145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77</v>
      </c>
      <c r="BK90" s="227">
        <f>ROUND(I90*H90,2)</f>
        <v>0</v>
      </c>
      <c r="BL90" s="20" t="s">
        <v>689</v>
      </c>
      <c r="BM90" s="226" t="s">
        <v>1238</v>
      </c>
    </row>
    <row r="91" s="2" customFormat="1">
      <c r="A91" s="41"/>
      <c r="B91" s="42"/>
      <c r="C91" s="43"/>
      <c r="D91" s="228" t="s">
        <v>158</v>
      </c>
      <c r="E91" s="43"/>
      <c r="F91" s="229" t="s">
        <v>1237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158</v>
      </c>
      <c r="AU91" s="20" t="s">
        <v>77</v>
      </c>
    </row>
    <row r="92" s="13" customFormat="1">
      <c r="A92" s="13"/>
      <c r="B92" s="235"/>
      <c r="C92" s="236"/>
      <c r="D92" s="228" t="s">
        <v>162</v>
      </c>
      <c r="E92" s="237" t="s">
        <v>19</v>
      </c>
      <c r="F92" s="238" t="s">
        <v>77</v>
      </c>
      <c r="G92" s="236"/>
      <c r="H92" s="239">
        <v>1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162</v>
      </c>
      <c r="AU92" s="245" t="s">
        <v>77</v>
      </c>
      <c r="AV92" s="13" t="s">
        <v>79</v>
      </c>
      <c r="AW92" s="13" t="s">
        <v>31</v>
      </c>
      <c r="AX92" s="13" t="s">
        <v>77</v>
      </c>
      <c r="AY92" s="245" t="s">
        <v>145</v>
      </c>
    </row>
    <row r="93" s="12" customFormat="1" ht="22.8" customHeight="1">
      <c r="A93" s="12"/>
      <c r="B93" s="199"/>
      <c r="C93" s="200"/>
      <c r="D93" s="201" t="s">
        <v>68</v>
      </c>
      <c r="E93" s="213" t="s">
        <v>1239</v>
      </c>
      <c r="F93" s="213" t="s">
        <v>1240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SUM(P94:P106)</f>
        <v>0</v>
      </c>
      <c r="Q93" s="207"/>
      <c r="R93" s="208">
        <f>SUM(R94:R106)</f>
        <v>0</v>
      </c>
      <c r="S93" s="207"/>
      <c r="T93" s="209">
        <f>SUM(T94:T106)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156</v>
      </c>
      <c r="AT93" s="211" t="s">
        <v>68</v>
      </c>
      <c r="AU93" s="211" t="s">
        <v>77</v>
      </c>
      <c r="AY93" s="210" t="s">
        <v>145</v>
      </c>
      <c r="BK93" s="212">
        <f>SUM(BK94:BK106)</f>
        <v>0</v>
      </c>
    </row>
    <row r="94" s="2" customFormat="1" ht="24.15" customHeight="1">
      <c r="A94" s="41"/>
      <c r="B94" s="42"/>
      <c r="C94" s="278" t="s">
        <v>79</v>
      </c>
      <c r="D94" s="278" t="s">
        <v>416</v>
      </c>
      <c r="E94" s="279" t="s">
        <v>1241</v>
      </c>
      <c r="F94" s="280" t="s">
        <v>1242</v>
      </c>
      <c r="G94" s="281" t="s">
        <v>154</v>
      </c>
      <c r="H94" s="282">
        <v>1</v>
      </c>
      <c r="I94" s="283"/>
      <c r="J94" s="284">
        <f>ROUND(I94*H94,2)</f>
        <v>0</v>
      </c>
      <c r="K94" s="280" t="s">
        <v>447</v>
      </c>
      <c r="L94" s="285"/>
      <c r="M94" s="286" t="s">
        <v>19</v>
      </c>
      <c r="N94" s="287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689</v>
      </c>
      <c r="AT94" s="226" t="s">
        <v>416</v>
      </c>
      <c r="AU94" s="226" t="s">
        <v>79</v>
      </c>
      <c r="AY94" s="20" t="s">
        <v>145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689</v>
      </c>
      <c r="BM94" s="226" t="s">
        <v>1243</v>
      </c>
    </row>
    <row r="95" s="2" customFormat="1">
      <c r="A95" s="41"/>
      <c r="B95" s="42"/>
      <c r="C95" s="43"/>
      <c r="D95" s="228" t="s">
        <v>158</v>
      </c>
      <c r="E95" s="43"/>
      <c r="F95" s="229" t="s">
        <v>1244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158</v>
      </c>
      <c r="AU95" s="20" t="s">
        <v>79</v>
      </c>
    </row>
    <row r="96" s="2" customFormat="1">
      <c r="A96" s="41"/>
      <c r="B96" s="42"/>
      <c r="C96" s="43"/>
      <c r="D96" s="228" t="s">
        <v>494</v>
      </c>
      <c r="E96" s="43"/>
      <c r="F96" s="289" t="s">
        <v>1245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494</v>
      </c>
      <c r="AU96" s="20" t="s">
        <v>79</v>
      </c>
    </row>
    <row r="97" s="13" customFormat="1">
      <c r="A97" s="13"/>
      <c r="B97" s="235"/>
      <c r="C97" s="236"/>
      <c r="D97" s="228" t="s">
        <v>162</v>
      </c>
      <c r="E97" s="237" t="s">
        <v>19</v>
      </c>
      <c r="F97" s="238" t="s">
        <v>1246</v>
      </c>
      <c r="G97" s="236"/>
      <c r="H97" s="239">
        <v>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162</v>
      </c>
      <c r="AU97" s="245" t="s">
        <v>79</v>
      </c>
      <c r="AV97" s="13" t="s">
        <v>79</v>
      </c>
      <c r="AW97" s="13" t="s">
        <v>31</v>
      </c>
      <c r="AX97" s="13" t="s">
        <v>69</v>
      </c>
      <c r="AY97" s="245" t="s">
        <v>145</v>
      </c>
    </row>
    <row r="98" s="14" customFormat="1">
      <c r="A98" s="14"/>
      <c r="B98" s="246"/>
      <c r="C98" s="247"/>
      <c r="D98" s="228" t="s">
        <v>162</v>
      </c>
      <c r="E98" s="248" t="s">
        <v>19</v>
      </c>
      <c r="F98" s="249" t="s">
        <v>164</v>
      </c>
      <c r="G98" s="247"/>
      <c r="H98" s="250">
        <v>1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162</v>
      </c>
      <c r="AU98" s="256" t="s">
        <v>79</v>
      </c>
      <c r="AV98" s="14" t="s">
        <v>146</v>
      </c>
      <c r="AW98" s="14" t="s">
        <v>31</v>
      </c>
      <c r="AX98" s="14" t="s">
        <v>77</v>
      </c>
      <c r="AY98" s="256" t="s">
        <v>145</v>
      </c>
    </row>
    <row r="99" s="2" customFormat="1" ht="33" customHeight="1">
      <c r="A99" s="41"/>
      <c r="B99" s="42"/>
      <c r="C99" s="278" t="s">
        <v>146</v>
      </c>
      <c r="D99" s="278" t="s">
        <v>416</v>
      </c>
      <c r="E99" s="279" t="s">
        <v>1247</v>
      </c>
      <c r="F99" s="280" t="s">
        <v>1248</v>
      </c>
      <c r="G99" s="281" t="s">
        <v>154</v>
      </c>
      <c r="H99" s="282">
        <v>1</v>
      </c>
      <c r="I99" s="283"/>
      <c r="J99" s="284">
        <f>ROUND(I99*H99,2)</f>
        <v>0</v>
      </c>
      <c r="K99" s="280" t="s">
        <v>447</v>
      </c>
      <c r="L99" s="285"/>
      <c r="M99" s="286" t="s">
        <v>19</v>
      </c>
      <c r="N99" s="287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689</v>
      </c>
      <c r="AT99" s="226" t="s">
        <v>416</v>
      </c>
      <c r="AU99" s="226" t="s">
        <v>79</v>
      </c>
      <c r="AY99" s="20" t="s">
        <v>145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689</v>
      </c>
      <c r="BM99" s="226" t="s">
        <v>1249</v>
      </c>
    </row>
    <row r="100" s="2" customFormat="1">
      <c r="A100" s="41"/>
      <c r="B100" s="42"/>
      <c r="C100" s="43"/>
      <c r="D100" s="228" t="s">
        <v>158</v>
      </c>
      <c r="E100" s="43"/>
      <c r="F100" s="229" t="s">
        <v>1248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158</v>
      </c>
      <c r="AU100" s="20" t="s">
        <v>79</v>
      </c>
    </row>
    <row r="101" s="2" customFormat="1">
      <c r="A101" s="41"/>
      <c r="B101" s="42"/>
      <c r="C101" s="43"/>
      <c r="D101" s="228" t="s">
        <v>494</v>
      </c>
      <c r="E101" s="43"/>
      <c r="F101" s="289" t="s">
        <v>1245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494</v>
      </c>
      <c r="AU101" s="20" t="s">
        <v>79</v>
      </c>
    </row>
    <row r="102" s="13" customFormat="1">
      <c r="A102" s="13"/>
      <c r="B102" s="235"/>
      <c r="C102" s="236"/>
      <c r="D102" s="228" t="s">
        <v>162</v>
      </c>
      <c r="E102" s="237" t="s">
        <v>19</v>
      </c>
      <c r="F102" s="238" t="s">
        <v>1246</v>
      </c>
      <c r="G102" s="236"/>
      <c r="H102" s="239">
        <v>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162</v>
      </c>
      <c r="AU102" s="245" t="s">
        <v>79</v>
      </c>
      <c r="AV102" s="13" t="s">
        <v>79</v>
      </c>
      <c r="AW102" s="13" t="s">
        <v>31</v>
      </c>
      <c r="AX102" s="13" t="s">
        <v>77</v>
      </c>
      <c r="AY102" s="245" t="s">
        <v>145</v>
      </c>
    </row>
    <row r="103" s="2" customFormat="1" ht="24.15" customHeight="1">
      <c r="A103" s="41"/>
      <c r="B103" s="42"/>
      <c r="C103" s="215" t="s">
        <v>156</v>
      </c>
      <c r="D103" s="215" t="s">
        <v>151</v>
      </c>
      <c r="E103" s="216" t="s">
        <v>1250</v>
      </c>
      <c r="F103" s="217" t="s">
        <v>1251</v>
      </c>
      <c r="G103" s="218" t="s">
        <v>446</v>
      </c>
      <c r="H103" s="219">
        <v>1</v>
      </c>
      <c r="I103" s="220"/>
      <c r="J103" s="221">
        <f>ROUND(I103*H103,2)</f>
        <v>0</v>
      </c>
      <c r="K103" s="217" t="s">
        <v>447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689</v>
      </c>
      <c r="AT103" s="226" t="s">
        <v>151</v>
      </c>
      <c r="AU103" s="226" t="s">
        <v>79</v>
      </c>
      <c r="AY103" s="20" t="s">
        <v>145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689</v>
      </c>
      <c r="BM103" s="226" t="s">
        <v>1252</v>
      </c>
    </row>
    <row r="104" s="2" customFormat="1">
      <c r="A104" s="41"/>
      <c r="B104" s="42"/>
      <c r="C104" s="43"/>
      <c r="D104" s="228" t="s">
        <v>158</v>
      </c>
      <c r="E104" s="43"/>
      <c r="F104" s="229" t="s">
        <v>1253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158</v>
      </c>
      <c r="AU104" s="20" t="s">
        <v>79</v>
      </c>
    </row>
    <row r="105" s="2" customFormat="1">
      <c r="A105" s="41"/>
      <c r="B105" s="42"/>
      <c r="C105" s="43"/>
      <c r="D105" s="228" t="s">
        <v>494</v>
      </c>
      <c r="E105" s="43"/>
      <c r="F105" s="289" t="s">
        <v>1245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494</v>
      </c>
      <c r="AU105" s="20" t="s">
        <v>79</v>
      </c>
    </row>
    <row r="106" s="13" customFormat="1">
      <c r="A106" s="13"/>
      <c r="B106" s="235"/>
      <c r="C106" s="236"/>
      <c r="D106" s="228" t="s">
        <v>162</v>
      </c>
      <c r="E106" s="237" t="s">
        <v>19</v>
      </c>
      <c r="F106" s="238" t="s">
        <v>1246</v>
      </c>
      <c r="G106" s="236"/>
      <c r="H106" s="239">
        <v>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162</v>
      </c>
      <c r="AU106" s="245" t="s">
        <v>79</v>
      </c>
      <c r="AV106" s="13" t="s">
        <v>79</v>
      </c>
      <c r="AW106" s="13" t="s">
        <v>31</v>
      </c>
      <c r="AX106" s="13" t="s">
        <v>77</v>
      </c>
      <c r="AY106" s="245" t="s">
        <v>145</v>
      </c>
    </row>
    <row r="107" s="12" customFormat="1" ht="22.8" customHeight="1">
      <c r="A107" s="12"/>
      <c r="B107" s="199"/>
      <c r="C107" s="200"/>
      <c r="D107" s="201" t="s">
        <v>68</v>
      </c>
      <c r="E107" s="213" t="s">
        <v>1254</v>
      </c>
      <c r="F107" s="213" t="s">
        <v>1255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SUM(P108:P120)</f>
        <v>0</v>
      </c>
      <c r="Q107" s="207"/>
      <c r="R107" s="208">
        <f>SUM(R108:R120)</f>
        <v>0</v>
      </c>
      <c r="S107" s="207"/>
      <c r="T107" s="209">
        <f>SUM(T108:T120)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156</v>
      </c>
      <c r="AT107" s="211" t="s">
        <v>68</v>
      </c>
      <c r="AU107" s="211" t="s">
        <v>77</v>
      </c>
      <c r="AY107" s="210" t="s">
        <v>145</v>
      </c>
      <c r="BK107" s="212">
        <f>SUM(BK108:BK120)</f>
        <v>0</v>
      </c>
    </row>
    <row r="108" s="2" customFormat="1" ht="24.15" customHeight="1">
      <c r="A108" s="41"/>
      <c r="B108" s="42"/>
      <c r="C108" s="278" t="s">
        <v>252</v>
      </c>
      <c r="D108" s="278" t="s">
        <v>416</v>
      </c>
      <c r="E108" s="279" t="s">
        <v>1256</v>
      </c>
      <c r="F108" s="280" t="s">
        <v>1242</v>
      </c>
      <c r="G108" s="281" t="s">
        <v>154</v>
      </c>
      <c r="H108" s="282">
        <v>1</v>
      </c>
      <c r="I108" s="283"/>
      <c r="J108" s="284">
        <f>ROUND(I108*H108,2)</f>
        <v>0</v>
      </c>
      <c r="K108" s="280" t="s">
        <v>447</v>
      </c>
      <c r="L108" s="285"/>
      <c r="M108" s="286" t="s">
        <v>19</v>
      </c>
      <c r="N108" s="287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689</v>
      </c>
      <c r="AT108" s="226" t="s">
        <v>416</v>
      </c>
      <c r="AU108" s="226" t="s">
        <v>79</v>
      </c>
      <c r="AY108" s="20" t="s">
        <v>145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689</v>
      </c>
      <c r="BM108" s="226" t="s">
        <v>1257</v>
      </c>
    </row>
    <row r="109" s="2" customFormat="1">
      <c r="A109" s="41"/>
      <c r="B109" s="42"/>
      <c r="C109" s="43"/>
      <c r="D109" s="228" t="s">
        <v>158</v>
      </c>
      <c r="E109" s="43"/>
      <c r="F109" s="229" t="s">
        <v>1258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158</v>
      </c>
      <c r="AU109" s="20" t="s">
        <v>79</v>
      </c>
    </row>
    <row r="110" s="2" customFormat="1">
      <c r="A110" s="41"/>
      <c r="B110" s="42"/>
      <c r="C110" s="43"/>
      <c r="D110" s="228" t="s">
        <v>494</v>
      </c>
      <c r="E110" s="43"/>
      <c r="F110" s="289" t="s">
        <v>1259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494</v>
      </c>
      <c r="AU110" s="20" t="s">
        <v>79</v>
      </c>
    </row>
    <row r="111" s="13" customFormat="1">
      <c r="A111" s="13"/>
      <c r="B111" s="235"/>
      <c r="C111" s="236"/>
      <c r="D111" s="228" t="s">
        <v>162</v>
      </c>
      <c r="E111" s="237" t="s">
        <v>19</v>
      </c>
      <c r="F111" s="238" t="s">
        <v>1246</v>
      </c>
      <c r="G111" s="236"/>
      <c r="H111" s="239">
        <v>1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162</v>
      </c>
      <c r="AU111" s="245" t="s">
        <v>79</v>
      </c>
      <c r="AV111" s="13" t="s">
        <v>79</v>
      </c>
      <c r="AW111" s="13" t="s">
        <v>31</v>
      </c>
      <c r="AX111" s="13" t="s">
        <v>69</v>
      </c>
      <c r="AY111" s="245" t="s">
        <v>145</v>
      </c>
    </row>
    <row r="112" s="14" customFormat="1">
      <c r="A112" s="14"/>
      <c r="B112" s="246"/>
      <c r="C112" s="247"/>
      <c r="D112" s="228" t="s">
        <v>162</v>
      </c>
      <c r="E112" s="248" t="s">
        <v>19</v>
      </c>
      <c r="F112" s="249" t="s">
        <v>164</v>
      </c>
      <c r="G112" s="247"/>
      <c r="H112" s="250">
        <v>1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162</v>
      </c>
      <c r="AU112" s="256" t="s">
        <v>79</v>
      </c>
      <c r="AV112" s="14" t="s">
        <v>146</v>
      </c>
      <c r="AW112" s="14" t="s">
        <v>31</v>
      </c>
      <c r="AX112" s="14" t="s">
        <v>77</v>
      </c>
      <c r="AY112" s="256" t="s">
        <v>145</v>
      </c>
    </row>
    <row r="113" s="2" customFormat="1" ht="33" customHeight="1">
      <c r="A113" s="41"/>
      <c r="B113" s="42"/>
      <c r="C113" s="278" t="s">
        <v>178</v>
      </c>
      <c r="D113" s="278" t="s">
        <v>416</v>
      </c>
      <c r="E113" s="279" t="s">
        <v>1260</v>
      </c>
      <c r="F113" s="280" t="s">
        <v>1261</v>
      </c>
      <c r="G113" s="281" t="s">
        <v>154</v>
      </c>
      <c r="H113" s="282">
        <v>1</v>
      </c>
      <c r="I113" s="283"/>
      <c r="J113" s="284">
        <f>ROUND(I113*H113,2)</f>
        <v>0</v>
      </c>
      <c r="K113" s="280" t="s">
        <v>447</v>
      </c>
      <c r="L113" s="285"/>
      <c r="M113" s="286" t="s">
        <v>19</v>
      </c>
      <c r="N113" s="287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689</v>
      </c>
      <c r="AT113" s="226" t="s">
        <v>416</v>
      </c>
      <c r="AU113" s="226" t="s">
        <v>79</v>
      </c>
      <c r="AY113" s="20" t="s">
        <v>145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689</v>
      </c>
      <c r="BM113" s="226" t="s">
        <v>1262</v>
      </c>
    </row>
    <row r="114" s="2" customFormat="1">
      <c r="A114" s="41"/>
      <c r="B114" s="42"/>
      <c r="C114" s="43"/>
      <c r="D114" s="228" t="s">
        <v>158</v>
      </c>
      <c r="E114" s="43"/>
      <c r="F114" s="229" t="s">
        <v>1261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158</v>
      </c>
      <c r="AU114" s="20" t="s">
        <v>79</v>
      </c>
    </row>
    <row r="115" s="2" customFormat="1">
      <c r="A115" s="41"/>
      <c r="B115" s="42"/>
      <c r="C115" s="43"/>
      <c r="D115" s="228" t="s">
        <v>494</v>
      </c>
      <c r="E115" s="43"/>
      <c r="F115" s="289" t="s">
        <v>1245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494</v>
      </c>
      <c r="AU115" s="20" t="s">
        <v>79</v>
      </c>
    </row>
    <row r="116" s="13" customFormat="1">
      <c r="A116" s="13"/>
      <c r="B116" s="235"/>
      <c r="C116" s="236"/>
      <c r="D116" s="228" t="s">
        <v>162</v>
      </c>
      <c r="E116" s="237" t="s">
        <v>19</v>
      </c>
      <c r="F116" s="238" t="s">
        <v>1246</v>
      </c>
      <c r="G116" s="236"/>
      <c r="H116" s="239">
        <v>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162</v>
      </c>
      <c r="AU116" s="245" t="s">
        <v>79</v>
      </c>
      <c r="AV116" s="13" t="s">
        <v>79</v>
      </c>
      <c r="AW116" s="13" t="s">
        <v>31</v>
      </c>
      <c r="AX116" s="13" t="s">
        <v>77</v>
      </c>
      <c r="AY116" s="245" t="s">
        <v>145</v>
      </c>
    </row>
    <row r="117" s="2" customFormat="1" ht="24.15" customHeight="1">
      <c r="A117" s="41"/>
      <c r="B117" s="42"/>
      <c r="C117" s="215" t="s">
        <v>332</v>
      </c>
      <c r="D117" s="215" t="s">
        <v>151</v>
      </c>
      <c r="E117" s="216" t="s">
        <v>1263</v>
      </c>
      <c r="F117" s="217" t="s">
        <v>1251</v>
      </c>
      <c r="G117" s="218" t="s">
        <v>446</v>
      </c>
      <c r="H117" s="219">
        <v>1</v>
      </c>
      <c r="I117" s="220"/>
      <c r="J117" s="221">
        <f>ROUND(I117*H117,2)</f>
        <v>0</v>
      </c>
      <c r="K117" s="217" t="s">
        <v>447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689</v>
      </c>
      <c r="AT117" s="226" t="s">
        <v>151</v>
      </c>
      <c r="AU117" s="226" t="s">
        <v>79</v>
      </c>
      <c r="AY117" s="20" t="s">
        <v>145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689</v>
      </c>
      <c r="BM117" s="226" t="s">
        <v>1264</v>
      </c>
    </row>
    <row r="118" s="2" customFormat="1">
      <c r="A118" s="41"/>
      <c r="B118" s="42"/>
      <c r="C118" s="43"/>
      <c r="D118" s="228" t="s">
        <v>158</v>
      </c>
      <c r="E118" s="43"/>
      <c r="F118" s="229" t="s">
        <v>1253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158</v>
      </c>
      <c r="AU118" s="20" t="s">
        <v>79</v>
      </c>
    </row>
    <row r="119" s="2" customFormat="1">
      <c r="A119" s="41"/>
      <c r="B119" s="42"/>
      <c r="C119" s="43"/>
      <c r="D119" s="228" t="s">
        <v>494</v>
      </c>
      <c r="E119" s="43"/>
      <c r="F119" s="289" t="s">
        <v>1245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494</v>
      </c>
      <c r="AU119" s="20" t="s">
        <v>79</v>
      </c>
    </row>
    <row r="120" s="13" customFormat="1">
      <c r="A120" s="13"/>
      <c r="B120" s="235"/>
      <c r="C120" s="236"/>
      <c r="D120" s="228" t="s">
        <v>162</v>
      </c>
      <c r="E120" s="237" t="s">
        <v>19</v>
      </c>
      <c r="F120" s="238" t="s">
        <v>1246</v>
      </c>
      <c r="G120" s="236"/>
      <c r="H120" s="239">
        <v>1</v>
      </c>
      <c r="I120" s="240"/>
      <c r="J120" s="236"/>
      <c r="K120" s="236"/>
      <c r="L120" s="241"/>
      <c r="M120" s="297"/>
      <c r="N120" s="298"/>
      <c r="O120" s="298"/>
      <c r="P120" s="298"/>
      <c r="Q120" s="298"/>
      <c r="R120" s="298"/>
      <c r="S120" s="298"/>
      <c r="T120" s="29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162</v>
      </c>
      <c r="AU120" s="245" t="s">
        <v>79</v>
      </c>
      <c r="AV120" s="13" t="s">
        <v>79</v>
      </c>
      <c r="AW120" s="13" t="s">
        <v>31</v>
      </c>
      <c r="AX120" s="13" t="s">
        <v>77</v>
      </c>
      <c r="AY120" s="245" t="s">
        <v>145</v>
      </c>
    </row>
    <row r="121" s="2" customFormat="1" ht="6.96" customHeight="1">
      <c r="A121" s="41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47"/>
      <c r="M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</sheetData>
  <sheetProtection sheet="1" autoFilter="0" formatColumns="0" formatRows="0" objects="1" scenarios="1" spinCount="100000" saltValue="gp4Wnv1vwJnHtG34B9FN9G/6rBCOJZCIo5A3kHvRc+apDzYufNZgZtU3KUAci0uCCw4IFwvAFMYyrQysYlYCcA==" hashValue="Q57FyhLSxoTp+QNstixTSykdRljTeAy/uF059RKtQwSs/jd8Mq3ziTtLhiDuq1IJR8iWFu9Qs+EYPjXNp+UkPw==" algorithmName="SHA-512" password="CC35"/>
  <autoFilter ref="C87:K1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102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učeben G316, G314 G322 pavilon 6, VŠB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1265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13. 9. 2025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ROUND(J83,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ROUND((SUM(BE83:BE99)),  2)</f>
        <v>0</v>
      </c>
      <c r="G33" s="41"/>
      <c r="H33" s="41"/>
      <c r="I33" s="160">
        <v>0.20999999999999999</v>
      </c>
      <c r="J33" s="159">
        <f>ROUND(((SUM(BE83:BE99))*I33),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ROUND((SUM(BF83:BF99)),  2)</f>
        <v>0</v>
      </c>
      <c r="G34" s="41"/>
      <c r="H34" s="41"/>
      <c r="I34" s="160">
        <v>0.12</v>
      </c>
      <c r="J34" s="159">
        <f>ROUND(((SUM(BF83:BF99))*I34),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ROUND((SUM(BG83:BG99)),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ROUND((SUM(BH83:BH99)),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ROUND((SUM(BI83:BI99)),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učeben G316, G314 G322 pavilon 6, VŠB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náklady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13. 9. 2025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106</v>
      </c>
      <c r="D57" s="174"/>
      <c r="E57" s="174"/>
      <c r="F57" s="174"/>
      <c r="G57" s="174"/>
      <c r="H57" s="174"/>
      <c r="I57" s="174"/>
      <c r="J57" s="175" t="s">
        <v>107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77"/>
      <c r="C60" s="178"/>
      <c r="D60" s="179" t="s">
        <v>1266</v>
      </c>
      <c r="E60" s="180"/>
      <c r="F60" s="180"/>
      <c r="G60" s="180"/>
      <c r="H60" s="180"/>
      <c r="I60" s="180"/>
      <c r="J60" s="181">
        <f>J84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1267</v>
      </c>
      <c r="E61" s="185"/>
      <c r="F61" s="185"/>
      <c r="G61" s="185"/>
      <c r="H61" s="185"/>
      <c r="I61" s="185"/>
      <c r="J61" s="186">
        <f>J85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1268</v>
      </c>
      <c r="E62" s="185"/>
      <c r="F62" s="185"/>
      <c r="G62" s="185"/>
      <c r="H62" s="185"/>
      <c r="I62" s="185"/>
      <c r="J62" s="186">
        <f>J90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1269</v>
      </c>
      <c r="E63" s="185"/>
      <c r="F63" s="185"/>
      <c r="G63" s="185"/>
      <c r="H63" s="185"/>
      <c r="I63" s="185"/>
      <c r="J63" s="186">
        <f>J95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130</v>
      </c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2" t="str">
        <f>E7</f>
        <v>Stavební úpravy učeben G316, G314 G322 pavilon 6, VŠB</v>
      </c>
      <c r="F73" s="35"/>
      <c r="G73" s="35"/>
      <c r="H73" s="35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103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VON - Vedlejší a ostatní náklady</v>
      </c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13. 9. 2025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 xml:space="preserve"> </v>
      </c>
      <c r="G79" s="43"/>
      <c r="H79" s="43"/>
      <c r="I79" s="35" t="s">
        <v>30</v>
      </c>
      <c r="J79" s="39" t="str">
        <f>E21</f>
        <v xml:space="preserve"> 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28</v>
      </c>
      <c r="D80" s="43"/>
      <c r="E80" s="43"/>
      <c r="F80" s="30" t="str">
        <f>IF(E18="","",E18)</f>
        <v>Vyplň údaj</v>
      </c>
      <c r="G80" s="43"/>
      <c r="H80" s="43"/>
      <c r="I80" s="35" t="s">
        <v>32</v>
      </c>
      <c r="J80" s="39" t="str">
        <f>E24</f>
        <v xml:space="preserve"> 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8"/>
      <c r="B82" s="189"/>
      <c r="C82" s="190" t="s">
        <v>131</v>
      </c>
      <c r="D82" s="191" t="s">
        <v>54</v>
      </c>
      <c r="E82" s="191" t="s">
        <v>50</v>
      </c>
      <c r="F82" s="191" t="s">
        <v>51</v>
      </c>
      <c r="G82" s="191" t="s">
        <v>132</v>
      </c>
      <c r="H82" s="191" t="s">
        <v>133</v>
      </c>
      <c r="I82" s="191" t="s">
        <v>134</v>
      </c>
      <c r="J82" s="191" t="s">
        <v>107</v>
      </c>
      <c r="K82" s="192" t="s">
        <v>135</v>
      </c>
      <c r="L82" s="193"/>
      <c r="M82" s="95" t="s">
        <v>19</v>
      </c>
      <c r="N82" s="96" t="s">
        <v>39</v>
      </c>
      <c r="O82" s="96" t="s">
        <v>136</v>
      </c>
      <c r="P82" s="96" t="s">
        <v>137</v>
      </c>
      <c r="Q82" s="96" t="s">
        <v>138</v>
      </c>
      <c r="R82" s="96" t="s">
        <v>139</v>
      </c>
      <c r="S82" s="96" t="s">
        <v>140</v>
      </c>
      <c r="T82" s="97" t="s">
        <v>141</v>
      </c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</row>
    <row r="83" s="2" customFormat="1" ht="22.8" customHeight="1">
      <c r="A83" s="41"/>
      <c r="B83" s="42"/>
      <c r="C83" s="102" t="s">
        <v>142</v>
      </c>
      <c r="D83" s="43"/>
      <c r="E83" s="43"/>
      <c r="F83" s="43"/>
      <c r="G83" s="43"/>
      <c r="H83" s="43"/>
      <c r="I83" s="43"/>
      <c r="J83" s="194">
        <f>BK83</f>
        <v>0</v>
      </c>
      <c r="K83" s="43"/>
      <c r="L83" s="47"/>
      <c r="M83" s="98"/>
      <c r="N83" s="195"/>
      <c r="O83" s="99"/>
      <c r="P83" s="196">
        <f>P84</f>
        <v>0</v>
      </c>
      <c r="Q83" s="99"/>
      <c r="R83" s="196">
        <f>R84</f>
        <v>0</v>
      </c>
      <c r="S83" s="99"/>
      <c r="T83" s="197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68</v>
      </c>
      <c r="AU83" s="20" t="s">
        <v>108</v>
      </c>
      <c r="BK83" s="198">
        <f>BK84</f>
        <v>0</v>
      </c>
    </row>
    <row r="84" s="12" customFormat="1" ht="25.92" customHeight="1">
      <c r="A84" s="12"/>
      <c r="B84" s="199"/>
      <c r="C84" s="200"/>
      <c r="D84" s="201" t="s">
        <v>68</v>
      </c>
      <c r="E84" s="202" t="s">
        <v>1270</v>
      </c>
      <c r="F84" s="202" t="s">
        <v>1271</v>
      </c>
      <c r="G84" s="200"/>
      <c r="H84" s="200"/>
      <c r="I84" s="203"/>
      <c r="J84" s="204">
        <f>BK84</f>
        <v>0</v>
      </c>
      <c r="K84" s="200"/>
      <c r="L84" s="205"/>
      <c r="M84" s="206"/>
      <c r="N84" s="207"/>
      <c r="O84" s="207"/>
      <c r="P84" s="208">
        <f>P85+P90+P95</f>
        <v>0</v>
      </c>
      <c r="Q84" s="207"/>
      <c r="R84" s="208">
        <f>R85+R90+R95</f>
        <v>0</v>
      </c>
      <c r="S84" s="207"/>
      <c r="T84" s="209">
        <f>T85+T90+T95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252</v>
      </c>
      <c r="AT84" s="211" t="s">
        <v>68</v>
      </c>
      <c r="AU84" s="211" t="s">
        <v>69</v>
      </c>
      <c r="AY84" s="210" t="s">
        <v>145</v>
      </c>
      <c r="BK84" s="212">
        <f>BK85+BK90+BK95</f>
        <v>0</v>
      </c>
    </row>
    <row r="85" s="12" customFormat="1" ht="22.8" customHeight="1">
      <c r="A85" s="12"/>
      <c r="B85" s="199"/>
      <c r="C85" s="200"/>
      <c r="D85" s="201" t="s">
        <v>68</v>
      </c>
      <c r="E85" s="213" t="s">
        <v>1272</v>
      </c>
      <c r="F85" s="213" t="s">
        <v>1273</v>
      </c>
      <c r="G85" s="200"/>
      <c r="H85" s="200"/>
      <c r="I85" s="203"/>
      <c r="J85" s="214">
        <f>BK85</f>
        <v>0</v>
      </c>
      <c r="K85" s="200"/>
      <c r="L85" s="205"/>
      <c r="M85" s="206"/>
      <c r="N85" s="207"/>
      <c r="O85" s="207"/>
      <c r="P85" s="208">
        <f>SUM(P86:P89)</f>
        <v>0</v>
      </c>
      <c r="Q85" s="207"/>
      <c r="R85" s="208">
        <f>SUM(R86:R89)</f>
        <v>0</v>
      </c>
      <c r="S85" s="207"/>
      <c r="T85" s="209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252</v>
      </c>
      <c r="AT85" s="211" t="s">
        <v>68</v>
      </c>
      <c r="AU85" s="211" t="s">
        <v>77</v>
      </c>
      <c r="AY85" s="210" t="s">
        <v>145</v>
      </c>
      <c r="BK85" s="212">
        <f>SUM(BK86:BK89)</f>
        <v>0</v>
      </c>
    </row>
    <row r="86" s="2" customFormat="1" ht="16.5" customHeight="1">
      <c r="A86" s="41"/>
      <c r="B86" s="42"/>
      <c r="C86" s="215" t="s">
        <v>77</v>
      </c>
      <c r="D86" s="215" t="s">
        <v>151</v>
      </c>
      <c r="E86" s="216" t="s">
        <v>1274</v>
      </c>
      <c r="F86" s="217" t="s">
        <v>1273</v>
      </c>
      <c r="G86" s="218" t="s">
        <v>446</v>
      </c>
      <c r="H86" s="219">
        <v>1</v>
      </c>
      <c r="I86" s="220"/>
      <c r="J86" s="221">
        <f>ROUND(I86*H86,2)</f>
        <v>0</v>
      </c>
      <c r="K86" s="217" t="s">
        <v>447</v>
      </c>
      <c r="L86" s="47"/>
      <c r="M86" s="222" t="s">
        <v>19</v>
      </c>
      <c r="N86" s="223" t="s">
        <v>40</v>
      </c>
      <c r="O86" s="87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6" t="s">
        <v>1275</v>
      </c>
      <c r="AT86" s="226" t="s">
        <v>151</v>
      </c>
      <c r="AU86" s="226" t="s">
        <v>79</v>
      </c>
      <c r="AY86" s="20" t="s">
        <v>145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20" t="s">
        <v>77</v>
      </c>
      <c r="BK86" s="227">
        <f>ROUND(I86*H86,2)</f>
        <v>0</v>
      </c>
      <c r="BL86" s="20" t="s">
        <v>1275</v>
      </c>
      <c r="BM86" s="226" t="s">
        <v>1276</v>
      </c>
    </row>
    <row r="87" s="2" customFormat="1">
      <c r="A87" s="41"/>
      <c r="B87" s="42"/>
      <c r="C87" s="43"/>
      <c r="D87" s="228" t="s">
        <v>158</v>
      </c>
      <c r="E87" s="43"/>
      <c r="F87" s="229" t="s">
        <v>1273</v>
      </c>
      <c r="G87" s="43"/>
      <c r="H87" s="43"/>
      <c r="I87" s="230"/>
      <c r="J87" s="43"/>
      <c r="K87" s="43"/>
      <c r="L87" s="47"/>
      <c r="M87" s="231"/>
      <c r="N87" s="232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158</v>
      </c>
      <c r="AU87" s="20" t="s">
        <v>79</v>
      </c>
    </row>
    <row r="88" s="13" customFormat="1">
      <c r="A88" s="13"/>
      <c r="B88" s="235"/>
      <c r="C88" s="236"/>
      <c r="D88" s="228" t="s">
        <v>162</v>
      </c>
      <c r="E88" s="237" t="s">
        <v>19</v>
      </c>
      <c r="F88" s="238" t="s">
        <v>1277</v>
      </c>
      <c r="G88" s="236"/>
      <c r="H88" s="239">
        <v>1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162</v>
      </c>
      <c r="AU88" s="245" t="s">
        <v>79</v>
      </c>
      <c r="AV88" s="13" t="s">
        <v>79</v>
      </c>
      <c r="AW88" s="13" t="s">
        <v>31</v>
      </c>
      <c r="AX88" s="13" t="s">
        <v>69</v>
      </c>
      <c r="AY88" s="245" t="s">
        <v>145</v>
      </c>
    </row>
    <row r="89" s="14" customFormat="1">
      <c r="A89" s="14"/>
      <c r="B89" s="246"/>
      <c r="C89" s="247"/>
      <c r="D89" s="228" t="s">
        <v>162</v>
      </c>
      <c r="E89" s="248" t="s">
        <v>19</v>
      </c>
      <c r="F89" s="249" t="s">
        <v>164</v>
      </c>
      <c r="G89" s="247"/>
      <c r="H89" s="250">
        <v>1</v>
      </c>
      <c r="I89" s="251"/>
      <c r="J89" s="247"/>
      <c r="K89" s="247"/>
      <c r="L89" s="252"/>
      <c r="M89" s="253"/>
      <c r="N89" s="254"/>
      <c r="O89" s="254"/>
      <c r="P89" s="254"/>
      <c r="Q89" s="254"/>
      <c r="R89" s="254"/>
      <c r="S89" s="254"/>
      <c r="T89" s="25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6" t="s">
        <v>162</v>
      </c>
      <c r="AU89" s="256" t="s">
        <v>79</v>
      </c>
      <c r="AV89" s="14" t="s">
        <v>146</v>
      </c>
      <c r="AW89" s="14" t="s">
        <v>31</v>
      </c>
      <c r="AX89" s="14" t="s">
        <v>77</v>
      </c>
      <c r="AY89" s="256" t="s">
        <v>145</v>
      </c>
    </row>
    <row r="90" s="12" customFormat="1" ht="22.8" customHeight="1">
      <c r="A90" s="12"/>
      <c r="B90" s="199"/>
      <c r="C90" s="200"/>
      <c r="D90" s="201" t="s">
        <v>68</v>
      </c>
      <c r="E90" s="213" t="s">
        <v>1278</v>
      </c>
      <c r="F90" s="213" t="s">
        <v>1279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SUM(P91:P94)</f>
        <v>0</v>
      </c>
      <c r="Q90" s="207"/>
      <c r="R90" s="208">
        <f>SUM(R91:R94)</f>
        <v>0</v>
      </c>
      <c r="S90" s="207"/>
      <c r="T90" s="209">
        <f>SUM(T91:T94)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252</v>
      </c>
      <c r="AT90" s="211" t="s">
        <v>68</v>
      </c>
      <c r="AU90" s="211" t="s">
        <v>77</v>
      </c>
      <c r="AY90" s="210" t="s">
        <v>145</v>
      </c>
      <c r="BK90" s="212">
        <f>SUM(BK91:BK94)</f>
        <v>0</v>
      </c>
    </row>
    <row r="91" s="2" customFormat="1" ht="16.5" customHeight="1">
      <c r="A91" s="41"/>
      <c r="B91" s="42"/>
      <c r="C91" s="215" t="s">
        <v>79</v>
      </c>
      <c r="D91" s="215" t="s">
        <v>151</v>
      </c>
      <c r="E91" s="216" t="s">
        <v>1280</v>
      </c>
      <c r="F91" s="217" t="s">
        <v>1281</v>
      </c>
      <c r="G91" s="218" t="s">
        <v>446</v>
      </c>
      <c r="H91" s="219">
        <v>1</v>
      </c>
      <c r="I91" s="220"/>
      <c r="J91" s="221">
        <f>ROUND(I91*H91,2)</f>
        <v>0</v>
      </c>
      <c r="K91" s="217" t="s">
        <v>447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1275</v>
      </c>
      <c r="AT91" s="226" t="s">
        <v>151</v>
      </c>
      <c r="AU91" s="226" t="s">
        <v>79</v>
      </c>
      <c r="AY91" s="20" t="s">
        <v>145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1275</v>
      </c>
      <c r="BM91" s="226" t="s">
        <v>1282</v>
      </c>
    </row>
    <row r="92" s="2" customFormat="1">
      <c r="A92" s="41"/>
      <c r="B92" s="42"/>
      <c r="C92" s="43"/>
      <c r="D92" s="228" t="s">
        <v>158</v>
      </c>
      <c r="E92" s="43"/>
      <c r="F92" s="229" t="s">
        <v>1281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158</v>
      </c>
      <c r="AU92" s="20" t="s">
        <v>79</v>
      </c>
    </row>
    <row r="93" s="13" customFormat="1">
      <c r="A93" s="13"/>
      <c r="B93" s="235"/>
      <c r="C93" s="236"/>
      <c r="D93" s="228" t="s">
        <v>162</v>
      </c>
      <c r="E93" s="237" t="s">
        <v>19</v>
      </c>
      <c r="F93" s="238" t="s">
        <v>1283</v>
      </c>
      <c r="G93" s="236"/>
      <c r="H93" s="239">
        <v>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162</v>
      </c>
      <c r="AU93" s="245" t="s">
        <v>79</v>
      </c>
      <c r="AV93" s="13" t="s">
        <v>79</v>
      </c>
      <c r="AW93" s="13" t="s">
        <v>31</v>
      </c>
      <c r="AX93" s="13" t="s">
        <v>69</v>
      </c>
      <c r="AY93" s="245" t="s">
        <v>145</v>
      </c>
    </row>
    <row r="94" s="14" customFormat="1">
      <c r="A94" s="14"/>
      <c r="B94" s="246"/>
      <c r="C94" s="247"/>
      <c r="D94" s="228" t="s">
        <v>162</v>
      </c>
      <c r="E94" s="248" t="s">
        <v>19</v>
      </c>
      <c r="F94" s="249" t="s">
        <v>164</v>
      </c>
      <c r="G94" s="247"/>
      <c r="H94" s="250">
        <v>1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6" t="s">
        <v>162</v>
      </c>
      <c r="AU94" s="256" t="s">
        <v>79</v>
      </c>
      <c r="AV94" s="14" t="s">
        <v>146</v>
      </c>
      <c r="AW94" s="14" t="s">
        <v>31</v>
      </c>
      <c r="AX94" s="14" t="s">
        <v>77</v>
      </c>
      <c r="AY94" s="256" t="s">
        <v>145</v>
      </c>
    </row>
    <row r="95" s="12" customFormat="1" ht="22.8" customHeight="1">
      <c r="A95" s="12"/>
      <c r="B95" s="199"/>
      <c r="C95" s="200"/>
      <c r="D95" s="201" t="s">
        <v>68</v>
      </c>
      <c r="E95" s="213" t="s">
        <v>1284</v>
      </c>
      <c r="F95" s="213" t="s">
        <v>1142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SUM(P96:P99)</f>
        <v>0</v>
      </c>
      <c r="Q95" s="207"/>
      <c r="R95" s="208">
        <f>SUM(R96:R99)</f>
        <v>0</v>
      </c>
      <c r="S95" s="207"/>
      <c r="T95" s="209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252</v>
      </c>
      <c r="AT95" s="211" t="s">
        <v>68</v>
      </c>
      <c r="AU95" s="211" t="s">
        <v>77</v>
      </c>
      <c r="AY95" s="210" t="s">
        <v>145</v>
      </c>
      <c r="BK95" s="212">
        <f>SUM(BK96:BK99)</f>
        <v>0</v>
      </c>
    </row>
    <row r="96" s="2" customFormat="1" ht="24.15" customHeight="1">
      <c r="A96" s="41"/>
      <c r="B96" s="42"/>
      <c r="C96" s="215" t="s">
        <v>146</v>
      </c>
      <c r="D96" s="215" t="s">
        <v>151</v>
      </c>
      <c r="E96" s="216" t="s">
        <v>1285</v>
      </c>
      <c r="F96" s="217" t="s">
        <v>1286</v>
      </c>
      <c r="G96" s="218" t="s">
        <v>665</v>
      </c>
      <c r="H96" s="219">
        <v>8</v>
      </c>
      <c r="I96" s="220"/>
      <c r="J96" s="221">
        <f>ROUND(I96*H96,2)</f>
        <v>0</v>
      </c>
      <c r="K96" s="217" t="s">
        <v>447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1275</v>
      </c>
      <c r="AT96" s="226" t="s">
        <v>151</v>
      </c>
      <c r="AU96" s="226" t="s">
        <v>79</v>
      </c>
      <c r="AY96" s="20" t="s">
        <v>145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1275</v>
      </c>
      <c r="BM96" s="226" t="s">
        <v>1287</v>
      </c>
    </row>
    <row r="97" s="2" customFormat="1">
      <c r="A97" s="41"/>
      <c r="B97" s="42"/>
      <c r="C97" s="43"/>
      <c r="D97" s="228" t="s">
        <v>158</v>
      </c>
      <c r="E97" s="43"/>
      <c r="F97" s="229" t="s">
        <v>1286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158</v>
      </c>
      <c r="AU97" s="20" t="s">
        <v>79</v>
      </c>
    </row>
    <row r="98" s="13" customFormat="1">
      <c r="A98" s="13"/>
      <c r="B98" s="235"/>
      <c r="C98" s="236"/>
      <c r="D98" s="228" t="s">
        <v>162</v>
      </c>
      <c r="E98" s="237" t="s">
        <v>19</v>
      </c>
      <c r="F98" s="238" t="s">
        <v>347</v>
      </c>
      <c r="G98" s="236"/>
      <c r="H98" s="239">
        <v>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162</v>
      </c>
      <c r="AU98" s="245" t="s">
        <v>79</v>
      </c>
      <c r="AV98" s="13" t="s">
        <v>79</v>
      </c>
      <c r="AW98" s="13" t="s">
        <v>31</v>
      </c>
      <c r="AX98" s="13" t="s">
        <v>69</v>
      </c>
      <c r="AY98" s="245" t="s">
        <v>145</v>
      </c>
    </row>
    <row r="99" s="14" customFormat="1">
      <c r="A99" s="14"/>
      <c r="B99" s="246"/>
      <c r="C99" s="247"/>
      <c r="D99" s="228" t="s">
        <v>162</v>
      </c>
      <c r="E99" s="248" t="s">
        <v>19</v>
      </c>
      <c r="F99" s="249" t="s">
        <v>164</v>
      </c>
      <c r="G99" s="247"/>
      <c r="H99" s="250">
        <v>8</v>
      </c>
      <c r="I99" s="251"/>
      <c r="J99" s="247"/>
      <c r="K99" s="247"/>
      <c r="L99" s="252"/>
      <c r="M99" s="290"/>
      <c r="N99" s="291"/>
      <c r="O99" s="291"/>
      <c r="P99" s="291"/>
      <c r="Q99" s="291"/>
      <c r="R99" s="291"/>
      <c r="S99" s="291"/>
      <c r="T99" s="29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162</v>
      </c>
      <c r="AU99" s="256" t="s">
        <v>79</v>
      </c>
      <c r="AV99" s="14" t="s">
        <v>146</v>
      </c>
      <c r="AW99" s="14" t="s">
        <v>31</v>
      </c>
      <c r="AX99" s="14" t="s">
        <v>77</v>
      </c>
      <c r="AY99" s="256" t="s">
        <v>145</v>
      </c>
    </row>
    <row r="100" s="2" customFormat="1" ht="6.96" customHeight="1">
      <c r="A100" s="41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47"/>
      <c r="M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</sheetData>
  <sheetProtection sheet="1" autoFilter="0" formatColumns="0" formatRows="0" objects="1" scenarios="1" spinCount="100000" saltValue="USjEa4Vs9eIQwtnRKjoGoiu7lvu3uZ0G1aGnm+EXKCLwjQ65hrFmlukF7YFcYcmDf33CugF8EcBQ0tvUQhAPHA==" hashValue="AkR7LTEcuMrAEcEVMVCBNH4juxHg85tHKFdM8QnJlHyqT2VwdchXPvCRx7+kW1Ev0yMoxIDzgHhwxQruzz7/tQ==" algorithmName="SHA-512" password="CC35"/>
  <autoFilter ref="C82:K9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7" customFormat="1" ht="45" customHeight="1">
      <c r="B3" s="304"/>
      <c r="C3" s="305" t="s">
        <v>1288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1289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1290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1291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1292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1293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1294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1295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1296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1297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1298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76</v>
      </c>
      <c r="F18" s="311" t="s">
        <v>1299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1300</v>
      </c>
      <c r="F19" s="311" t="s">
        <v>1301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1302</v>
      </c>
      <c r="F20" s="311" t="s">
        <v>1303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99</v>
      </c>
      <c r="F21" s="311" t="s">
        <v>100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684</v>
      </c>
      <c r="F22" s="311" t="s">
        <v>685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85</v>
      </c>
      <c r="F23" s="311" t="s">
        <v>1304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1305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1306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1307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1308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1309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1310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1311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1312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1313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131</v>
      </c>
      <c r="F36" s="311"/>
      <c r="G36" s="311" t="s">
        <v>1314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1315</v>
      </c>
      <c r="F37" s="311"/>
      <c r="G37" s="311" t="s">
        <v>1316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50</v>
      </c>
      <c r="F38" s="311"/>
      <c r="G38" s="311" t="s">
        <v>1317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51</v>
      </c>
      <c r="F39" s="311"/>
      <c r="G39" s="311" t="s">
        <v>1318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132</v>
      </c>
      <c r="F40" s="311"/>
      <c r="G40" s="311" t="s">
        <v>1319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133</v>
      </c>
      <c r="F41" s="311"/>
      <c r="G41" s="311" t="s">
        <v>1320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1321</v>
      </c>
      <c r="F42" s="311"/>
      <c r="G42" s="311" t="s">
        <v>1322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1323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1324</v>
      </c>
      <c r="F44" s="311"/>
      <c r="G44" s="311" t="s">
        <v>1325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135</v>
      </c>
      <c r="F45" s="311"/>
      <c r="G45" s="311" t="s">
        <v>1326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1327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1328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1329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1330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1331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1332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1333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1334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1335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1336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1337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1338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1339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1340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1341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1342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1343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1344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1345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1346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1347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1348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1349</v>
      </c>
      <c r="D76" s="329"/>
      <c r="E76" s="329"/>
      <c r="F76" s="329" t="s">
        <v>1350</v>
      </c>
      <c r="G76" s="330"/>
      <c r="H76" s="329" t="s">
        <v>51</v>
      </c>
      <c r="I76" s="329" t="s">
        <v>54</v>
      </c>
      <c r="J76" s="329" t="s">
        <v>1351</v>
      </c>
      <c r="K76" s="328"/>
    </row>
    <row r="77" s="1" customFormat="1" ht="17.25" customHeight="1">
      <c r="B77" s="326"/>
      <c r="C77" s="331" t="s">
        <v>1352</v>
      </c>
      <c r="D77" s="331"/>
      <c r="E77" s="331"/>
      <c r="F77" s="332" t="s">
        <v>1353</v>
      </c>
      <c r="G77" s="333"/>
      <c r="H77" s="331"/>
      <c r="I77" s="331"/>
      <c r="J77" s="331" t="s">
        <v>1354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50</v>
      </c>
      <c r="D79" s="336"/>
      <c r="E79" s="336"/>
      <c r="F79" s="337" t="s">
        <v>1355</v>
      </c>
      <c r="G79" s="338"/>
      <c r="H79" s="314" t="s">
        <v>1356</v>
      </c>
      <c r="I79" s="314" t="s">
        <v>1357</v>
      </c>
      <c r="J79" s="314">
        <v>20</v>
      </c>
      <c r="K79" s="328"/>
    </row>
    <row r="80" s="1" customFormat="1" ht="15" customHeight="1">
      <c r="B80" s="326"/>
      <c r="C80" s="314" t="s">
        <v>1358</v>
      </c>
      <c r="D80" s="314"/>
      <c r="E80" s="314"/>
      <c r="F80" s="337" t="s">
        <v>1355</v>
      </c>
      <c r="G80" s="338"/>
      <c r="H80" s="314" t="s">
        <v>1359</v>
      </c>
      <c r="I80" s="314" t="s">
        <v>1357</v>
      </c>
      <c r="J80" s="314">
        <v>120</v>
      </c>
      <c r="K80" s="328"/>
    </row>
    <row r="81" s="1" customFormat="1" ht="15" customHeight="1">
      <c r="B81" s="339"/>
      <c r="C81" s="314" t="s">
        <v>1360</v>
      </c>
      <c r="D81" s="314"/>
      <c r="E81" s="314"/>
      <c r="F81" s="337" t="s">
        <v>1361</v>
      </c>
      <c r="G81" s="338"/>
      <c r="H81" s="314" t="s">
        <v>1362</v>
      </c>
      <c r="I81" s="314" t="s">
        <v>1357</v>
      </c>
      <c r="J81" s="314">
        <v>50</v>
      </c>
      <c r="K81" s="328"/>
    </row>
    <row r="82" s="1" customFormat="1" ht="15" customHeight="1">
      <c r="B82" s="339"/>
      <c r="C82" s="314" t="s">
        <v>1363</v>
      </c>
      <c r="D82" s="314"/>
      <c r="E82" s="314"/>
      <c r="F82" s="337" t="s">
        <v>1355</v>
      </c>
      <c r="G82" s="338"/>
      <c r="H82" s="314" t="s">
        <v>1364</v>
      </c>
      <c r="I82" s="314" t="s">
        <v>1365</v>
      </c>
      <c r="J82" s="314"/>
      <c r="K82" s="328"/>
    </row>
    <row r="83" s="1" customFormat="1" ht="15" customHeight="1">
      <c r="B83" s="339"/>
      <c r="C83" s="340" t="s">
        <v>1366</v>
      </c>
      <c r="D83" s="340"/>
      <c r="E83" s="340"/>
      <c r="F83" s="341" t="s">
        <v>1361</v>
      </c>
      <c r="G83" s="340"/>
      <c r="H83" s="340" t="s">
        <v>1367</v>
      </c>
      <c r="I83" s="340" t="s">
        <v>1357</v>
      </c>
      <c r="J83" s="340">
        <v>15</v>
      </c>
      <c r="K83" s="328"/>
    </row>
    <row r="84" s="1" customFormat="1" ht="15" customHeight="1">
      <c r="B84" s="339"/>
      <c r="C84" s="340" t="s">
        <v>1368</v>
      </c>
      <c r="D84" s="340"/>
      <c r="E84" s="340"/>
      <c r="F84" s="341" t="s">
        <v>1361</v>
      </c>
      <c r="G84" s="340"/>
      <c r="H84" s="340" t="s">
        <v>1369</v>
      </c>
      <c r="I84" s="340" t="s">
        <v>1357</v>
      </c>
      <c r="J84" s="340">
        <v>15</v>
      </c>
      <c r="K84" s="328"/>
    </row>
    <row r="85" s="1" customFormat="1" ht="15" customHeight="1">
      <c r="B85" s="339"/>
      <c r="C85" s="340" t="s">
        <v>1370</v>
      </c>
      <c r="D85" s="340"/>
      <c r="E85" s="340"/>
      <c r="F85" s="341" t="s">
        <v>1361</v>
      </c>
      <c r="G85" s="340"/>
      <c r="H85" s="340" t="s">
        <v>1371</v>
      </c>
      <c r="I85" s="340" t="s">
        <v>1357</v>
      </c>
      <c r="J85" s="340">
        <v>20</v>
      </c>
      <c r="K85" s="328"/>
    </row>
    <row r="86" s="1" customFormat="1" ht="15" customHeight="1">
      <c r="B86" s="339"/>
      <c r="C86" s="340" t="s">
        <v>1372</v>
      </c>
      <c r="D86" s="340"/>
      <c r="E86" s="340"/>
      <c r="F86" s="341" t="s">
        <v>1361</v>
      </c>
      <c r="G86" s="340"/>
      <c r="H86" s="340" t="s">
        <v>1373</v>
      </c>
      <c r="I86" s="340" t="s">
        <v>1357</v>
      </c>
      <c r="J86" s="340">
        <v>20</v>
      </c>
      <c r="K86" s="328"/>
    </row>
    <row r="87" s="1" customFormat="1" ht="15" customHeight="1">
      <c r="B87" s="339"/>
      <c r="C87" s="314" t="s">
        <v>1374</v>
      </c>
      <c r="D87" s="314"/>
      <c r="E87" s="314"/>
      <c r="F87" s="337" t="s">
        <v>1361</v>
      </c>
      <c r="G87" s="338"/>
      <c r="H87" s="314" t="s">
        <v>1375</v>
      </c>
      <c r="I87" s="314" t="s">
        <v>1357</v>
      </c>
      <c r="J87" s="314">
        <v>50</v>
      </c>
      <c r="K87" s="328"/>
    </row>
    <row r="88" s="1" customFormat="1" ht="15" customHeight="1">
      <c r="B88" s="339"/>
      <c r="C88" s="314" t="s">
        <v>1376</v>
      </c>
      <c r="D88" s="314"/>
      <c r="E88" s="314"/>
      <c r="F88" s="337" t="s">
        <v>1361</v>
      </c>
      <c r="G88" s="338"/>
      <c r="H88" s="314" t="s">
        <v>1377</v>
      </c>
      <c r="I88" s="314" t="s">
        <v>1357</v>
      </c>
      <c r="J88" s="314">
        <v>20</v>
      </c>
      <c r="K88" s="328"/>
    </row>
    <row r="89" s="1" customFormat="1" ht="15" customHeight="1">
      <c r="B89" s="339"/>
      <c r="C89" s="314" t="s">
        <v>1378</v>
      </c>
      <c r="D89" s="314"/>
      <c r="E89" s="314"/>
      <c r="F89" s="337" t="s">
        <v>1361</v>
      </c>
      <c r="G89" s="338"/>
      <c r="H89" s="314" t="s">
        <v>1379</v>
      </c>
      <c r="I89" s="314" t="s">
        <v>1357</v>
      </c>
      <c r="J89" s="314">
        <v>20</v>
      </c>
      <c r="K89" s="328"/>
    </row>
    <row r="90" s="1" customFormat="1" ht="15" customHeight="1">
      <c r="B90" s="339"/>
      <c r="C90" s="314" t="s">
        <v>1380</v>
      </c>
      <c r="D90" s="314"/>
      <c r="E90" s="314"/>
      <c r="F90" s="337" t="s">
        <v>1361</v>
      </c>
      <c r="G90" s="338"/>
      <c r="H90" s="314" t="s">
        <v>1381</v>
      </c>
      <c r="I90" s="314" t="s">
        <v>1357</v>
      </c>
      <c r="J90" s="314">
        <v>50</v>
      </c>
      <c r="K90" s="328"/>
    </row>
    <row r="91" s="1" customFormat="1" ht="15" customHeight="1">
      <c r="B91" s="339"/>
      <c r="C91" s="314" t="s">
        <v>1382</v>
      </c>
      <c r="D91" s="314"/>
      <c r="E91" s="314"/>
      <c r="F91" s="337" t="s">
        <v>1361</v>
      </c>
      <c r="G91" s="338"/>
      <c r="H91" s="314" t="s">
        <v>1382</v>
      </c>
      <c r="I91" s="314" t="s">
        <v>1357</v>
      </c>
      <c r="J91" s="314">
        <v>50</v>
      </c>
      <c r="K91" s="328"/>
    </row>
    <row r="92" s="1" customFormat="1" ht="15" customHeight="1">
      <c r="B92" s="339"/>
      <c r="C92" s="314" t="s">
        <v>1383</v>
      </c>
      <c r="D92" s="314"/>
      <c r="E92" s="314"/>
      <c r="F92" s="337" t="s">
        <v>1361</v>
      </c>
      <c r="G92" s="338"/>
      <c r="H92" s="314" t="s">
        <v>1384</v>
      </c>
      <c r="I92" s="314" t="s">
        <v>1357</v>
      </c>
      <c r="J92" s="314">
        <v>255</v>
      </c>
      <c r="K92" s="328"/>
    </row>
    <row r="93" s="1" customFormat="1" ht="15" customHeight="1">
      <c r="B93" s="339"/>
      <c r="C93" s="314" t="s">
        <v>1385</v>
      </c>
      <c r="D93" s="314"/>
      <c r="E93" s="314"/>
      <c r="F93" s="337" t="s">
        <v>1355</v>
      </c>
      <c r="G93" s="338"/>
      <c r="H93" s="314" t="s">
        <v>1386</v>
      </c>
      <c r="I93" s="314" t="s">
        <v>1387</v>
      </c>
      <c r="J93" s="314"/>
      <c r="K93" s="328"/>
    </row>
    <row r="94" s="1" customFormat="1" ht="15" customHeight="1">
      <c r="B94" s="339"/>
      <c r="C94" s="314" t="s">
        <v>1388</v>
      </c>
      <c r="D94" s="314"/>
      <c r="E94" s="314"/>
      <c r="F94" s="337" t="s">
        <v>1355</v>
      </c>
      <c r="G94" s="338"/>
      <c r="H94" s="314" t="s">
        <v>1389</v>
      </c>
      <c r="I94" s="314" t="s">
        <v>1390</v>
      </c>
      <c r="J94" s="314"/>
      <c r="K94" s="328"/>
    </row>
    <row r="95" s="1" customFormat="1" ht="15" customHeight="1">
      <c r="B95" s="339"/>
      <c r="C95" s="314" t="s">
        <v>1391</v>
      </c>
      <c r="D95" s="314"/>
      <c r="E95" s="314"/>
      <c r="F95" s="337" t="s">
        <v>1355</v>
      </c>
      <c r="G95" s="338"/>
      <c r="H95" s="314" t="s">
        <v>1391</v>
      </c>
      <c r="I95" s="314" t="s">
        <v>1390</v>
      </c>
      <c r="J95" s="314"/>
      <c r="K95" s="328"/>
    </row>
    <row r="96" s="1" customFormat="1" ht="15" customHeight="1">
      <c r="B96" s="339"/>
      <c r="C96" s="314" t="s">
        <v>35</v>
      </c>
      <c r="D96" s="314"/>
      <c r="E96" s="314"/>
      <c r="F96" s="337" t="s">
        <v>1355</v>
      </c>
      <c r="G96" s="338"/>
      <c r="H96" s="314" t="s">
        <v>1392</v>
      </c>
      <c r="I96" s="314" t="s">
        <v>1390</v>
      </c>
      <c r="J96" s="314"/>
      <c r="K96" s="328"/>
    </row>
    <row r="97" s="1" customFormat="1" ht="15" customHeight="1">
      <c r="B97" s="339"/>
      <c r="C97" s="314" t="s">
        <v>45</v>
      </c>
      <c r="D97" s="314"/>
      <c r="E97" s="314"/>
      <c r="F97" s="337" t="s">
        <v>1355</v>
      </c>
      <c r="G97" s="338"/>
      <c r="H97" s="314" t="s">
        <v>1393</v>
      </c>
      <c r="I97" s="314" t="s">
        <v>1390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1394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1349</v>
      </c>
      <c r="D103" s="329"/>
      <c r="E103" s="329"/>
      <c r="F103" s="329" t="s">
        <v>1350</v>
      </c>
      <c r="G103" s="330"/>
      <c r="H103" s="329" t="s">
        <v>51</v>
      </c>
      <c r="I103" s="329" t="s">
        <v>54</v>
      </c>
      <c r="J103" s="329" t="s">
        <v>1351</v>
      </c>
      <c r="K103" s="328"/>
    </row>
    <row r="104" s="1" customFormat="1" ht="17.25" customHeight="1">
      <c r="B104" s="326"/>
      <c r="C104" s="331" t="s">
        <v>1352</v>
      </c>
      <c r="D104" s="331"/>
      <c r="E104" s="331"/>
      <c r="F104" s="332" t="s">
        <v>1353</v>
      </c>
      <c r="G104" s="333"/>
      <c r="H104" s="331"/>
      <c r="I104" s="331"/>
      <c r="J104" s="331" t="s">
        <v>1354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50</v>
      </c>
      <c r="D106" s="336"/>
      <c r="E106" s="336"/>
      <c r="F106" s="337" t="s">
        <v>1355</v>
      </c>
      <c r="G106" s="314"/>
      <c r="H106" s="314" t="s">
        <v>1395</v>
      </c>
      <c r="I106" s="314" t="s">
        <v>1357</v>
      </c>
      <c r="J106" s="314">
        <v>20</v>
      </c>
      <c r="K106" s="328"/>
    </row>
    <row r="107" s="1" customFormat="1" ht="15" customHeight="1">
      <c r="B107" s="326"/>
      <c r="C107" s="314" t="s">
        <v>1358</v>
      </c>
      <c r="D107" s="314"/>
      <c r="E107" s="314"/>
      <c r="F107" s="337" t="s">
        <v>1355</v>
      </c>
      <c r="G107" s="314"/>
      <c r="H107" s="314" t="s">
        <v>1395</v>
      </c>
      <c r="I107" s="314" t="s">
        <v>1357</v>
      </c>
      <c r="J107" s="314">
        <v>120</v>
      </c>
      <c r="K107" s="328"/>
    </row>
    <row r="108" s="1" customFormat="1" ht="15" customHeight="1">
      <c r="B108" s="339"/>
      <c r="C108" s="314" t="s">
        <v>1360</v>
      </c>
      <c r="D108" s="314"/>
      <c r="E108" s="314"/>
      <c r="F108" s="337" t="s">
        <v>1361</v>
      </c>
      <c r="G108" s="314"/>
      <c r="H108" s="314" t="s">
        <v>1395</v>
      </c>
      <c r="I108" s="314" t="s">
        <v>1357</v>
      </c>
      <c r="J108" s="314">
        <v>50</v>
      </c>
      <c r="K108" s="328"/>
    </row>
    <row r="109" s="1" customFormat="1" ht="15" customHeight="1">
      <c r="B109" s="339"/>
      <c r="C109" s="314" t="s">
        <v>1363</v>
      </c>
      <c r="D109" s="314"/>
      <c r="E109" s="314"/>
      <c r="F109" s="337" t="s">
        <v>1355</v>
      </c>
      <c r="G109" s="314"/>
      <c r="H109" s="314" t="s">
        <v>1395</v>
      </c>
      <c r="I109" s="314" t="s">
        <v>1365</v>
      </c>
      <c r="J109" s="314"/>
      <c r="K109" s="328"/>
    </row>
    <row r="110" s="1" customFormat="1" ht="15" customHeight="1">
      <c r="B110" s="339"/>
      <c r="C110" s="314" t="s">
        <v>1374</v>
      </c>
      <c r="D110" s="314"/>
      <c r="E110" s="314"/>
      <c r="F110" s="337" t="s">
        <v>1361</v>
      </c>
      <c r="G110" s="314"/>
      <c r="H110" s="314" t="s">
        <v>1395</v>
      </c>
      <c r="I110" s="314" t="s">
        <v>1357</v>
      </c>
      <c r="J110" s="314">
        <v>50</v>
      </c>
      <c r="K110" s="328"/>
    </row>
    <row r="111" s="1" customFormat="1" ht="15" customHeight="1">
      <c r="B111" s="339"/>
      <c r="C111" s="314" t="s">
        <v>1382</v>
      </c>
      <c r="D111" s="314"/>
      <c r="E111" s="314"/>
      <c r="F111" s="337" t="s">
        <v>1361</v>
      </c>
      <c r="G111" s="314"/>
      <c r="H111" s="314" t="s">
        <v>1395</v>
      </c>
      <c r="I111" s="314" t="s">
        <v>1357</v>
      </c>
      <c r="J111" s="314">
        <v>50</v>
      </c>
      <c r="K111" s="328"/>
    </row>
    <row r="112" s="1" customFormat="1" ht="15" customHeight="1">
      <c r="B112" s="339"/>
      <c r="C112" s="314" t="s">
        <v>1380</v>
      </c>
      <c r="D112" s="314"/>
      <c r="E112" s="314"/>
      <c r="F112" s="337" t="s">
        <v>1361</v>
      </c>
      <c r="G112" s="314"/>
      <c r="H112" s="314" t="s">
        <v>1395</v>
      </c>
      <c r="I112" s="314" t="s">
        <v>1357</v>
      </c>
      <c r="J112" s="314">
        <v>50</v>
      </c>
      <c r="K112" s="328"/>
    </row>
    <row r="113" s="1" customFormat="1" ht="15" customHeight="1">
      <c r="B113" s="339"/>
      <c r="C113" s="314" t="s">
        <v>50</v>
      </c>
      <c r="D113" s="314"/>
      <c r="E113" s="314"/>
      <c r="F113" s="337" t="s">
        <v>1355</v>
      </c>
      <c r="G113" s="314"/>
      <c r="H113" s="314" t="s">
        <v>1396</v>
      </c>
      <c r="I113" s="314" t="s">
        <v>1357</v>
      </c>
      <c r="J113" s="314">
        <v>20</v>
      </c>
      <c r="K113" s="328"/>
    </row>
    <row r="114" s="1" customFormat="1" ht="15" customHeight="1">
      <c r="B114" s="339"/>
      <c r="C114" s="314" t="s">
        <v>1397</v>
      </c>
      <c r="D114" s="314"/>
      <c r="E114" s="314"/>
      <c r="F114" s="337" t="s">
        <v>1355</v>
      </c>
      <c r="G114" s="314"/>
      <c r="H114" s="314" t="s">
        <v>1398</v>
      </c>
      <c r="I114" s="314" t="s">
        <v>1357</v>
      </c>
      <c r="J114" s="314">
        <v>120</v>
      </c>
      <c r="K114" s="328"/>
    </row>
    <row r="115" s="1" customFormat="1" ht="15" customHeight="1">
      <c r="B115" s="339"/>
      <c r="C115" s="314" t="s">
        <v>35</v>
      </c>
      <c r="D115" s="314"/>
      <c r="E115" s="314"/>
      <c r="F115" s="337" t="s">
        <v>1355</v>
      </c>
      <c r="G115" s="314"/>
      <c r="H115" s="314" t="s">
        <v>1399</v>
      </c>
      <c r="I115" s="314" t="s">
        <v>1390</v>
      </c>
      <c r="J115" s="314"/>
      <c r="K115" s="328"/>
    </row>
    <row r="116" s="1" customFormat="1" ht="15" customHeight="1">
      <c r="B116" s="339"/>
      <c r="C116" s="314" t="s">
        <v>45</v>
      </c>
      <c r="D116" s="314"/>
      <c r="E116" s="314"/>
      <c r="F116" s="337" t="s">
        <v>1355</v>
      </c>
      <c r="G116" s="314"/>
      <c r="H116" s="314" t="s">
        <v>1400</v>
      </c>
      <c r="I116" s="314" t="s">
        <v>1390</v>
      </c>
      <c r="J116" s="314"/>
      <c r="K116" s="328"/>
    </row>
    <row r="117" s="1" customFormat="1" ht="15" customHeight="1">
      <c r="B117" s="339"/>
      <c r="C117" s="314" t="s">
        <v>54</v>
      </c>
      <c r="D117" s="314"/>
      <c r="E117" s="314"/>
      <c r="F117" s="337" t="s">
        <v>1355</v>
      </c>
      <c r="G117" s="314"/>
      <c r="H117" s="314" t="s">
        <v>1401</v>
      </c>
      <c r="I117" s="314" t="s">
        <v>1402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1403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1349</v>
      </c>
      <c r="D123" s="329"/>
      <c r="E123" s="329"/>
      <c r="F123" s="329" t="s">
        <v>1350</v>
      </c>
      <c r="G123" s="330"/>
      <c r="H123" s="329" t="s">
        <v>51</v>
      </c>
      <c r="I123" s="329" t="s">
        <v>54</v>
      </c>
      <c r="J123" s="329" t="s">
        <v>1351</v>
      </c>
      <c r="K123" s="358"/>
    </row>
    <row r="124" s="1" customFormat="1" ht="17.25" customHeight="1">
      <c r="B124" s="357"/>
      <c r="C124" s="331" t="s">
        <v>1352</v>
      </c>
      <c r="D124" s="331"/>
      <c r="E124" s="331"/>
      <c r="F124" s="332" t="s">
        <v>1353</v>
      </c>
      <c r="G124" s="333"/>
      <c r="H124" s="331"/>
      <c r="I124" s="331"/>
      <c r="J124" s="331" t="s">
        <v>1354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1358</v>
      </c>
      <c r="D126" s="336"/>
      <c r="E126" s="336"/>
      <c r="F126" s="337" t="s">
        <v>1355</v>
      </c>
      <c r="G126" s="314"/>
      <c r="H126" s="314" t="s">
        <v>1395</v>
      </c>
      <c r="I126" s="314" t="s">
        <v>1357</v>
      </c>
      <c r="J126" s="314">
        <v>120</v>
      </c>
      <c r="K126" s="362"/>
    </row>
    <row r="127" s="1" customFormat="1" ht="15" customHeight="1">
      <c r="B127" s="359"/>
      <c r="C127" s="314" t="s">
        <v>1404</v>
      </c>
      <c r="D127" s="314"/>
      <c r="E127" s="314"/>
      <c r="F127" s="337" t="s">
        <v>1355</v>
      </c>
      <c r="G127" s="314"/>
      <c r="H127" s="314" t="s">
        <v>1405</v>
      </c>
      <c r="I127" s="314" t="s">
        <v>1357</v>
      </c>
      <c r="J127" s="314" t="s">
        <v>1406</v>
      </c>
      <c r="K127" s="362"/>
    </row>
    <row r="128" s="1" customFormat="1" ht="15" customHeight="1">
      <c r="B128" s="359"/>
      <c r="C128" s="314" t="s">
        <v>85</v>
      </c>
      <c r="D128" s="314"/>
      <c r="E128" s="314"/>
      <c r="F128" s="337" t="s">
        <v>1355</v>
      </c>
      <c r="G128" s="314"/>
      <c r="H128" s="314" t="s">
        <v>1407</v>
      </c>
      <c r="I128" s="314" t="s">
        <v>1357</v>
      </c>
      <c r="J128" s="314" t="s">
        <v>1406</v>
      </c>
      <c r="K128" s="362"/>
    </row>
    <row r="129" s="1" customFormat="1" ht="15" customHeight="1">
      <c r="B129" s="359"/>
      <c r="C129" s="314" t="s">
        <v>1366</v>
      </c>
      <c r="D129" s="314"/>
      <c r="E129" s="314"/>
      <c r="F129" s="337" t="s">
        <v>1361</v>
      </c>
      <c r="G129" s="314"/>
      <c r="H129" s="314" t="s">
        <v>1367</v>
      </c>
      <c r="I129" s="314" t="s">
        <v>1357</v>
      </c>
      <c r="J129" s="314">
        <v>15</v>
      </c>
      <c r="K129" s="362"/>
    </row>
    <row r="130" s="1" customFormat="1" ht="15" customHeight="1">
      <c r="B130" s="359"/>
      <c r="C130" s="340" t="s">
        <v>1368</v>
      </c>
      <c r="D130" s="340"/>
      <c r="E130" s="340"/>
      <c r="F130" s="341" t="s">
        <v>1361</v>
      </c>
      <c r="G130" s="340"/>
      <c r="H130" s="340" t="s">
        <v>1369</v>
      </c>
      <c r="I130" s="340" t="s">
        <v>1357</v>
      </c>
      <c r="J130" s="340">
        <v>15</v>
      </c>
      <c r="K130" s="362"/>
    </row>
    <row r="131" s="1" customFormat="1" ht="15" customHeight="1">
      <c r="B131" s="359"/>
      <c r="C131" s="340" t="s">
        <v>1370</v>
      </c>
      <c r="D131" s="340"/>
      <c r="E131" s="340"/>
      <c r="F131" s="341" t="s">
        <v>1361</v>
      </c>
      <c r="G131" s="340"/>
      <c r="H131" s="340" t="s">
        <v>1371</v>
      </c>
      <c r="I131" s="340" t="s">
        <v>1357</v>
      </c>
      <c r="J131" s="340">
        <v>20</v>
      </c>
      <c r="K131" s="362"/>
    </row>
    <row r="132" s="1" customFormat="1" ht="15" customHeight="1">
      <c r="B132" s="359"/>
      <c r="C132" s="340" t="s">
        <v>1372</v>
      </c>
      <c r="D132" s="340"/>
      <c r="E132" s="340"/>
      <c r="F132" s="341" t="s">
        <v>1361</v>
      </c>
      <c r="G132" s="340"/>
      <c r="H132" s="340" t="s">
        <v>1373</v>
      </c>
      <c r="I132" s="340" t="s">
        <v>1357</v>
      </c>
      <c r="J132" s="340">
        <v>20</v>
      </c>
      <c r="K132" s="362"/>
    </row>
    <row r="133" s="1" customFormat="1" ht="15" customHeight="1">
      <c r="B133" s="359"/>
      <c r="C133" s="314" t="s">
        <v>1360</v>
      </c>
      <c r="D133" s="314"/>
      <c r="E133" s="314"/>
      <c r="F133" s="337" t="s">
        <v>1361</v>
      </c>
      <c r="G133" s="314"/>
      <c r="H133" s="314" t="s">
        <v>1395</v>
      </c>
      <c r="I133" s="314" t="s">
        <v>1357</v>
      </c>
      <c r="J133" s="314">
        <v>50</v>
      </c>
      <c r="K133" s="362"/>
    </row>
    <row r="134" s="1" customFormat="1" ht="15" customHeight="1">
      <c r="B134" s="359"/>
      <c r="C134" s="314" t="s">
        <v>1374</v>
      </c>
      <c r="D134" s="314"/>
      <c r="E134" s="314"/>
      <c r="F134" s="337" t="s">
        <v>1361</v>
      </c>
      <c r="G134" s="314"/>
      <c r="H134" s="314" t="s">
        <v>1395</v>
      </c>
      <c r="I134" s="314" t="s">
        <v>1357</v>
      </c>
      <c r="J134" s="314">
        <v>50</v>
      </c>
      <c r="K134" s="362"/>
    </row>
    <row r="135" s="1" customFormat="1" ht="15" customHeight="1">
      <c r="B135" s="359"/>
      <c r="C135" s="314" t="s">
        <v>1380</v>
      </c>
      <c r="D135" s="314"/>
      <c r="E135" s="314"/>
      <c r="F135" s="337" t="s">
        <v>1361</v>
      </c>
      <c r="G135" s="314"/>
      <c r="H135" s="314" t="s">
        <v>1395</v>
      </c>
      <c r="I135" s="314" t="s">
        <v>1357</v>
      </c>
      <c r="J135" s="314">
        <v>50</v>
      </c>
      <c r="K135" s="362"/>
    </row>
    <row r="136" s="1" customFormat="1" ht="15" customHeight="1">
      <c r="B136" s="359"/>
      <c r="C136" s="314" t="s">
        <v>1382</v>
      </c>
      <c r="D136" s="314"/>
      <c r="E136" s="314"/>
      <c r="F136" s="337" t="s">
        <v>1361</v>
      </c>
      <c r="G136" s="314"/>
      <c r="H136" s="314" t="s">
        <v>1395</v>
      </c>
      <c r="I136" s="314" t="s">
        <v>1357</v>
      </c>
      <c r="J136" s="314">
        <v>50</v>
      </c>
      <c r="K136" s="362"/>
    </row>
    <row r="137" s="1" customFormat="1" ht="15" customHeight="1">
      <c r="B137" s="359"/>
      <c r="C137" s="314" t="s">
        <v>1383</v>
      </c>
      <c r="D137" s="314"/>
      <c r="E137" s="314"/>
      <c r="F137" s="337" t="s">
        <v>1361</v>
      </c>
      <c r="G137" s="314"/>
      <c r="H137" s="314" t="s">
        <v>1408</v>
      </c>
      <c r="I137" s="314" t="s">
        <v>1357</v>
      </c>
      <c r="J137" s="314">
        <v>255</v>
      </c>
      <c r="K137" s="362"/>
    </row>
    <row r="138" s="1" customFormat="1" ht="15" customHeight="1">
      <c r="B138" s="359"/>
      <c r="C138" s="314" t="s">
        <v>1385</v>
      </c>
      <c r="D138" s="314"/>
      <c r="E138" s="314"/>
      <c r="F138" s="337" t="s">
        <v>1355</v>
      </c>
      <c r="G138" s="314"/>
      <c r="H138" s="314" t="s">
        <v>1409</v>
      </c>
      <c r="I138" s="314" t="s">
        <v>1387</v>
      </c>
      <c r="J138" s="314"/>
      <c r="K138" s="362"/>
    </row>
    <row r="139" s="1" customFormat="1" ht="15" customHeight="1">
      <c r="B139" s="359"/>
      <c r="C139" s="314" t="s">
        <v>1388</v>
      </c>
      <c r="D139" s="314"/>
      <c r="E139" s="314"/>
      <c r="F139" s="337" t="s">
        <v>1355</v>
      </c>
      <c r="G139" s="314"/>
      <c r="H139" s="314" t="s">
        <v>1410</v>
      </c>
      <c r="I139" s="314" t="s">
        <v>1390</v>
      </c>
      <c r="J139" s="314"/>
      <c r="K139" s="362"/>
    </row>
    <row r="140" s="1" customFormat="1" ht="15" customHeight="1">
      <c r="B140" s="359"/>
      <c r="C140" s="314" t="s">
        <v>1391</v>
      </c>
      <c r="D140" s="314"/>
      <c r="E140" s="314"/>
      <c r="F140" s="337" t="s">
        <v>1355</v>
      </c>
      <c r="G140" s="314"/>
      <c r="H140" s="314" t="s">
        <v>1391</v>
      </c>
      <c r="I140" s="314" t="s">
        <v>1390</v>
      </c>
      <c r="J140" s="314"/>
      <c r="K140" s="362"/>
    </row>
    <row r="141" s="1" customFormat="1" ht="15" customHeight="1">
      <c r="B141" s="359"/>
      <c r="C141" s="314" t="s">
        <v>35</v>
      </c>
      <c r="D141" s="314"/>
      <c r="E141" s="314"/>
      <c r="F141" s="337" t="s">
        <v>1355</v>
      </c>
      <c r="G141" s="314"/>
      <c r="H141" s="314" t="s">
        <v>1411</v>
      </c>
      <c r="I141" s="314" t="s">
        <v>1390</v>
      </c>
      <c r="J141" s="314"/>
      <c r="K141" s="362"/>
    </row>
    <row r="142" s="1" customFormat="1" ht="15" customHeight="1">
      <c r="B142" s="359"/>
      <c r="C142" s="314" t="s">
        <v>1412</v>
      </c>
      <c r="D142" s="314"/>
      <c r="E142" s="314"/>
      <c r="F142" s="337" t="s">
        <v>1355</v>
      </c>
      <c r="G142" s="314"/>
      <c r="H142" s="314" t="s">
        <v>1413</v>
      </c>
      <c r="I142" s="314" t="s">
        <v>1390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1414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1349</v>
      </c>
      <c r="D148" s="329"/>
      <c r="E148" s="329"/>
      <c r="F148" s="329" t="s">
        <v>1350</v>
      </c>
      <c r="G148" s="330"/>
      <c r="H148" s="329" t="s">
        <v>51</v>
      </c>
      <c r="I148" s="329" t="s">
        <v>54</v>
      </c>
      <c r="J148" s="329" t="s">
        <v>1351</v>
      </c>
      <c r="K148" s="328"/>
    </row>
    <row r="149" s="1" customFormat="1" ht="17.25" customHeight="1">
      <c r="B149" s="326"/>
      <c r="C149" s="331" t="s">
        <v>1352</v>
      </c>
      <c r="D149" s="331"/>
      <c r="E149" s="331"/>
      <c r="F149" s="332" t="s">
        <v>1353</v>
      </c>
      <c r="G149" s="333"/>
      <c r="H149" s="331"/>
      <c r="I149" s="331"/>
      <c r="J149" s="331" t="s">
        <v>1354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1358</v>
      </c>
      <c r="D151" s="314"/>
      <c r="E151" s="314"/>
      <c r="F151" s="367" t="s">
        <v>1355</v>
      </c>
      <c r="G151" s="314"/>
      <c r="H151" s="366" t="s">
        <v>1395</v>
      </c>
      <c r="I151" s="366" t="s">
        <v>1357</v>
      </c>
      <c r="J151" s="366">
        <v>120</v>
      </c>
      <c r="K151" s="362"/>
    </row>
    <row r="152" s="1" customFormat="1" ht="15" customHeight="1">
      <c r="B152" s="339"/>
      <c r="C152" s="366" t="s">
        <v>1404</v>
      </c>
      <c r="D152" s="314"/>
      <c r="E152" s="314"/>
      <c r="F152" s="367" t="s">
        <v>1355</v>
      </c>
      <c r="G152" s="314"/>
      <c r="H152" s="366" t="s">
        <v>1415</v>
      </c>
      <c r="I152" s="366" t="s">
        <v>1357</v>
      </c>
      <c r="J152" s="366" t="s">
        <v>1406</v>
      </c>
      <c r="K152" s="362"/>
    </row>
    <row r="153" s="1" customFormat="1" ht="15" customHeight="1">
      <c r="B153" s="339"/>
      <c r="C153" s="366" t="s">
        <v>85</v>
      </c>
      <c r="D153" s="314"/>
      <c r="E153" s="314"/>
      <c r="F153" s="367" t="s">
        <v>1355</v>
      </c>
      <c r="G153" s="314"/>
      <c r="H153" s="366" t="s">
        <v>1416</v>
      </c>
      <c r="I153" s="366" t="s">
        <v>1357</v>
      </c>
      <c r="J153" s="366" t="s">
        <v>1406</v>
      </c>
      <c r="K153" s="362"/>
    </row>
    <row r="154" s="1" customFormat="1" ht="15" customHeight="1">
      <c r="B154" s="339"/>
      <c r="C154" s="366" t="s">
        <v>1360</v>
      </c>
      <c r="D154" s="314"/>
      <c r="E154" s="314"/>
      <c r="F154" s="367" t="s">
        <v>1361</v>
      </c>
      <c r="G154" s="314"/>
      <c r="H154" s="366" t="s">
        <v>1395</v>
      </c>
      <c r="I154" s="366" t="s">
        <v>1357</v>
      </c>
      <c r="J154" s="366">
        <v>50</v>
      </c>
      <c r="K154" s="362"/>
    </row>
    <row r="155" s="1" customFormat="1" ht="15" customHeight="1">
      <c r="B155" s="339"/>
      <c r="C155" s="366" t="s">
        <v>1363</v>
      </c>
      <c r="D155" s="314"/>
      <c r="E155" s="314"/>
      <c r="F155" s="367" t="s">
        <v>1355</v>
      </c>
      <c r="G155" s="314"/>
      <c r="H155" s="366" t="s">
        <v>1395</v>
      </c>
      <c r="I155" s="366" t="s">
        <v>1365</v>
      </c>
      <c r="J155" s="366"/>
      <c r="K155" s="362"/>
    </row>
    <row r="156" s="1" customFormat="1" ht="15" customHeight="1">
      <c r="B156" s="339"/>
      <c r="C156" s="366" t="s">
        <v>1374</v>
      </c>
      <c r="D156" s="314"/>
      <c r="E156" s="314"/>
      <c r="F156" s="367" t="s">
        <v>1361</v>
      </c>
      <c r="G156" s="314"/>
      <c r="H156" s="366" t="s">
        <v>1395</v>
      </c>
      <c r="I156" s="366" t="s">
        <v>1357</v>
      </c>
      <c r="J156" s="366">
        <v>50</v>
      </c>
      <c r="K156" s="362"/>
    </row>
    <row r="157" s="1" customFormat="1" ht="15" customHeight="1">
      <c r="B157" s="339"/>
      <c r="C157" s="366" t="s">
        <v>1382</v>
      </c>
      <c r="D157" s="314"/>
      <c r="E157" s="314"/>
      <c r="F157" s="367" t="s">
        <v>1361</v>
      </c>
      <c r="G157" s="314"/>
      <c r="H157" s="366" t="s">
        <v>1395</v>
      </c>
      <c r="I157" s="366" t="s">
        <v>1357</v>
      </c>
      <c r="J157" s="366">
        <v>50</v>
      </c>
      <c r="K157" s="362"/>
    </row>
    <row r="158" s="1" customFormat="1" ht="15" customHeight="1">
      <c r="B158" s="339"/>
      <c r="C158" s="366" t="s">
        <v>1380</v>
      </c>
      <c r="D158" s="314"/>
      <c r="E158" s="314"/>
      <c r="F158" s="367" t="s">
        <v>1361</v>
      </c>
      <c r="G158" s="314"/>
      <c r="H158" s="366" t="s">
        <v>1395</v>
      </c>
      <c r="I158" s="366" t="s">
        <v>1357</v>
      </c>
      <c r="J158" s="366">
        <v>50</v>
      </c>
      <c r="K158" s="362"/>
    </row>
    <row r="159" s="1" customFormat="1" ht="15" customHeight="1">
      <c r="B159" s="339"/>
      <c r="C159" s="366" t="s">
        <v>106</v>
      </c>
      <c r="D159" s="314"/>
      <c r="E159" s="314"/>
      <c r="F159" s="367" t="s">
        <v>1355</v>
      </c>
      <c r="G159" s="314"/>
      <c r="H159" s="366" t="s">
        <v>1417</v>
      </c>
      <c r="I159" s="366" t="s">
        <v>1357</v>
      </c>
      <c r="J159" s="366" t="s">
        <v>1418</v>
      </c>
      <c r="K159" s="362"/>
    </row>
    <row r="160" s="1" customFormat="1" ht="15" customHeight="1">
      <c r="B160" s="339"/>
      <c r="C160" s="366" t="s">
        <v>1419</v>
      </c>
      <c r="D160" s="314"/>
      <c r="E160" s="314"/>
      <c r="F160" s="367" t="s">
        <v>1355</v>
      </c>
      <c r="G160" s="314"/>
      <c r="H160" s="366" t="s">
        <v>1420</v>
      </c>
      <c r="I160" s="366" t="s">
        <v>1390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1421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1349</v>
      </c>
      <c r="D166" s="329"/>
      <c r="E166" s="329"/>
      <c r="F166" s="329" t="s">
        <v>1350</v>
      </c>
      <c r="G166" s="371"/>
      <c r="H166" s="372" t="s">
        <v>51</v>
      </c>
      <c r="I166" s="372" t="s">
        <v>54</v>
      </c>
      <c r="J166" s="329" t="s">
        <v>1351</v>
      </c>
      <c r="K166" s="306"/>
    </row>
    <row r="167" s="1" customFormat="1" ht="17.25" customHeight="1">
      <c r="B167" s="307"/>
      <c r="C167" s="331" t="s">
        <v>1352</v>
      </c>
      <c r="D167" s="331"/>
      <c r="E167" s="331"/>
      <c r="F167" s="332" t="s">
        <v>1353</v>
      </c>
      <c r="G167" s="373"/>
      <c r="H167" s="374"/>
      <c r="I167" s="374"/>
      <c r="J167" s="331" t="s">
        <v>1354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1358</v>
      </c>
      <c r="D169" s="314"/>
      <c r="E169" s="314"/>
      <c r="F169" s="337" t="s">
        <v>1355</v>
      </c>
      <c r="G169" s="314"/>
      <c r="H169" s="314" t="s">
        <v>1395</v>
      </c>
      <c r="I169" s="314" t="s">
        <v>1357</v>
      </c>
      <c r="J169" s="314">
        <v>120</v>
      </c>
      <c r="K169" s="362"/>
    </row>
    <row r="170" s="1" customFormat="1" ht="15" customHeight="1">
      <c r="B170" s="339"/>
      <c r="C170" s="314" t="s">
        <v>1404</v>
      </c>
      <c r="D170" s="314"/>
      <c r="E170" s="314"/>
      <c r="F170" s="337" t="s">
        <v>1355</v>
      </c>
      <c r="G170" s="314"/>
      <c r="H170" s="314" t="s">
        <v>1405</v>
      </c>
      <c r="I170" s="314" t="s">
        <v>1357</v>
      </c>
      <c r="J170" s="314" t="s">
        <v>1406</v>
      </c>
      <c r="K170" s="362"/>
    </row>
    <row r="171" s="1" customFormat="1" ht="15" customHeight="1">
      <c r="B171" s="339"/>
      <c r="C171" s="314" t="s">
        <v>85</v>
      </c>
      <c r="D171" s="314"/>
      <c r="E171" s="314"/>
      <c r="F171" s="337" t="s">
        <v>1355</v>
      </c>
      <c r="G171" s="314"/>
      <c r="H171" s="314" t="s">
        <v>1422</v>
      </c>
      <c r="I171" s="314" t="s">
        <v>1357</v>
      </c>
      <c r="J171" s="314" t="s">
        <v>1406</v>
      </c>
      <c r="K171" s="362"/>
    </row>
    <row r="172" s="1" customFormat="1" ht="15" customHeight="1">
      <c r="B172" s="339"/>
      <c r="C172" s="314" t="s">
        <v>1360</v>
      </c>
      <c r="D172" s="314"/>
      <c r="E172" s="314"/>
      <c r="F172" s="337" t="s">
        <v>1361</v>
      </c>
      <c r="G172" s="314"/>
      <c r="H172" s="314" t="s">
        <v>1422</v>
      </c>
      <c r="I172" s="314" t="s">
        <v>1357</v>
      </c>
      <c r="J172" s="314">
        <v>50</v>
      </c>
      <c r="K172" s="362"/>
    </row>
    <row r="173" s="1" customFormat="1" ht="15" customHeight="1">
      <c r="B173" s="339"/>
      <c r="C173" s="314" t="s">
        <v>1363</v>
      </c>
      <c r="D173" s="314"/>
      <c r="E173" s="314"/>
      <c r="F173" s="337" t="s">
        <v>1355</v>
      </c>
      <c r="G173" s="314"/>
      <c r="H173" s="314" t="s">
        <v>1422</v>
      </c>
      <c r="I173" s="314" t="s">
        <v>1365</v>
      </c>
      <c r="J173" s="314"/>
      <c r="K173" s="362"/>
    </row>
    <row r="174" s="1" customFormat="1" ht="15" customHeight="1">
      <c r="B174" s="339"/>
      <c r="C174" s="314" t="s">
        <v>1374</v>
      </c>
      <c r="D174" s="314"/>
      <c r="E174" s="314"/>
      <c r="F174" s="337" t="s">
        <v>1361</v>
      </c>
      <c r="G174" s="314"/>
      <c r="H174" s="314" t="s">
        <v>1422</v>
      </c>
      <c r="I174" s="314" t="s">
        <v>1357</v>
      </c>
      <c r="J174" s="314">
        <v>50</v>
      </c>
      <c r="K174" s="362"/>
    </row>
    <row r="175" s="1" customFormat="1" ht="15" customHeight="1">
      <c r="B175" s="339"/>
      <c r="C175" s="314" t="s">
        <v>1382</v>
      </c>
      <c r="D175" s="314"/>
      <c r="E175" s="314"/>
      <c r="F175" s="337" t="s">
        <v>1361</v>
      </c>
      <c r="G175" s="314"/>
      <c r="H175" s="314" t="s">
        <v>1422</v>
      </c>
      <c r="I175" s="314" t="s">
        <v>1357</v>
      </c>
      <c r="J175" s="314">
        <v>50</v>
      </c>
      <c r="K175" s="362"/>
    </row>
    <row r="176" s="1" customFormat="1" ht="15" customHeight="1">
      <c r="B176" s="339"/>
      <c r="C176" s="314" t="s">
        <v>1380</v>
      </c>
      <c r="D176" s="314"/>
      <c r="E176" s="314"/>
      <c r="F176" s="337" t="s">
        <v>1361</v>
      </c>
      <c r="G176" s="314"/>
      <c r="H176" s="314" t="s">
        <v>1422</v>
      </c>
      <c r="I176" s="314" t="s">
        <v>1357</v>
      </c>
      <c r="J176" s="314">
        <v>50</v>
      </c>
      <c r="K176" s="362"/>
    </row>
    <row r="177" s="1" customFormat="1" ht="15" customHeight="1">
      <c r="B177" s="339"/>
      <c r="C177" s="314" t="s">
        <v>131</v>
      </c>
      <c r="D177" s="314"/>
      <c r="E177" s="314"/>
      <c r="F177" s="337" t="s">
        <v>1355</v>
      </c>
      <c r="G177" s="314"/>
      <c r="H177" s="314" t="s">
        <v>1423</v>
      </c>
      <c r="I177" s="314" t="s">
        <v>1424</v>
      </c>
      <c r="J177" s="314"/>
      <c r="K177" s="362"/>
    </row>
    <row r="178" s="1" customFormat="1" ht="15" customHeight="1">
      <c r="B178" s="339"/>
      <c r="C178" s="314" t="s">
        <v>54</v>
      </c>
      <c r="D178" s="314"/>
      <c r="E178" s="314"/>
      <c r="F178" s="337" t="s">
        <v>1355</v>
      </c>
      <c r="G178" s="314"/>
      <c r="H178" s="314" t="s">
        <v>1425</v>
      </c>
      <c r="I178" s="314" t="s">
        <v>1426</v>
      </c>
      <c r="J178" s="314">
        <v>1</v>
      </c>
      <c r="K178" s="362"/>
    </row>
    <row r="179" s="1" customFormat="1" ht="15" customHeight="1">
      <c r="B179" s="339"/>
      <c r="C179" s="314" t="s">
        <v>50</v>
      </c>
      <c r="D179" s="314"/>
      <c r="E179" s="314"/>
      <c r="F179" s="337" t="s">
        <v>1355</v>
      </c>
      <c r="G179" s="314"/>
      <c r="H179" s="314" t="s">
        <v>1427</v>
      </c>
      <c r="I179" s="314" t="s">
        <v>1357</v>
      </c>
      <c r="J179" s="314">
        <v>20</v>
      </c>
      <c r="K179" s="362"/>
    </row>
    <row r="180" s="1" customFormat="1" ht="15" customHeight="1">
      <c r="B180" s="339"/>
      <c r="C180" s="314" t="s">
        <v>51</v>
      </c>
      <c r="D180" s="314"/>
      <c r="E180" s="314"/>
      <c r="F180" s="337" t="s">
        <v>1355</v>
      </c>
      <c r="G180" s="314"/>
      <c r="H180" s="314" t="s">
        <v>1428</v>
      </c>
      <c r="I180" s="314" t="s">
        <v>1357</v>
      </c>
      <c r="J180" s="314">
        <v>255</v>
      </c>
      <c r="K180" s="362"/>
    </row>
    <row r="181" s="1" customFormat="1" ht="15" customHeight="1">
      <c r="B181" s="339"/>
      <c r="C181" s="314" t="s">
        <v>132</v>
      </c>
      <c r="D181" s="314"/>
      <c r="E181" s="314"/>
      <c r="F181" s="337" t="s">
        <v>1355</v>
      </c>
      <c r="G181" s="314"/>
      <c r="H181" s="314" t="s">
        <v>1319</v>
      </c>
      <c r="I181" s="314" t="s">
        <v>1357</v>
      </c>
      <c r="J181" s="314">
        <v>10</v>
      </c>
      <c r="K181" s="362"/>
    </row>
    <row r="182" s="1" customFormat="1" ht="15" customHeight="1">
      <c r="B182" s="339"/>
      <c r="C182" s="314" t="s">
        <v>133</v>
      </c>
      <c r="D182" s="314"/>
      <c r="E182" s="314"/>
      <c r="F182" s="337" t="s">
        <v>1355</v>
      </c>
      <c r="G182" s="314"/>
      <c r="H182" s="314" t="s">
        <v>1429</v>
      </c>
      <c r="I182" s="314" t="s">
        <v>1390</v>
      </c>
      <c r="J182" s="314"/>
      <c r="K182" s="362"/>
    </row>
    <row r="183" s="1" customFormat="1" ht="15" customHeight="1">
      <c r="B183" s="339"/>
      <c r="C183" s="314" t="s">
        <v>1430</v>
      </c>
      <c r="D183" s="314"/>
      <c r="E183" s="314"/>
      <c r="F183" s="337" t="s">
        <v>1355</v>
      </c>
      <c r="G183" s="314"/>
      <c r="H183" s="314" t="s">
        <v>1431</v>
      </c>
      <c r="I183" s="314" t="s">
        <v>1390</v>
      </c>
      <c r="J183" s="314"/>
      <c r="K183" s="362"/>
    </row>
    <row r="184" s="1" customFormat="1" ht="15" customHeight="1">
      <c r="B184" s="339"/>
      <c r="C184" s="314" t="s">
        <v>1419</v>
      </c>
      <c r="D184" s="314"/>
      <c r="E184" s="314"/>
      <c r="F184" s="337" t="s">
        <v>1355</v>
      </c>
      <c r="G184" s="314"/>
      <c r="H184" s="314" t="s">
        <v>1432</v>
      </c>
      <c r="I184" s="314" t="s">
        <v>1390</v>
      </c>
      <c r="J184" s="314"/>
      <c r="K184" s="362"/>
    </row>
    <row r="185" s="1" customFormat="1" ht="15" customHeight="1">
      <c r="B185" s="339"/>
      <c r="C185" s="314" t="s">
        <v>135</v>
      </c>
      <c r="D185" s="314"/>
      <c r="E185" s="314"/>
      <c r="F185" s="337" t="s">
        <v>1361</v>
      </c>
      <c r="G185" s="314"/>
      <c r="H185" s="314" t="s">
        <v>1433</v>
      </c>
      <c r="I185" s="314" t="s">
        <v>1357</v>
      </c>
      <c r="J185" s="314">
        <v>50</v>
      </c>
      <c r="K185" s="362"/>
    </row>
    <row r="186" s="1" customFormat="1" ht="15" customHeight="1">
      <c r="B186" s="339"/>
      <c r="C186" s="314" t="s">
        <v>1434</v>
      </c>
      <c r="D186" s="314"/>
      <c r="E186" s="314"/>
      <c r="F186" s="337" t="s">
        <v>1361</v>
      </c>
      <c r="G186" s="314"/>
      <c r="H186" s="314" t="s">
        <v>1435</v>
      </c>
      <c r="I186" s="314" t="s">
        <v>1436</v>
      </c>
      <c r="J186" s="314"/>
      <c r="K186" s="362"/>
    </row>
    <row r="187" s="1" customFormat="1" ht="15" customHeight="1">
      <c r="B187" s="339"/>
      <c r="C187" s="314" t="s">
        <v>1437</v>
      </c>
      <c r="D187" s="314"/>
      <c r="E187" s="314"/>
      <c r="F187" s="337" t="s">
        <v>1361</v>
      </c>
      <c r="G187" s="314"/>
      <c r="H187" s="314" t="s">
        <v>1438</v>
      </c>
      <c r="I187" s="314" t="s">
        <v>1436</v>
      </c>
      <c r="J187" s="314"/>
      <c r="K187" s="362"/>
    </row>
    <row r="188" s="1" customFormat="1" ht="15" customHeight="1">
      <c r="B188" s="339"/>
      <c r="C188" s="314" t="s">
        <v>1439</v>
      </c>
      <c r="D188" s="314"/>
      <c r="E188" s="314"/>
      <c r="F188" s="337" t="s">
        <v>1361</v>
      </c>
      <c r="G188" s="314"/>
      <c r="H188" s="314" t="s">
        <v>1440</v>
      </c>
      <c r="I188" s="314" t="s">
        <v>1436</v>
      </c>
      <c r="J188" s="314"/>
      <c r="K188" s="362"/>
    </row>
    <row r="189" s="1" customFormat="1" ht="15" customHeight="1">
      <c r="B189" s="339"/>
      <c r="C189" s="375" t="s">
        <v>1441</v>
      </c>
      <c r="D189" s="314"/>
      <c r="E189" s="314"/>
      <c r="F189" s="337" t="s">
        <v>1361</v>
      </c>
      <c r="G189" s="314"/>
      <c r="H189" s="314" t="s">
        <v>1442</v>
      </c>
      <c r="I189" s="314" t="s">
        <v>1443</v>
      </c>
      <c r="J189" s="376" t="s">
        <v>1444</v>
      </c>
      <c r="K189" s="362"/>
    </row>
    <row r="190" s="18" customFormat="1" ht="15" customHeight="1">
      <c r="B190" s="377"/>
      <c r="C190" s="378" t="s">
        <v>1445</v>
      </c>
      <c r="D190" s="379"/>
      <c r="E190" s="379"/>
      <c r="F190" s="380" t="s">
        <v>1361</v>
      </c>
      <c r="G190" s="379"/>
      <c r="H190" s="379" t="s">
        <v>1446</v>
      </c>
      <c r="I190" s="379" t="s">
        <v>1443</v>
      </c>
      <c r="J190" s="381" t="s">
        <v>1444</v>
      </c>
      <c r="K190" s="382"/>
    </row>
    <row r="191" s="1" customFormat="1" ht="15" customHeight="1">
      <c r="B191" s="339"/>
      <c r="C191" s="375" t="s">
        <v>39</v>
      </c>
      <c r="D191" s="314"/>
      <c r="E191" s="314"/>
      <c r="F191" s="337" t="s">
        <v>1355</v>
      </c>
      <c r="G191" s="314"/>
      <c r="H191" s="311" t="s">
        <v>1447</v>
      </c>
      <c r="I191" s="314" t="s">
        <v>1448</v>
      </c>
      <c r="J191" s="314"/>
      <c r="K191" s="362"/>
    </row>
    <row r="192" s="1" customFormat="1" ht="15" customHeight="1">
      <c r="B192" s="339"/>
      <c r="C192" s="375" t="s">
        <v>1449</v>
      </c>
      <c r="D192" s="314"/>
      <c r="E192" s="314"/>
      <c r="F192" s="337" t="s">
        <v>1355</v>
      </c>
      <c r="G192" s="314"/>
      <c r="H192" s="314" t="s">
        <v>1450</v>
      </c>
      <c r="I192" s="314" t="s">
        <v>1390</v>
      </c>
      <c r="J192" s="314"/>
      <c r="K192" s="362"/>
    </row>
    <row r="193" s="1" customFormat="1" ht="15" customHeight="1">
      <c r="B193" s="339"/>
      <c r="C193" s="375" t="s">
        <v>1451</v>
      </c>
      <c r="D193" s="314"/>
      <c r="E193" s="314"/>
      <c r="F193" s="337" t="s">
        <v>1355</v>
      </c>
      <c r="G193" s="314"/>
      <c r="H193" s="314" t="s">
        <v>1452</v>
      </c>
      <c r="I193" s="314" t="s">
        <v>1390</v>
      </c>
      <c r="J193" s="314"/>
      <c r="K193" s="362"/>
    </row>
    <row r="194" s="1" customFormat="1" ht="15" customHeight="1">
      <c r="B194" s="339"/>
      <c r="C194" s="375" t="s">
        <v>1453</v>
      </c>
      <c r="D194" s="314"/>
      <c r="E194" s="314"/>
      <c r="F194" s="337" t="s">
        <v>1361</v>
      </c>
      <c r="G194" s="314"/>
      <c r="H194" s="314" t="s">
        <v>1454</v>
      </c>
      <c r="I194" s="314" t="s">
        <v>1390</v>
      </c>
      <c r="J194" s="314"/>
      <c r="K194" s="362"/>
    </row>
    <row r="195" s="1" customFormat="1" ht="15" customHeight="1">
      <c r="B195" s="368"/>
      <c r="C195" s="383"/>
      <c r="D195" s="348"/>
      <c r="E195" s="348"/>
      <c r="F195" s="348"/>
      <c r="G195" s="348"/>
      <c r="H195" s="348"/>
      <c r="I195" s="348"/>
      <c r="J195" s="348"/>
      <c r="K195" s="369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50"/>
      <c r="C197" s="360"/>
      <c r="D197" s="360"/>
      <c r="E197" s="360"/>
      <c r="F197" s="370"/>
      <c r="G197" s="360"/>
      <c r="H197" s="360"/>
      <c r="I197" s="360"/>
      <c r="J197" s="360"/>
      <c r="K197" s="350"/>
    </row>
    <row r="198" s="1" customFormat="1" ht="18.75" customHeight="1"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</row>
    <row r="199" s="1" customFormat="1" ht="13.5">
      <c r="B199" s="301"/>
      <c r="C199" s="302"/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1">
      <c r="B200" s="304"/>
      <c r="C200" s="305" t="s">
        <v>1455</v>
      </c>
      <c r="D200" s="305"/>
      <c r="E200" s="305"/>
      <c r="F200" s="305"/>
      <c r="G200" s="305"/>
      <c r="H200" s="305"/>
      <c r="I200" s="305"/>
      <c r="J200" s="305"/>
      <c r="K200" s="306"/>
    </row>
    <row r="201" s="1" customFormat="1" ht="25.5" customHeight="1">
      <c r="B201" s="304"/>
      <c r="C201" s="384" t="s">
        <v>1456</v>
      </c>
      <c r="D201" s="384"/>
      <c r="E201" s="384"/>
      <c r="F201" s="384" t="s">
        <v>1457</v>
      </c>
      <c r="G201" s="385"/>
      <c r="H201" s="384" t="s">
        <v>1458</v>
      </c>
      <c r="I201" s="384"/>
      <c r="J201" s="384"/>
      <c r="K201" s="306"/>
    </row>
    <row r="202" s="1" customFormat="1" ht="5.25" customHeight="1">
      <c r="B202" s="339"/>
      <c r="C202" s="334"/>
      <c r="D202" s="334"/>
      <c r="E202" s="334"/>
      <c r="F202" s="334"/>
      <c r="G202" s="360"/>
      <c r="H202" s="334"/>
      <c r="I202" s="334"/>
      <c r="J202" s="334"/>
      <c r="K202" s="362"/>
    </row>
    <row r="203" s="1" customFormat="1" ht="15" customHeight="1">
      <c r="B203" s="339"/>
      <c r="C203" s="314" t="s">
        <v>1448</v>
      </c>
      <c r="D203" s="314"/>
      <c r="E203" s="314"/>
      <c r="F203" s="337" t="s">
        <v>40</v>
      </c>
      <c r="G203" s="314"/>
      <c r="H203" s="314" t="s">
        <v>1459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41</v>
      </c>
      <c r="G204" s="314"/>
      <c r="H204" s="314" t="s">
        <v>1460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44</v>
      </c>
      <c r="G205" s="314"/>
      <c r="H205" s="314" t="s">
        <v>1461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42</v>
      </c>
      <c r="G206" s="314"/>
      <c r="H206" s="314" t="s">
        <v>1462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 t="s">
        <v>43</v>
      </c>
      <c r="G207" s="314"/>
      <c r="H207" s="314" t="s">
        <v>1463</v>
      </c>
      <c r="I207" s="314"/>
      <c r="J207" s="314"/>
      <c r="K207" s="362"/>
    </row>
    <row r="208" s="1" customFormat="1" ht="15" customHeight="1">
      <c r="B208" s="339"/>
      <c r="C208" s="314"/>
      <c r="D208" s="314"/>
      <c r="E208" s="314"/>
      <c r="F208" s="337"/>
      <c r="G208" s="314"/>
      <c r="H208" s="314"/>
      <c r="I208" s="314"/>
      <c r="J208" s="314"/>
      <c r="K208" s="362"/>
    </row>
    <row r="209" s="1" customFormat="1" ht="15" customHeight="1">
      <c r="B209" s="339"/>
      <c r="C209" s="314" t="s">
        <v>1402</v>
      </c>
      <c r="D209" s="314"/>
      <c r="E209" s="314"/>
      <c r="F209" s="337" t="s">
        <v>76</v>
      </c>
      <c r="G209" s="314"/>
      <c r="H209" s="314" t="s">
        <v>1464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1302</v>
      </c>
      <c r="G210" s="314"/>
      <c r="H210" s="314" t="s">
        <v>1303</v>
      </c>
      <c r="I210" s="314"/>
      <c r="J210" s="314"/>
      <c r="K210" s="362"/>
    </row>
    <row r="211" s="1" customFormat="1" ht="15" customHeight="1">
      <c r="B211" s="339"/>
      <c r="C211" s="314"/>
      <c r="D211" s="314"/>
      <c r="E211" s="314"/>
      <c r="F211" s="337" t="s">
        <v>1300</v>
      </c>
      <c r="G211" s="314"/>
      <c r="H211" s="314" t="s">
        <v>1465</v>
      </c>
      <c r="I211" s="314"/>
      <c r="J211" s="314"/>
      <c r="K211" s="362"/>
    </row>
    <row r="212" s="1" customFormat="1" ht="15" customHeight="1">
      <c r="B212" s="386"/>
      <c r="C212" s="314"/>
      <c r="D212" s="314"/>
      <c r="E212" s="314"/>
      <c r="F212" s="337" t="s">
        <v>99</v>
      </c>
      <c r="G212" s="375"/>
      <c r="H212" s="366" t="s">
        <v>100</v>
      </c>
      <c r="I212" s="366"/>
      <c r="J212" s="366"/>
      <c r="K212" s="387"/>
    </row>
    <row r="213" s="1" customFormat="1" ht="15" customHeight="1">
      <c r="B213" s="386"/>
      <c r="C213" s="314"/>
      <c r="D213" s="314"/>
      <c r="E213" s="314"/>
      <c r="F213" s="337" t="s">
        <v>684</v>
      </c>
      <c r="G213" s="375"/>
      <c r="H213" s="366" t="s">
        <v>1142</v>
      </c>
      <c r="I213" s="366"/>
      <c r="J213" s="366"/>
      <c r="K213" s="387"/>
    </row>
    <row r="214" s="1" customFormat="1" ht="15" customHeight="1">
      <c r="B214" s="386"/>
      <c r="C214" s="314"/>
      <c r="D214" s="314"/>
      <c r="E214" s="314"/>
      <c r="F214" s="337"/>
      <c r="G214" s="375"/>
      <c r="H214" s="366"/>
      <c r="I214" s="366"/>
      <c r="J214" s="366"/>
      <c r="K214" s="387"/>
    </row>
    <row r="215" s="1" customFormat="1" ht="15" customHeight="1">
      <c r="B215" s="386"/>
      <c r="C215" s="314" t="s">
        <v>1426</v>
      </c>
      <c r="D215" s="314"/>
      <c r="E215" s="314"/>
      <c r="F215" s="337">
        <v>1</v>
      </c>
      <c r="G215" s="375"/>
      <c r="H215" s="366" t="s">
        <v>1466</v>
      </c>
      <c r="I215" s="366"/>
      <c r="J215" s="366"/>
      <c r="K215" s="387"/>
    </row>
    <row r="216" s="1" customFormat="1" ht="15" customHeight="1">
      <c r="B216" s="386"/>
      <c r="C216" s="314"/>
      <c r="D216" s="314"/>
      <c r="E216" s="314"/>
      <c r="F216" s="337">
        <v>2</v>
      </c>
      <c r="G216" s="375"/>
      <c r="H216" s="366" t="s">
        <v>1467</v>
      </c>
      <c r="I216" s="366"/>
      <c r="J216" s="366"/>
      <c r="K216" s="387"/>
    </row>
    <row r="217" s="1" customFormat="1" ht="15" customHeight="1">
      <c r="B217" s="386"/>
      <c r="C217" s="314"/>
      <c r="D217" s="314"/>
      <c r="E217" s="314"/>
      <c r="F217" s="337">
        <v>3</v>
      </c>
      <c r="G217" s="375"/>
      <c r="H217" s="366" t="s">
        <v>1468</v>
      </c>
      <c r="I217" s="366"/>
      <c r="J217" s="366"/>
      <c r="K217" s="387"/>
    </row>
    <row r="218" s="1" customFormat="1" ht="15" customHeight="1">
      <c r="B218" s="386"/>
      <c r="C218" s="314"/>
      <c r="D218" s="314"/>
      <c r="E218" s="314"/>
      <c r="F218" s="337">
        <v>4</v>
      </c>
      <c r="G218" s="375"/>
      <c r="H218" s="366" t="s">
        <v>1469</v>
      </c>
      <c r="I218" s="366"/>
      <c r="J218" s="366"/>
      <c r="K218" s="387"/>
    </row>
    <row r="219" s="1" customFormat="1" ht="12.75" customHeight="1">
      <c r="B219" s="388"/>
      <c r="C219" s="389"/>
      <c r="D219" s="389"/>
      <c r="E219" s="389"/>
      <c r="F219" s="389"/>
      <c r="G219" s="389"/>
      <c r="H219" s="389"/>
      <c r="I219" s="389"/>
      <c r="J219" s="389"/>
      <c r="K219" s="39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Divín</dc:creator>
  <cp:lastModifiedBy>Pavel Divín</cp:lastModifiedBy>
  <dcterms:created xsi:type="dcterms:W3CDTF">2025-09-13T13:49:00Z</dcterms:created>
  <dcterms:modified xsi:type="dcterms:W3CDTF">2025-09-13T13:49:06Z</dcterms:modified>
</cp:coreProperties>
</file>