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C:\Users\bub016\Desktop\"/>
    </mc:Choice>
  </mc:AlternateContent>
  <xr:revisionPtr revIDLastSave="0" documentId="8_{95122B8C-1407-41B7-B3FE-94B11E0D91F0}" xr6:coauthVersionLast="36" xr6:coauthVersionMax="36" xr10:uidLastSave="{00000000-0000-0000-0000-000000000000}"/>
  <bookViews>
    <workbookView xWindow="0" yWindow="0" windowWidth="28770" windowHeight="15675" tabRatio="833" activeTab="5" xr2:uid="{00000000-000D-0000-FFFF-FFFF00000000}"/>
  </bookViews>
  <sheets>
    <sheet name="Rekapitulace stavby" sheetId="1" r:id="rId1"/>
    <sheet name="D.1.10 - Architektonicko-..." sheetId="2" r:id="rId2"/>
    <sheet name="D.1.4.1 - Oprava uzlů nap..." sheetId="3" r:id="rId3"/>
    <sheet name="1a - Demontáže" sheetId="4" r:id="rId4"/>
    <sheet name="1b - Zpětné montáže" sheetId="5" r:id="rId5"/>
    <sheet name="D.1.10 - Architektonicko-..._01" sheetId="6" r:id="rId6"/>
    <sheet name="D.1.4.1 - Oprava uzlů nap..._01" sheetId="7" r:id="rId7"/>
    <sheet name="2a - Demontáže" sheetId="8" r:id="rId8"/>
    <sheet name="2b - Zpětné montáže" sheetId="9" r:id="rId9"/>
    <sheet name="D.1.10 - Architektonicko-..._02" sheetId="10" r:id="rId10"/>
    <sheet name="4a - Demontáže" sheetId="11" r:id="rId11"/>
    <sheet name="4b - Zpětné montáže" sheetId="12" r:id="rId12"/>
    <sheet name="VON - Vedlejší a ostatní ..." sheetId="13" r:id="rId13"/>
  </sheets>
  <definedNames>
    <definedName name="_xlnm._FilterDatabase" localSheetId="3" hidden="1">'1a - Demontáže'!$C$125:$K$140</definedName>
    <definedName name="_xlnm._FilterDatabase" localSheetId="4" hidden="1">'1b - Zpětné montáže'!$C$126:$K$157</definedName>
    <definedName name="_xlnm._FilterDatabase" localSheetId="7" hidden="1">'2a - Demontáže'!$C$125:$K$138</definedName>
    <definedName name="_xlnm._FilterDatabase" localSheetId="8" hidden="1">'2b - Zpětné montáže'!$C$126:$K$156</definedName>
    <definedName name="_xlnm._FilterDatabase" localSheetId="10" hidden="1">'4a - Demontáže'!$C$125:$K$132</definedName>
    <definedName name="_xlnm._FilterDatabase" localSheetId="11" hidden="1">'4b - Zpětné montáže'!$C$126:$K$138</definedName>
    <definedName name="_xlnm._FilterDatabase" localSheetId="1" hidden="1">'D.1.10 - Architektonicko-...'!$C$136:$K$393</definedName>
    <definedName name="_xlnm._FilterDatabase" localSheetId="5" hidden="1">'D.1.10 - Architektonicko-..._01'!$C$136:$K$382</definedName>
    <definedName name="_xlnm._FilterDatabase" localSheetId="9" hidden="1">'D.1.10 - Architektonicko-..._02'!$C$136:$K$369</definedName>
    <definedName name="_xlnm._FilterDatabase" localSheetId="2" hidden="1">'D.1.4.1 - Oprava uzlů nap...'!$C$123:$K$151</definedName>
    <definedName name="_xlnm._FilterDatabase" localSheetId="6" hidden="1">'D.1.4.1 - Oprava uzlů nap..._01'!$C$123:$K$156</definedName>
    <definedName name="_xlnm._FilterDatabase" localSheetId="12" hidden="1">'VON - Vedlejší a ostatní ...'!$C$122:$K$148</definedName>
    <definedName name="_xlnm.Print_Titles" localSheetId="3">'1a - Demontáže'!$125:$125</definedName>
    <definedName name="_xlnm.Print_Titles" localSheetId="4">'1b - Zpětné montáže'!$126:$126</definedName>
    <definedName name="_xlnm.Print_Titles" localSheetId="7">'2a - Demontáže'!$125:$125</definedName>
    <definedName name="_xlnm.Print_Titles" localSheetId="8">'2b - Zpětné montáže'!$126:$126</definedName>
    <definedName name="_xlnm.Print_Titles" localSheetId="10">'4a - Demontáže'!$125:$125</definedName>
    <definedName name="_xlnm.Print_Titles" localSheetId="11">'4b - Zpětné montáže'!$126:$126</definedName>
    <definedName name="_xlnm.Print_Titles" localSheetId="1">'D.1.10 - Architektonicko-...'!$136:$136</definedName>
    <definedName name="_xlnm.Print_Titles" localSheetId="5">'D.1.10 - Architektonicko-..._01'!$136:$136</definedName>
    <definedName name="_xlnm.Print_Titles" localSheetId="9">'D.1.10 - Architektonicko-..._02'!$136:$136</definedName>
    <definedName name="_xlnm.Print_Titles" localSheetId="2">'D.1.4.1 - Oprava uzlů nap...'!$123:$123</definedName>
    <definedName name="_xlnm.Print_Titles" localSheetId="6">'D.1.4.1 - Oprava uzlů nap..._01'!$123:$123</definedName>
    <definedName name="_xlnm.Print_Titles" localSheetId="0">'Rekapitulace stavby'!$92:$92</definedName>
    <definedName name="_xlnm.Print_Titles" localSheetId="12">'VON - Vedlejší a ostatní ...'!$122:$122</definedName>
    <definedName name="_xlnm.Print_Area" localSheetId="3">'1a - Demontáže'!$C$4:$J$43,'1a - Demontáže'!$C$50:$J$76,'1a - Demontáže'!$C$82:$J$103,'1a - Demontáže'!$C$109:$K$140</definedName>
    <definedName name="_xlnm.Print_Area" localSheetId="4">'1b - Zpětné montáže'!$C$4:$J$43,'1b - Zpětné montáže'!$C$50:$J$76,'1b - Zpětné montáže'!$C$82:$J$104,'1b - Zpětné montáže'!$C$110:$K$157</definedName>
    <definedName name="_xlnm.Print_Area" localSheetId="7">'2a - Demontáže'!$C$4:$J$43,'2a - Demontáže'!$C$50:$J$76,'2a - Demontáže'!$C$82:$J$103,'2a - Demontáže'!$C$109:$K$138</definedName>
    <definedName name="_xlnm.Print_Area" localSheetId="8">'2b - Zpětné montáže'!$C$4:$J$43,'2b - Zpětné montáže'!$C$50:$J$76,'2b - Zpětné montáže'!$C$82:$J$104,'2b - Zpětné montáže'!$C$110:$K$156</definedName>
    <definedName name="_xlnm.Print_Area" localSheetId="10">'4a - Demontáže'!$C$4:$J$43,'4a - Demontáže'!$C$50:$J$76,'4a - Demontáže'!$C$82:$J$103,'4a - Demontáže'!$C$109:$K$132</definedName>
    <definedName name="_xlnm.Print_Area" localSheetId="11">'4b - Zpětné montáže'!$C$4:$J$43,'4b - Zpětné montáže'!$C$50:$J$76,'4b - Zpětné montáže'!$C$82:$J$104,'4b - Zpětné montáže'!$C$110:$K$138</definedName>
    <definedName name="_xlnm.Print_Area" localSheetId="1">'D.1.10 - Architektonicko-...'!$C$4:$J$41,'D.1.10 - Architektonicko-...'!$C$50:$J$76,'D.1.10 - Architektonicko-...'!$C$82:$J$116,'D.1.10 - Architektonicko-...'!$C$122:$K$393</definedName>
    <definedName name="_xlnm.Print_Area" localSheetId="5">'D.1.10 - Architektonicko-..._01'!$C$4:$J$41,'D.1.10 - Architektonicko-..._01'!$C$50:$J$76,'D.1.10 - Architektonicko-..._01'!$C$82:$J$116,'D.1.10 - Architektonicko-..._01'!$C$122:$K$382</definedName>
    <definedName name="_xlnm.Print_Area" localSheetId="9">'D.1.10 - Architektonicko-..._02'!$C$4:$J$41,'D.1.10 - Architektonicko-..._02'!$C$50:$J$76,'D.1.10 - Architektonicko-..._02'!$C$82:$J$116,'D.1.10 - Architektonicko-..._02'!$C$122:$K$369</definedName>
    <definedName name="_xlnm.Print_Area" localSheetId="2">'D.1.4.1 - Oprava uzlů nap...'!$C$4:$J$41,'D.1.4.1 - Oprava uzlů nap...'!$C$50:$J$76,'D.1.4.1 - Oprava uzlů nap...'!$C$82:$J$103,'D.1.4.1 - Oprava uzlů nap...'!$C$109:$K$151</definedName>
    <definedName name="_xlnm.Print_Area" localSheetId="6">'D.1.4.1 - Oprava uzlů nap..._01'!$C$4:$J$41,'D.1.4.1 - Oprava uzlů nap..._01'!$C$50:$J$76,'D.1.4.1 - Oprava uzlů nap..._01'!$C$82:$J$103,'D.1.4.1 - Oprava uzlů nap..._01'!$C$109:$K$156</definedName>
    <definedName name="_xlnm.Print_Area" localSheetId="0">'Rekapitulace stavby'!$D$4:$AO$76,'Rekapitulace stavby'!$C$82:$AQ$113</definedName>
    <definedName name="_xlnm.Print_Area" localSheetId="12">'VON - Vedlejší a ostatní ...'!$C$4:$J$39,'VON - Vedlejší a ostatní ...'!$C$50:$J$76,'VON - Vedlejší a ostatní ...'!$C$82:$J$104,'VON - Vedlejší a ostatní ...'!$C$110:$K$148</definedName>
  </definedNames>
  <calcPr calcId="191029"/>
</workbook>
</file>

<file path=xl/calcChain.xml><?xml version="1.0" encoding="utf-8"?>
<calcChain xmlns="http://schemas.openxmlformats.org/spreadsheetml/2006/main">
  <c r="J37" i="13" l="1"/>
  <c r="J36" i="13"/>
  <c r="AY112" i="1" s="1"/>
  <c r="J35" i="13"/>
  <c r="AX112" i="1" s="1"/>
  <c r="BI147" i="13"/>
  <c r="BH147" i="13"/>
  <c r="BG147" i="13"/>
  <c r="BF147" i="13"/>
  <c r="T147" i="13"/>
  <c r="T146" i="13" s="1"/>
  <c r="R147" i="13"/>
  <c r="R146" i="13"/>
  <c r="P147" i="13"/>
  <c r="P146" i="13" s="1"/>
  <c r="BI144" i="13"/>
  <c r="BH144" i="13"/>
  <c r="BG144" i="13"/>
  <c r="BF144" i="13"/>
  <c r="T144" i="13"/>
  <c r="T143" i="13"/>
  <c r="R144" i="13"/>
  <c r="R143" i="13" s="1"/>
  <c r="P144" i="13"/>
  <c r="P143" i="13"/>
  <c r="BI141" i="13"/>
  <c r="BH141" i="13"/>
  <c r="BG141" i="13"/>
  <c r="BF141" i="13"/>
  <c r="T141" i="13"/>
  <c r="R141" i="13"/>
  <c r="P141" i="13"/>
  <c r="BI139" i="13"/>
  <c r="BH139" i="13"/>
  <c r="BG139" i="13"/>
  <c r="BF139" i="13"/>
  <c r="T139" i="13"/>
  <c r="R139" i="13"/>
  <c r="P139" i="13"/>
  <c r="BI136" i="13"/>
  <c r="BH136" i="13"/>
  <c r="BG136" i="13"/>
  <c r="BF136" i="13"/>
  <c r="T136" i="13"/>
  <c r="R136" i="13"/>
  <c r="P136" i="13"/>
  <c r="BI134" i="13"/>
  <c r="BH134" i="13"/>
  <c r="BG134" i="13"/>
  <c r="BF134" i="13"/>
  <c r="T134" i="13"/>
  <c r="R134" i="13"/>
  <c r="P134" i="13"/>
  <c r="BI131" i="13"/>
  <c r="BH131" i="13"/>
  <c r="BG131" i="13"/>
  <c r="BF131" i="13"/>
  <c r="T131" i="13"/>
  <c r="T130" i="13" s="1"/>
  <c r="R131" i="13"/>
  <c r="R130" i="13"/>
  <c r="P131" i="13"/>
  <c r="P130" i="13" s="1"/>
  <c r="BI128" i="13"/>
  <c r="BH128" i="13"/>
  <c r="BG128" i="13"/>
  <c r="BF128" i="13"/>
  <c r="T128" i="13"/>
  <c r="R128" i="13"/>
  <c r="P128" i="13"/>
  <c r="BI126" i="13"/>
  <c r="BH126" i="13"/>
  <c r="BG126" i="13"/>
  <c r="BF126" i="13"/>
  <c r="T126" i="13"/>
  <c r="R126" i="13"/>
  <c r="P126" i="13"/>
  <c r="J119" i="13"/>
  <c r="F119" i="13"/>
  <c r="F117" i="13"/>
  <c r="E115" i="13"/>
  <c r="J91" i="13"/>
  <c r="F91" i="13"/>
  <c r="F89" i="13"/>
  <c r="E87" i="13"/>
  <c r="J24" i="13"/>
  <c r="E24" i="13"/>
  <c r="J120" i="13" s="1"/>
  <c r="J23" i="13"/>
  <c r="J18" i="13"/>
  <c r="E18" i="13"/>
  <c r="F120" i="13" s="1"/>
  <c r="J17" i="13"/>
  <c r="J12" i="13"/>
  <c r="J117" i="13" s="1"/>
  <c r="E7" i="13"/>
  <c r="E85" i="13"/>
  <c r="J41" i="12"/>
  <c r="J40" i="12"/>
  <c r="AY111" i="1" s="1"/>
  <c r="J39" i="12"/>
  <c r="AX111" i="1"/>
  <c r="BI138" i="12"/>
  <c r="BH138" i="12"/>
  <c r="BG138" i="12"/>
  <c r="BF138" i="12"/>
  <c r="T138" i="12"/>
  <c r="R138" i="12"/>
  <c r="P138" i="12"/>
  <c r="BI137" i="12"/>
  <c r="BH137" i="12"/>
  <c r="BG137" i="12"/>
  <c r="BF137" i="12"/>
  <c r="T137" i="12"/>
  <c r="R137" i="12"/>
  <c r="P137" i="12"/>
  <c r="BI136" i="12"/>
  <c r="BH136" i="12"/>
  <c r="BG136" i="12"/>
  <c r="BF136" i="12"/>
  <c r="T136" i="12"/>
  <c r="R136" i="12"/>
  <c r="P136" i="12"/>
  <c r="BI135" i="12"/>
  <c r="BH135" i="12"/>
  <c r="BG135" i="12"/>
  <c r="BF135" i="12"/>
  <c r="T135" i="12"/>
  <c r="R135" i="12"/>
  <c r="P135" i="12"/>
  <c r="BI133" i="12"/>
  <c r="BH133" i="12"/>
  <c r="BG133" i="12"/>
  <c r="BF133" i="12"/>
  <c r="T133" i="12"/>
  <c r="R133" i="12"/>
  <c r="P133" i="12"/>
  <c r="BI131" i="12"/>
  <c r="BH131" i="12"/>
  <c r="BG131" i="12"/>
  <c r="BF131" i="12"/>
  <c r="T131" i="12"/>
  <c r="R131" i="12"/>
  <c r="P131" i="12"/>
  <c r="BI130" i="12"/>
  <c r="BH130" i="12"/>
  <c r="BG130" i="12"/>
  <c r="BF130" i="12"/>
  <c r="T130" i="12"/>
  <c r="R130" i="12"/>
  <c r="P130" i="12"/>
  <c r="F121" i="12"/>
  <c r="E119" i="12"/>
  <c r="F93" i="12"/>
  <c r="E91" i="12"/>
  <c r="J28" i="12"/>
  <c r="E28" i="12"/>
  <c r="J96" i="12" s="1"/>
  <c r="J27" i="12"/>
  <c r="J25" i="12"/>
  <c r="E25" i="12"/>
  <c r="J123" i="12" s="1"/>
  <c r="J24" i="12"/>
  <c r="J22" i="12"/>
  <c r="E22" i="12"/>
  <c r="F96" i="12" s="1"/>
  <c r="J21" i="12"/>
  <c r="J19" i="12"/>
  <c r="E19" i="12"/>
  <c r="F123" i="12" s="1"/>
  <c r="J18" i="12"/>
  <c r="J16" i="12"/>
  <c r="J121" i="12" s="1"/>
  <c r="E7" i="12"/>
  <c r="E85" i="12" s="1"/>
  <c r="J41" i="11"/>
  <c r="J40" i="11"/>
  <c r="AY110" i="1" s="1"/>
  <c r="J39" i="11"/>
  <c r="AX110" i="1" s="1"/>
  <c r="BI131" i="11"/>
  <c r="BH131" i="11"/>
  <c r="BG131" i="11"/>
  <c r="BF131" i="11"/>
  <c r="T131" i="11"/>
  <c r="R131" i="11"/>
  <c r="P131" i="11"/>
  <c r="BI129" i="11"/>
  <c r="BH129" i="11"/>
  <c r="BG129" i="11"/>
  <c r="BF129" i="11"/>
  <c r="T129" i="11"/>
  <c r="R129" i="11"/>
  <c r="P129" i="11"/>
  <c r="F120" i="11"/>
  <c r="E118" i="11"/>
  <c r="F93" i="11"/>
  <c r="E91" i="11"/>
  <c r="J28" i="11"/>
  <c r="E28" i="11"/>
  <c r="J123" i="11"/>
  <c r="J27" i="11"/>
  <c r="J25" i="11"/>
  <c r="E25" i="11"/>
  <c r="J122" i="11" s="1"/>
  <c r="J24" i="11"/>
  <c r="J22" i="11"/>
  <c r="E22" i="11"/>
  <c r="F123" i="11"/>
  <c r="J21" i="11"/>
  <c r="J19" i="11"/>
  <c r="E19" i="11"/>
  <c r="F95" i="11" s="1"/>
  <c r="J18" i="11"/>
  <c r="J16" i="11"/>
  <c r="J120" i="11" s="1"/>
  <c r="E7" i="11"/>
  <c r="E112" i="11" s="1"/>
  <c r="J39" i="10"/>
  <c r="J38" i="10"/>
  <c r="AY108" i="1" s="1"/>
  <c r="J37" i="10"/>
  <c r="AX108" i="1" s="1"/>
  <c r="BI369" i="10"/>
  <c r="BH369" i="10"/>
  <c r="BG369" i="10"/>
  <c r="BF369" i="10"/>
  <c r="T369" i="10"/>
  <c r="R369" i="10"/>
  <c r="P369" i="10"/>
  <c r="BI367" i="10"/>
  <c r="BH367" i="10"/>
  <c r="BG367" i="10"/>
  <c r="BF367" i="10"/>
  <c r="T367" i="10"/>
  <c r="R367" i="10"/>
  <c r="P367" i="10"/>
  <c r="BI365" i="10"/>
  <c r="BH365" i="10"/>
  <c r="BG365" i="10"/>
  <c r="BF365" i="10"/>
  <c r="T365" i="10"/>
  <c r="R365" i="10"/>
  <c r="P365" i="10"/>
  <c r="BI362" i="10"/>
  <c r="BH362" i="10"/>
  <c r="BG362" i="10"/>
  <c r="BF362" i="10"/>
  <c r="T362" i="10"/>
  <c r="R362" i="10"/>
  <c r="P362" i="10"/>
  <c r="BI360" i="10"/>
  <c r="BH360" i="10"/>
  <c r="BG360" i="10"/>
  <c r="BF360" i="10"/>
  <c r="T360" i="10"/>
  <c r="R360" i="10"/>
  <c r="P360" i="10"/>
  <c r="BI358" i="10"/>
  <c r="BH358" i="10"/>
  <c r="BG358" i="10"/>
  <c r="BF358" i="10"/>
  <c r="T358" i="10"/>
  <c r="R358" i="10"/>
  <c r="P358" i="10"/>
  <c r="BI356" i="10"/>
  <c r="BH356" i="10"/>
  <c r="BG356" i="10"/>
  <c r="BF356" i="10"/>
  <c r="T356" i="10"/>
  <c r="R356" i="10"/>
  <c r="P356" i="10"/>
  <c r="BI349" i="10"/>
  <c r="BH349" i="10"/>
  <c r="BG349" i="10"/>
  <c r="BF349" i="10"/>
  <c r="T349" i="10"/>
  <c r="R349" i="10"/>
  <c r="P349" i="10"/>
  <c r="BI344" i="10"/>
  <c r="BH344" i="10"/>
  <c r="BG344" i="10"/>
  <c r="BF344" i="10"/>
  <c r="T344" i="10"/>
  <c r="R344" i="10"/>
  <c r="P344" i="10"/>
  <c r="BI337" i="10"/>
  <c r="BH337" i="10"/>
  <c r="BG337" i="10"/>
  <c r="BF337" i="10"/>
  <c r="T337" i="10"/>
  <c r="R337" i="10"/>
  <c r="P337" i="10"/>
  <c r="BI333" i="10"/>
  <c r="BH333" i="10"/>
  <c r="BG333" i="10"/>
  <c r="BF333" i="10"/>
  <c r="T333" i="10"/>
  <c r="R333" i="10"/>
  <c r="P333" i="10"/>
  <c r="BI331" i="10"/>
  <c r="BH331" i="10"/>
  <c r="BG331" i="10"/>
  <c r="BF331" i="10"/>
  <c r="T331" i="10"/>
  <c r="R331" i="10"/>
  <c r="P331" i="10"/>
  <c r="BI329" i="10"/>
  <c r="BH329" i="10"/>
  <c r="BG329" i="10"/>
  <c r="BF329" i="10"/>
  <c r="T329" i="10"/>
  <c r="R329" i="10"/>
  <c r="P329" i="10"/>
  <c r="BI327" i="10"/>
  <c r="BH327" i="10"/>
  <c r="BG327" i="10"/>
  <c r="BF327" i="10"/>
  <c r="T327" i="10"/>
  <c r="R327" i="10"/>
  <c r="P327" i="10"/>
  <c r="BI325" i="10"/>
  <c r="BH325" i="10"/>
  <c r="BG325" i="10"/>
  <c r="BF325" i="10"/>
  <c r="T325" i="10"/>
  <c r="R325" i="10"/>
  <c r="P325" i="10"/>
  <c r="BI321" i="10"/>
  <c r="BH321" i="10"/>
  <c r="BG321" i="10"/>
  <c r="BF321" i="10"/>
  <c r="T321" i="10"/>
  <c r="R321" i="10"/>
  <c r="P321" i="10"/>
  <c r="BI319" i="10"/>
  <c r="BH319" i="10"/>
  <c r="BG319" i="10"/>
  <c r="BF319" i="10"/>
  <c r="T319" i="10"/>
  <c r="R319" i="10"/>
  <c r="P319" i="10"/>
  <c r="BI317" i="10"/>
  <c r="BH317" i="10"/>
  <c r="BG317" i="10"/>
  <c r="BF317" i="10"/>
  <c r="T317" i="10"/>
  <c r="R317" i="10"/>
  <c r="P317" i="10"/>
  <c r="BI315" i="10"/>
  <c r="BH315" i="10"/>
  <c r="BG315" i="10"/>
  <c r="BF315" i="10"/>
  <c r="T315" i="10"/>
  <c r="R315" i="10"/>
  <c r="P315" i="10"/>
  <c r="BI313" i="10"/>
  <c r="BH313" i="10"/>
  <c r="BG313" i="10"/>
  <c r="BF313" i="10"/>
  <c r="T313" i="10"/>
  <c r="R313" i="10"/>
  <c r="P313" i="10"/>
  <c r="BI311" i="10"/>
  <c r="BH311" i="10"/>
  <c r="BG311" i="10"/>
  <c r="BF311" i="10"/>
  <c r="T311" i="10"/>
  <c r="R311" i="10"/>
  <c r="P311" i="10"/>
  <c r="BI309" i="10"/>
  <c r="BH309" i="10"/>
  <c r="BG309" i="10"/>
  <c r="BF309" i="10"/>
  <c r="T309" i="10"/>
  <c r="R309" i="10"/>
  <c r="P309" i="10"/>
  <c r="BI307" i="10"/>
  <c r="BH307" i="10"/>
  <c r="BG307" i="10"/>
  <c r="BF307" i="10"/>
  <c r="T307" i="10"/>
  <c r="R307" i="10"/>
  <c r="P307" i="10"/>
  <c r="BI305" i="10"/>
  <c r="BH305" i="10"/>
  <c r="BG305" i="10"/>
  <c r="BF305" i="10"/>
  <c r="T305" i="10"/>
  <c r="R305" i="10"/>
  <c r="P305" i="10"/>
  <c r="BI303" i="10"/>
  <c r="BH303" i="10"/>
  <c r="BG303" i="10"/>
  <c r="BF303" i="10"/>
  <c r="T303" i="10"/>
  <c r="R303" i="10"/>
  <c r="P303" i="10"/>
  <c r="BI302" i="10"/>
  <c r="BH302" i="10"/>
  <c r="BG302" i="10"/>
  <c r="BF302" i="10"/>
  <c r="T302" i="10"/>
  <c r="R302" i="10"/>
  <c r="P302" i="10"/>
  <c r="BI300" i="10"/>
  <c r="BH300" i="10"/>
  <c r="BG300" i="10"/>
  <c r="BF300" i="10"/>
  <c r="T300" i="10"/>
  <c r="R300" i="10"/>
  <c r="P300" i="10"/>
  <c r="BI294" i="10"/>
  <c r="BH294" i="10"/>
  <c r="BG294" i="10"/>
  <c r="BF294" i="10"/>
  <c r="T294" i="10"/>
  <c r="R294" i="10"/>
  <c r="P294" i="10"/>
  <c r="BI292" i="10"/>
  <c r="BH292" i="10"/>
  <c r="BG292" i="10"/>
  <c r="BF292" i="10"/>
  <c r="T292" i="10"/>
  <c r="T291" i="10"/>
  <c r="R292" i="10"/>
  <c r="R291" i="10" s="1"/>
  <c r="P292" i="10"/>
  <c r="P291" i="10" s="1"/>
  <c r="BI290" i="10"/>
  <c r="BH290" i="10"/>
  <c r="BG290" i="10"/>
  <c r="BF290" i="10"/>
  <c r="T290" i="10"/>
  <c r="R290" i="10"/>
  <c r="P290" i="10"/>
  <c r="BI288" i="10"/>
  <c r="BH288" i="10"/>
  <c r="BG288" i="10"/>
  <c r="BF288" i="10"/>
  <c r="T288" i="10"/>
  <c r="R288" i="10"/>
  <c r="P288" i="10"/>
  <c r="BI283" i="10"/>
  <c r="BH283" i="10"/>
  <c r="BG283" i="10"/>
  <c r="BF283" i="10"/>
  <c r="T283" i="10"/>
  <c r="R283" i="10"/>
  <c r="P283" i="10"/>
  <c r="BI281" i="10"/>
  <c r="BH281" i="10"/>
  <c r="BG281" i="10"/>
  <c r="BF281" i="10"/>
  <c r="T281" i="10"/>
  <c r="R281" i="10"/>
  <c r="P281" i="10"/>
  <c r="BI277" i="10"/>
  <c r="BH277" i="10"/>
  <c r="BG277" i="10"/>
  <c r="BF277" i="10"/>
  <c r="T277" i="10"/>
  <c r="R277" i="10"/>
  <c r="P277" i="10"/>
  <c r="BI276" i="10"/>
  <c r="BH276" i="10"/>
  <c r="BG276" i="10"/>
  <c r="BF276" i="10"/>
  <c r="T276" i="10"/>
  <c r="R276" i="10"/>
  <c r="P276" i="10"/>
  <c r="BI275" i="10"/>
  <c r="BH275" i="10"/>
  <c r="BG275" i="10"/>
  <c r="BF275" i="10"/>
  <c r="T275" i="10"/>
  <c r="R275" i="10"/>
  <c r="P275" i="10"/>
  <c r="BI273" i="10"/>
  <c r="BH273" i="10"/>
  <c r="BG273" i="10"/>
  <c r="BF273" i="10"/>
  <c r="T273" i="10"/>
  <c r="R273" i="10"/>
  <c r="P273" i="10"/>
  <c r="BI268" i="10"/>
  <c r="BH268" i="10"/>
  <c r="BG268" i="10"/>
  <c r="BF268" i="10"/>
  <c r="T268" i="10"/>
  <c r="R268" i="10"/>
  <c r="P268" i="10"/>
  <c r="BI266" i="10"/>
  <c r="BH266" i="10"/>
  <c r="BG266" i="10"/>
  <c r="BF266" i="10"/>
  <c r="T266" i="10"/>
  <c r="R266" i="10"/>
  <c r="P266" i="10"/>
  <c r="BI262" i="10"/>
  <c r="BH262" i="10"/>
  <c r="BG262" i="10"/>
  <c r="BF262" i="10"/>
  <c r="T262" i="10"/>
  <c r="R262" i="10"/>
  <c r="P262" i="10"/>
  <c r="BI258" i="10"/>
  <c r="BH258" i="10"/>
  <c r="BG258" i="10"/>
  <c r="BF258" i="10"/>
  <c r="T258" i="10"/>
  <c r="R258" i="10"/>
  <c r="P258" i="10"/>
  <c r="BI256" i="10"/>
  <c r="BH256" i="10"/>
  <c r="BG256" i="10"/>
  <c r="BF256" i="10"/>
  <c r="T256" i="10"/>
  <c r="R256" i="10"/>
  <c r="P256" i="10"/>
  <c r="BI250" i="10"/>
  <c r="BH250" i="10"/>
  <c r="BG250" i="10"/>
  <c r="BF250" i="10"/>
  <c r="T250" i="10"/>
  <c r="R250" i="10"/>
  <c r="P250" i="10"/>
  <c r="BI249" i="10"/>
  <c r="BH249" i="10"/>
  <c r="BG249" i="10"/>
  <c r="BF249" i="10"/>
  <c r="T249" i="10"/>
  <c r="R249" i="10"/>
  <c r="P249" i="10"/>
  <c r="BI247" i="10"/>
  <c r="BH247" i="10"/>
  <c r="BG247" i="10"/>
  <c r="BF247" i="10"/>
  <c r="T247" i="10"/>
  <c r="R247" i="10"/>
  <c r="P247" i="10"/>
  <c r="BI245" i="10"/>
  <c r="BH245" i="10"/>
  <c r="BG245" i="10"/>
  <c r="BF245" i="10"/>
  <c r="T245" i="10"/>
  <c r="R245" i="10"/>
  <c r="P245" i="10"/>
  <c r="BI240" i="10"/>
  <c r="BH240" i="10"/>
  <c r="BG240" i="10"/>
  <c r="BF240" i="10"/>
  <c r="T240" i="10"/>
  <c r="R240" i="10"/>
  <c r="P240" i="10"/>
  <c r="BI238" i="10"/>
  <c r="BH238" i="10"/>
  <c r="BG238" i="10"/>
  <c r="BF238" i="10"/>
  <c r="T238" i="10"/>
  <c r="R238" i="10"/>
  <c r="P238" i="10"/>
  <c r="BI233" i="10"/>
  <c r="BH233" i="10"/>
  <c r="BG233" i="10"/>
  <c r="BF233" i="10"/>
  <c r="T233" i="10"/>
  <c r="R233" i="10"/>
  <c r="P233" i="10"/>
  <c r="BI231" i="10"/>
  <c r="BH231" i="10"/>
  <c r="BG231" i="10"/>
  <c r="BF231" i="10"/>
  <c r="T231" i="10"/>
  <c r="R231" i="10"/>
  <c r="P231" i="10"/>
  <c r="BI226" i="10"/>
  <c r="BH226" i="10"/>
  <c r="BG226" i="10"/>
  <c r="BF226" i="10"/>
  <c r="T226" i="10"/>
  <c r="R226" i="10"/>
  <c r="P226" i="10"/>
  <c r="BI222" i="10"/>
  <c r="BH222" i="10"/>
  <c r="BG222" i="10"/>
  <c r="BF222" i="10"/>
  <c r="T222" i="10"/>
  <c r="R222" i="10"/>
  <c r="P222" i="10"/>
  <c r="BI220" i="10"/>
  <c r="BH220" i="10"/>
  <c r="BG220" i="10"/>
  <c r="BF220" i="10"/>
  <c r="T220" i="10"/>
  <c r="R220" i="10"/>
  <c r="P220" i="10"/>
  <c r="BI216" i="10"/>
  <c r="BH216" i="10"/>
  <c r="BG216" i="10"/>
  <c r="BF216" i="10"/>
  <c r="T216" i="10"/>
  <c r="R216" i="10"/>
  <c r="P216" i="10"/>
  <c r="BI214" i="10"/>
  <c r="BH214" i="10"/>
  <c r="BG214" i="10"/>
  <c r="BF214" i="10"/>
  <c r="T214" i="10"/>
  <c r="R214" i="10"/>
  <c r="P214" i="10"/>
  <c r="BI210" i="10"/>
  <c r="BH210" i="10"/>
  <c r="BG210" i="10"/>
  <c r="BF210" i="10"/>
  <c r="T210" i="10"/>
  <c r="R210" i="10"/>
  <c r="P210" i="10"/>
  <c r="BI206" i="10"/>
  <c r="BH206" i="10"/>
  <c r="BG206" i="10"/>
  <c r="BF206" i="10"/>
  <c r="T206" i="10"/>
  <c r="R206" i="10"/>
  <c r="P206" i="10"/>
  <c r="BI202" i="10"/>
  <c r="BH202" i="10"/>
  <c r="BG202" i="10"/>
  <c r="BF202" i="10"/>
  <c r="T202" i="10"/>
  <c r="R202" i="10"/>
  <c r="P202" i="10"/>
  <c r="BI200" i="10"/>
  <c r="BH200" i="10"/>
  <c r="BG200" i="10"/>
  <c r="BF200" i="10"/>
  <c r="T200" i="10"/>
  <c r="R200" i="10"/>
  <c r="P200" i="10"/>
  <c r="BI192" i="10"/>
  <c r="BH192" i="10"/>
  <c r="BG192" i="10"/>
  <c r="BF192" i="10"/>
  <c r="T192" i="10"/>
  <c r="R192" i="10"/>
  <c r="P192" i="10"/>
  <c r="BI190" i="10"/>
  <c r="BH190" i="10"/>
  <c r="BG190" i="10"/>
  <c r="BF190" i="10"/>
  <c r="T190" i="10"/>
  <c r="R190" i="10"/>
  <c r="P190" i="10"/>
  <c r="BI186" i="10"/>
  <c r="BH186" i="10"/>
  <c r="BG186" i="10"/>
  <c r="BF186" i="10"/>
  <c r="T186" i="10"/>
  <c r="R186" i="10"/>
  <c r="P186" i="10"/>
  <c r="BI181" i="10"/>
  <c r="BH181" i="10"/>
  <c r="BG181" i="10"/>
  <c r="BF181" i="10"/>
  <c r="T181" i="10"/>
  <c r="R181" i="10"/>
  <c r="P181" i="10"/>
  <c r="BI180" i="10"/>
  <c r="BH180" i="10"/>
  <c r="BG180" i="10"/>
  <c r="BF180" i="10"/>
  <c r="T180" i="10"/>
  <c r="R180" i="10"/>
  <c r="P180" i="10"/>
  <c r="BI176" i="10"/>
  <c r="BH176" i="10"/>
  <c r="BG176" i="10"/>
  <c r="BF176" i="10"/>
  <c r="T176" i="10"/>
  <c r="R176" i="10"/>
  <c r="P176" i="10"/>
  <c r="BI174" i="10"/>
  <c r="BH174" i="10"/>
  <c r="BG174" i="10"/>
  <c r="BF174" i="10"/>
  <c r="T174" i="10"/>
  <c r="R174" i="10"/>
  <c r="P174" i="10"/>
  <c r="BI172" i="10"/>
  <c r="BH172" i="10"/>
  <c r="BG172" i="10"/>
  <c r="BF172" i="10"/>
  <c r="T172" i="10"/>
  <c r="R172" i="10"/>
  <c r="P172" i="10"/>
  <c r="BI170" i="10"/>
  <c r="BH170" i="10"/>
  <c r="BG170" i="10"/>
  <c r="BF170" i="10"/>
  <c r="T170" i="10"/>
  <c r="R170" i="10"/>
  <c r="P170" i="10"/>
  <c r="BI169" i="10"/>
  <c r="BH169" i="10"/>
  <c r="BG169" i="10"/>
  <c r="BF169" i="10"/>
  <c r="T169" i="10"/>
  <c r="R169" i="10"/>
  <c r="P169" i="10"/>
  <c r="BI167" i="10"/>
  <c r="BH167" i="10"/>
  <c r="BG167" i="10"/>
  <c r="BF167" i="10"/>
  <c r="T167" i="10"/>
  <c r="R167" i="10"/>
  <c r="P167" i="10"/>
  <c r="BI165" i="10"/>
  <c r="BH165" i="10"/>
  <c r="BG165" i="10"/>
  <c r="BF165" i="10"/>
  <c r="T165" i="10"/>
  <c r="R165" i="10"/>
  <c r="P165" i="10"/>
  <c r="BI163" i="10"/>
  <c r="BH163" i="10"/>
  <c r="BG163" i="10"/>
  <c r="BF163" i="10"/>
  <c r="T163" i="10"/>
  <c r="R163" i="10"/>
  <c r="P163" i="10"/>
  <c r="BI161" i="10"/>
  <c r="BH161" i="10"/>
  <c r="BG161" i="10"/>
  <c r="BF161" i="10"/>
  <c r="T161" i="10"/>
  <c r="R161" i="10"/>
  <c r="P161" i="10"/>
  <c r="BI156" i="10"/>
  <c r="BH156" i="10"/>
  <c r="BG156" i="10"/>
  <c r="BF156" i="10"/>
  <c r="T156" i="10"/>
  <c r="R156" i="10"/>
  <c r="P156" i="10"/>
  <c r="BI151" i="10"/>
  <c r="BH151" i="10"/>
  <c r="BG151" i="10"/>
  <c r="BF151" i="10"/>
  <c r="T151" i="10"/>
  <c r="R151" i="10"/>
  <c r="P151" i="10"/>
  <c r="BI147" i="10"/>
  <c r="BH147" i="10"/>
  <c r="BG147" i="10"/>
  <c r="BF147" i="10"/>
  <c r="T147" i="10"/>
  <c r="R147" i="10"/>
  <c r="P147" i="10"/>
  <c r="BI140" i="10"/>
  <c r="BH140" i="10"/>
  <c r="BG140" i="10"/>
  <c r="BF140" i="10"/>
  <c r="T140" i="10"/>
  <c r="T139" i="10" s="1"/>
  <c r="R140" i="10"/>
  <c r="R139" i="10"/>
  <c r="P140" i="10"/>
  <c r="P139" i="10"/>
  <c r="J133" i="10"/>
  <c r="F133" i="10"/>
  <c r="F131" i="10"/>
  <c r="E129" i="10"/>
  <c r="J93" i="10"/>
  <c r="F93" i="10"/>
  <c r="F91" i="10"/>
  <c r="E89" i="10"/>
  <c r="J26" i="10"/>
  <c r="E26" i="10"/>
  <c r="J94" i="10" s="1"/>
  <c r="J25" i="10"/>
  <c r="J20" i="10"/>
  <c r="E20" i="10"/>
  <c r="F134" i="10" s="1"/>
  <c r="J19" i="10"/>
  <c r="J14" i="10"/>
  <c r="J91" i="10" s="1"/>
  <c r="E7" i="10"/>
  <c r="E85" i="10" s="1"/>
  <c r="J41" i="9"/>
  <c r="J40" i="9"/>
  <c r="AY106" i="1" s="1"/>
  <c r="J39" i="9"/>
  <c r="AX106" i="1"/>
  <c r="BI156" i="9"/>
  <c r="BH156" i="9"/>
  <c r="BG156" i="9"/>
  <c r="BF156" i="9"/>
  <c r="T156" i="9"/>
  <c r="R156" i="9"/>
  <c r="P156" i="9"/>
  <c r="BI155" i="9"/>
  <c r="BH155" i="9"/>
  <c r="BG155" i="9"/>
  <c r="BF155" i="9"/>
  <c r="T155" i="9"/>
  <c r="R155" i="9"/>
  <c r="P155" i="9"/>
  <c r="BI154" i="9"/>
  <c r="BH154" i="9"/>
  <c r="BG154" i="9"/>
  <c r="BF154" i="9"/>
  <c r="T154" i="9"/>
  <c r="R154" i="9"/>
  <c r="P154" i="9"/>
  <c r="BI153" i="9"/>
  <c r="BH153" i="9"/>
  <c r="BG153" i="9"/>
  <c r="BF153" i="9"/>
  <c r="T153" i="9"/>
  <c r="R153" i="9"/>
  <c r="P153" i="9"/>
  <c r="BI151" i="9"/>
  <c r="BH151" i="9"/>
  <c r="BG151" i="9"/>
  <c r="BF151" i="9"/>
  <c r="T151" i="9"/>
  <c r="R151" i="9"/>
  <c r="P151" i="9"/>
  <c r="BI149" i="9"/>
  <c r="BH149" i="9"/>
  <c r="BG149" i="9"/>
  <c r="BF149" i="9"/>
  <c r="T149" i="9"/>
  <c r="R149" i="9"/>
  <c r="P149" i="9"/>
  <c r="BI148" i="9"/>
  <c r="BH148" i="9"/>
  <c r="BG148" i="9"/>
  <c r="BF148" i="9"/>
  <c r="T148" i="9"/>
  <c r="R148" i="9"/>
  <c r="P148" i="9"/>
  <c r="BI146" i="9"/>
  <c r="BH146" i="9"/>
  <c r="BG146" i="9"/>
  <c r="BF146" i="9"/>
  <c r="T146" i="9"/>
  <c r="R146" i="9"/>
  <c r="P146" i="9"/>
  <c r="BI145" i="9"/>
  <c r="BH145" i="9"/>
  <c r="BG145" i="9"/>
  <c r="BF145" i="9"/>
  <c r="T145" i="9"/>
  <c r="R145" i="9"/>
  <c r="P145" i="9"/>
  <c r="BI144" i="9"/>
  <c r="BH144" i="9"/>
  <c r="BG144" i="9"/>
  <c r="BF144" i="9"/>
  <c r="T144" i="9"/>
  <c r="R144" i="9"/>
  <c r="P144" i="9"/>
  <c r="BI142" i="9"/>
  <c r="BH142" i="9"/>
  <c r="BG142" i="9"/>
  <c r="BF142" i="9"/>
  <c r="T142" i="9"/>
  <c r="R142" i="9"/>
  <c r="P142" i="9"/>
  <c r="BI141" i="9"/>
  <c r="BH141" i="9"/>
  <c r="BG141" i="9"/>
  <c r="BF141" i="9"/>
  <c r="T141" i="9"/>
  <c r="R141" i="9"/>
  <c r="P141" i="9"/>
  <c r="BI140" i="9"/>
  <c r="BH140" i="9"/>
  <c r="BG140" i="9"/>
  <c r="BF140" i="9"/>
  <c r="T140" i="9"/>
  <c r="R140" i="9"/>
  <c r="P140" i="9"/>
  <c r="BI139" i="9"/>
  <c r="BH139" i="9"/>
  <c r="BG139" i="9"/>
  <c r="BF139" i="9"/>
  <c r="T139" i="9"/>
  <c r="R139" i="9"/>
  <c r="P139" i="9"/>
  <c r="BI138" i="9"/>
  <c r="BH138" i="9"/>
  <c r="BG138" i="9"/>
  <c r="BF138" i="9"/>
  <c r="T138" i="9"/>
  <c r="R138" i="9"/>
  <c r="P138" i="9"/>
  <c r="BI137" i="9"/>
  <c r="BH137" i="9"/>
  <c r="BG137" i="9"/>
  <c r="BF137" i="9"/>
  <c r="T137" i="9"/>
  <c r="R137" i="9"/>
  <c r="P137" i="9"/>
  <c r="BI136" i="9"/>
  <c r="BH136" i="9"/>
  <c r="BG136" i="9"/>
  <c r="BF136" i="9"/>
  <c r="T136" i="9"/>
  <c r="R136" i="9"/>
  <c r="P136" i="9"/>
  <c r="BI135" i="9"/>
  <c r="BH135" i="9"/>
  <c r="BG135" i="9"/>
  <c r="BF135" i="9"/>
  <c r="T135" i="9"/>
  <c r="R135" i="9"/>
  <c r="P135" i="9"/>
  <c r="BI134" i="9"/>
  <c r="BH134" i="9"/>
  <c r="BG134" i="9"/>
  <c r="BF134" i="9"/>
  <c r="T134" i="9"/>
  <c r="R134" i="9"/>
  <c r="P134" i="9"/>
  <c r="BI133" i="9"/>
  <c r="BH133" i="9"/>
  <c r="BG133" i="9"/>
  <c r="BF133" i="9"/>
  <c r="T133" i="9"/>
  <c r="R133" i="9"/>
  <c r="P133" i="9"/>
  <c r="BI132" i="9"/>
  <c r="BH132" i="9"/>
  <c r="BG132" i="9"/>
  <c r="BF132" i="9"/>
  <c r="T132" i="9"/>
  <c r="R132" i="9"/>
  <c r="P132" i="9"/>
  <c r="BI131" i="9"/>
  <c r="BH131" i="9"/>
  <c r="BG131" i="9"/>
  <c r="BF131" i="9"/>
  <c r="T131" i="9"/>
  <c r="R131" i="9"/>
  <c r="P131" i="9"/>
  <c r="BI130" i="9"/>
  <c r="BH130" i="9"/>
  <c r="BG130" i="9"/>
  <c r="BF130" i="9"/>
  <c r="T130" i="9"/>
  <c r="R130" i="9"/>
  <c r="P130" i="9"/>
  <c r="F121" i="9"/>
  <c r="E119" i="9"/>
  <c r="F93" i="9"/>
  <c r="E91" i="9"/>
  <c r="J28" i="9"/>
  <c r="E28" i="9"/>
  <c r="J124" i="9"/>
  <c r="J27" i="9"/>
  <c r="J25" i="9"/>
  <c r="E25" i="9"/>
  <c r="J95" i="9" s="1"/>
  <c r="J24" i="9"/>
  <c r="J22" i="9"/>
  <c r="E22" i="9"/>
  <c r="F124" i="9"/>
  <c r="J21" i="9"/>
  <c r="J19" i="9"/>
  <c r="E19" i="9"/>
  <c r="F123" i="9" s="1"/>
  <c r="J18" i="9"/>
  <c r="J16" i="9"/>
  <c r="J121" i="9"/>
  <c r="E7" i="9"/>
  <c r="E113" i="9" s="1"/>
  <c r="J41" i="8"/>
  <c r="J40" i="8"/>
  <c r="AY105" i="1" s="1"/>
  <c r="J39" i="8"/>
  <c r="AX105" i="1" s="1"/>
  <c r="BI137" i="8"/>
  <c r="BH137" i="8"/>
  <c r="BG137" i="8"/>
  <c r="BF137" i="8"/>
  <c r="T137" i="8"/>
  <c r="R137" i="8"/>
  <c r="P137" i="8"/>
  <c r="BI135" i="8"/>
  <c r="BH135" i="8"/>
  <c r="BG135" i="8"/>
  <c r="BF135" i="8"/>
  <c r="T135" i="8"/>
  <c r="R135" i="8"/>
  <c r="P135" i="8"/>
  <c r="BI133" i="8"/>
  <c r="BH133" i="8"/>
  <c r="BG133" i="8"/>
  <c r="BF133" i="8"/>
  <c r="T133" i="8"/>
  <c r="R133" i="8"/>
  <c r="P133" i="8"/>
  <c r="BI131" i="8"/>
  <c r="BH131" i="8"/>
  <c r="BG131" i="8"/>
  <c r="BF131" i="8"/>
  <c r="T131" i="8"/>
  <c r="R131" i="8"/>
  <c r="P131" i="8"/>
  <c r="BI129" i="8"/>
  <c r="BH129" i="8"/>
  <c r="BG129" i="8"/>
  <c r="BF129" i="8"/>
  <c r="T129" i="8"/>
  <c r="R129" i="8"/>
  <c r="P129" i="8"/>
  <c r="F120" i="8"/>
  <c r="E118" i="8"/>
  <c r="F93" i="8"/>
  <c r="E91" i="8"/>
  <c r="J28" i="8"/>
  <c r="E28" i="8"/>
  <c r="J123" i="8"/>
  <c r="J27" i="8"/>
  <c r="J25" i="8"/>
  <c r="E25" i="8"/>
  <c r="J95" i="8" s="1"/>
  <c r="J24" i="8"/>
  <c r="J22" i="8"/>
  <c r="E22" i="8"/>
  <c r="F96" i="8"/>
  <c r="J21" i="8"/>
  <c r="J19" i="8"/>
  <c r="E19" i="8"/>
  <c r="F122" i="8" s="1"/>
  <c r="J18" i="8"/>
  <c r="J16" i="8"/>
  <c r="J120" i="8"/>
  <c r="E7" i="8"/>
  <c r="E85" i="8" s="1"/>
  <c r="J39" i="7"/>
  <c r="J38" i="7"/>
  <c r="AY103" i="1" s="1"/>
  <c r="J37" i="7"/>
  <c r="AX103" i="1"/>
  <c r="BI156" i="7"/>
  <c r="BH156" i="7"/>
  <c r="BG156" i="7"/>
  <c r="BF156" i="7"/>
  <c r="T156" i="7"/>
  <c r="T155" i="7" s="1"/>
  <c r="R156" i="7"/>
  <c r="R155" i="7"/>
  <c r="P156" i="7"/>
  <c r="P155" i="7"/>
  <c r="BI154" i="7"/>
  <c r="BH154" i="7"/>
  <c r="BG154" i="7"/>
  <c r="BF154" i="7"/>
  <c r="T154" i="7"/>
  <c r="R154" i="7"/>
  <c r="P154" i="7"/>
  <c r="BI152" i="7"/>
  <c r="BH152" i="7"/>
  <c r="BG152" i="7"/>
  <c r="BF152" i="7"/>
  <c r="T152" i="7"/>
  <c r="R152" i="7"/>
  <c r="P152" i="7"/>
  <c r="BI150" i="7"/>
  <c r="BH150" i="7"/>
  <c r="BG150" i="7"/>
  <c r="BF150" i="7"/>
  <c r="T150" i="7"/>
  <c r="R150" i="7"/>
  <c r="P150" i="7"/>
  <c r="BI148" i="7"/>
  <c r="BH148" i="7"/>
  <c r="BG148" i="7"/>
  <c r="BF148" i="7"/>
  <c r="T148" i="7"/>
  <c r="R148" i="7"/>
  <c r="P148" i="7"/>
  <c r="BI146" i="7"/>
  <c r="BH146" i="7"/>
  <c r="BG146" i="7"/>
  <c r="BF146" i="7"/>
  <c r="T146" i="7"/>
  <c r="R146" i="7"/>
  <c r="P146" i="7"/>
  <c r="BI145" i="7"/>
  <c r="BH145" i="7"/>
  <c r="BG145" i="7"/>
  <c r="BF145" i="7"/>
  <c r="T145" i="7"/>
  <c r="R145" i="7"/>
  <c r="P145" i="7"/>
  <c r="BI143" i="7"/>
  <c r="BH143" i="7"/>
  <c r="BG143" i="7"/>
  <c r="BF143" i="7"/>
  <c r="T143" i="7"/>
  <c r="R143" i="7"/>
  <c r="P143" i="7"/>
  <c r="BI141" i="7"/>
  <c r="BH141" i="7"/>
  <c r="BG141" i="7"/>
  <c r="BF141" i="7"/>
  <c r="T141" i="7"/>
  <c r="R141" i="7"/>
  <c r="P141" i="7"/>
  <c r="BI139" i="7"/>
  <c r="BH139" i="7"/>
  <c r="BG139" i="7"/>
  <c r="BF139" i="7"/>
  <c r="T139" i="7"/>
  <c r="R139" i="7"/>
  <c r="P139" i="7"/>
  <c r="BI137" i="7"/>
  <c r="BH137" i="7"/>
  <c r="BG137" i="7"/>
  <c r="BF137" i="7"/>
  <c r="T137" i="7"/>
  <c r="R137" i="7"/>
  <c r="P137" i="7"/>
  <c r="BI134" i="7"/>
  <c r="BH134" i="7"/>
  <c r="BG134" i="7"/>
  <c r="BF134" i="7"/>
  <c r="T134" i="7"/>
  <c r="T133" i="7" s="1"/>
  <c r="R134" i="7"/>
  <c r="R133" i="7"/>
  <c r="P134" i="7"/>
  <c r="P133" i="7"/>
  <c r="BI131" i="7"/>
  <c r="BH131" i="7"/>
  <c r="BG131" i="7"/>
  <c r="BF131" i="7"/>
  <c r="T131" i="7"/>
  <c r="R131" i="7"/>
  <c r="P131" i="7"/>
  <c r="BI129" i="7"/>
  <c r="BH129" i="7"/>
  <c r="BG129" i="7"/>
  <c r="BF129" i="7"/>
  <c r="T129" i="7"/>
  <c r="R129" i="7"/>
  <c r="P129" i="7"/>
  <c r="BI128" i="7"/>
  <c r="BH128" i="7"/>
  <c r="BG128" i="7"/>
  <c r="BF128" i="7"/>
  <c r="T128" i="7"/>
  <c r="R128" i="7"/>
  <c r="P128" i="7"/>
  <c r="BI127" i="7"/>
  <c r="BH127" i="7"/>
  <c r="BG127" i="7"/>
  <c r="BF127" i="7"/>
  <c r="T127" i="7"/>
  <c r="R127" i="7"/>
  <c r="P127" i="7"/>
  <c r="BI126" i="7"/>
  <c r="BH126" i="7"/>
  <c r="BG126" i="7"/>
  <c r="BF126" i="7"/>
  <c r="T126" i="7"/>
  <c r="R126" i="7"/>
  <c r="P126" i="7"/>
  <c r="F118" i="7"/>
  <c r="E116" i="7"/>
  <c r="F91" i="7"/>
  <c r="E89" i="7"/>
  <c r="J26" i="7"/>
  <c r="E26" i="7"/>
  <c r="J94" i="7" s="1"/>
  <c r="J25" i="7"/>
  <c r="J23" i="7"/>
  <c r="E23" i="7"/>
  <c r="J93" i="7" s="1"/>
  <c r="J22" i="7"/>
  <c r="J20" i="7"/>
  <c r="E20" i="7"/>
  <c r="F121" i="7" s="1"/>
  <c r="J19" i="7"/>
  <c r="J17" i="7"/>
  <c r="E17" i="7"/>
  <c r="F93" i="7" s="1"/>
  <c r="J16" i="7"/>
  <c r="J14" i="7"/>
  <c r="J118" i="7" s="1"/>
  <c r="E7" i="7"/>
  <c r="E85" i="7" s="1"/>
  <c r="J39" i="6"/>
  <c r="J38" i="6"/>
  <c r="AY102" i="1" s="1"/>
  <c r="J37" i="6"/>
  <c r="AX102" i="1"/>
  <c r="BI382" i="6"/>
  <c r="BH382" i="6"/>
  <c r="BG382" i="6"/>
  <c r="BF382" i="6"/>
  <c r="T382" i="6"/>
  <c r="R382" i="6"/>
  <c r="P382" i="6"/>
  <c r="BI380" i="6"/>
  <c r="BH380" i="6"/>
  <c r="BG380" i="6"/>
  <c r="BF380" i="6"/>
  <c r="T380" i="6"/>
  <c r="R380" i="6"/>
  <c r="P380" i="6"/>
  <c r="BI378" i="6"/>
  <c r="BH378" i="6"/>
  <c r="BG378" i="6"/>
  <c r="BF378" i="6"/>
  <c r="T378" i="6"/>
  <c r="R378" i="6"/>
  <c r="P378" i="6"/>
  <c r="BI376" i="6"/>
  <c r="BH376" i="6"/>
  <c r="BG376" i="6"/>
  <c r="BF376" i="6"/>
  <c r="T376" i="6"/>
  <c r="R376" i="6"/>
  <c r="P376" i="6"/>
  <c r="BI373" i="6"/>
  <c r="BH373" i="6"/>
  <c r="BG373" i="6"/>
  <c r="BF373" i="6"/>
  <c r="T373" i="6"/>
  <c r="R373" i="6"/>
  <c r="P373" i="6"/>
  <c r="BI371" i="6"/>
  <c r="BH371" i="6"/>
  <c r="BG371" i="6"/>
  <c r="BF371" i="6"/>
  <c r="T371" i="6"/>
  <c r="R371" i="6"/>
  <c r="P371" i="6"/>
  <c r="BI369" i="6"/>
  <c r="BH369" i="6"/>
  <c r="BG369" i="6"/>
  <c r="BF369" i="6"/>
  <c r="T369" i="6"/>
  <c r="R369" i="6"/>
  <c r="P369" i="6"/>
  <c r="BI367" i="6"/>
  <c r="BH367" i="6"/>
  <c r="BG367" i="6"/>
  <c r="BF367" i="6"/>
  <c r="T367" i="6"/>
  <c r="R367" i="6"/>
  <c r="P367" i="6"/>
  <c r="BI365" i="6"/>
  <c r="BH365" i="6"/>
  <c r="BG365" i="6"/>
  <c r="BF365" i="6"/>
  <c r="T365" i="6"/>
  <c r="R365" i="6"/>
  <c r="P365" i="6"/>
  <c r="BI363" i="6"/>
  <c r="BH363" i="6"/>
  <c r="BG363" i="6"/>
  <c r="BF363" i="6"/>
  <c r="T363" i="6"/>
  <c r="R363" i="6"/>
  <c r="P363" i="6"/>
  <c r="BI356" i="6"/>
  <c r="BH356" i="6"/>
  <c r="BG356" i="6"/>
  <c r="BF356" i="6"/>
  <c r="T356" i="6"/>
  <c r="R356" i="6"/>
  <c r="P356" i="6"/>
  <c r="BI351" i="6"/>
  <c r="BH351" i="6"/>
  <c r="BG351" i="6"/>
  <c r="BF351" i="6"/>
  <c r="T351" i="6"/>
  <c r="R351" i="6"/>
  <c r="P351" i="6"/>
  <c r="BI344" i="6"/>
  <c r="BH344" i="6"/>
  <c r="BG344" i="6"/>
  <c r="BF344" i="6"/>
  <c r="T344" i="6"/>
  <c r="R344" i="6"/>
  <c r="P344" i="6"/>
  <c r="BI340" i="6"/>
  <c r="BH340" i="6"/>
  <c r="BG340" i="6"/>
  <c r="BF340" i="6"/>
  <c r="T340" i="6"/>
  <c r="R340" i="6"/>
  <c r="P340" i="6"/>
  <c r="BI338" i="6"/>
  <c r="BH338" i="6"/>
  <c r="BG338" i="6"/>
  <c r="BF338" i="6"/>
  <c r="T338" i="6"/>
  <c r="R338" i="6"/>
  <c r="P338" i="6"/>
  <c r="BI336" i="6"/>
  <c r="BH336" i="6"/>
  <c r="BG336" i="6"/>
  <c r="BF336" i="6"/>
  <c r="T336" i="6"/>
  <c r="R336" i="6"/>
  <c r="P336" i="6"/>
  <c r="BI334" i="6"/>
  <c r="BH334" i="6"/>
  <c r="BG334" i="6"/>
  <c r="BF334" i="6"/>
  <c r="T334" i="6"/>
  <c r="R334" i="6"/>
  <c r="P334" i="6"/>
  <c r="BI332" i="6"/>
  <c r="BH332" i="6"/>
  <c r="BG332" i="6"/>
  <c r="BF332" i="6"/>
  <c r="T332" i="6"/>
  <c r="R332" i="6"/>
  <c r="P332" i="6"/>
  <c r="BI328" i="6"/>
  <c r="BH328" i="6"/>
  <c r="BG328" i="6"/>
  <c r="BF328" i="6"/>
  <c r="T328" i="6"/>
  <c r="R328" i="6"/>
  <c r="P328" i="6"/>
  <c r="BI326" i="6"/>
  <c r="BH326" i="6"/>
  <c r="BG326" i="6"/>
  <c r="BF326" i="6"/>
  <c r="T326" i="6"/>
  <c r="R326" i="6"/>
  <c r="P326" i="6"/>
  <c r="BI324" i="6"/>
  <c r="BH324" i="6"/>
  <c r="BG324" i="6"/>
  <c r="BF324" i="6"/>
  <c r="T324" i="6"/>
  <c r="R324" i="6"/>
  <c r="P324" i="6"/>
  <c r="BI322" i="6"/>
  <c r="BH322" i="6"/>
  <c r="BG322" i="6"/>
  <c r="BF322" i="6"/>
  <c r="T322" i="6"/>
  <c r="R322" i="6"/>
  <c r="P322" i="6"/>
  <c r="BI320" i="6"/>
  <c r="BH320" i="6"/>
  <c r="BG320" i="6"/>
  <c r="BF320" i="6"/>
  <c r="T320" i="6"/>
  <c r="R320" i="6"/>
  <c r="P320" i="6"/>
  <c r="BI318" i="6"/>
  <c r="BH318" i="6"/>
  <c r="BG318" i="6"/>
  <c r="BF318" i="6"/>
  <c r="T318" i="6"/>
  <c r="R318" i="6"/>
  <c r="P318" i="6"/>
  <c r="BI316" i="6"/>
  <c r="BH316" i="6"/>
  <c r="BG316" i="6"/>
  <c r="BF316" i="6"/>
  <c r="T316" i="6"/>
  <c r="R316" i="6"/>
  <c r="P316" i="6"/>
  <c r="BI314" i="6"/>
  <c r="BH314" i="6"/>
  <c r="BG314" i="6"/>
  <c r="BF314" i="6"/>
  <c r="T314" i="6"/>
  <c r="R314" i="6"/>
  <c r="P314" i="6"/>
  <c r="BI312" i="6"/>
  <c r="BH312" i="6"/>
  <c r="BG312" i="6"/>
  <c r="BF312" i="6"/>
  <c r="T312" i="6"/>
  <c r="R312" i="6"/>
  <c r="P312" i="6"/>
  <c r="BI310" i="6"/>
  <c r="BH310" i="6"/>
  <c r="BG310" i="6"/>
  <c r="BF310" i="6"/>
  <c r="T310" i="6"/>
  <c r="R310" i="6"/>
  <c r="P310" i="6"/>
  <c r="BI308" i="6"/>
  <c r="BH308" i="6"/>
  <c r="BG308" i="6"/>
  <c r="BF308" i="6"/>
  <c r="T308" i="6"/>
  <c r="R308" i="6"/>
  <c r="P308" i="6"/>
  <c r="BI306" i="6"/>
  <c r="BH306" i="6"/>
  <c r="BG306" i="6"/>
  <c r="BF306" i="6"/>
  <c r="T306" i="6"/>
  <c r="R306" i="6"/>
  <c r="P306" i="6"/>
  <c r="BI305" i="6"/>
  <c r="BH305" i="6"/>
  <c r="BG305" i="6"/>
  <c r="BF305" i="6"/>
  <c r="T305" i="6"/>
  <c r="R305" i="6"/>
  <c r="P305" i="6"/>
  <c r="BI303" i="6"/>
  <c r="BH303" i="6"/>
  <c r="BG303" i="6"/>
  <c r="BF303" i="6"/>
  <c r="T303" i="6"/>
  <c r="R303" i="6"/>
  <c r="P303" i="6"/>
  <c r="BI297" i="6"/>
  <c r="BH297" i="6"/>
  <c r="BG297" i="6"/>
  <c r="BF297" i="6"/>
  <c r="T297" i="6"/>
  <c r="R297" i="6"/>
  <c r="P297" i="6"/>
  <c r="BI295" i="6"/>
  <c r="BH295" i="6"/>
  <c r="BG295" i="6"/>
  <c r="BF295" i="6"/>
  <c r="T295" i="6"/>
  <c r="T294" i="6" s="1"/>
  <c r="R295" i="6"/>
  <c r="R294" i="6" s="1"/>
  <c r="P295" i="6"/>
  <c r="P294" i="6" s="1"/>
  <c r="BI293" i="6"/>
  <c r="BH293" i="6"/>
  <c r="BG293" i="6"/>
  <c r="BF293" i="6"/>
  <c r="T293" i="6"/>
  <c r="R293" i="6"/>
  <c r="P293" i="6"/>
  <c r="BI291" i="6"/>
  <c r="BH291" i="6"/>
  <c r="BG291" i="6"/>
  <c r="BF291" i="6"/>
  <c r="T291" i="6"/>
  <c r="R291" i="6"/>
  <c r="P291" i="6"/>
  <c r="BI286" i="6"/>
  <c r="BH286" i="6"/>
  <c r="BG286" i="6"/>
  <c r="BF286" i="6"/>
  <c r="T286" i="6"/>
  <c r="R286" i="6"/>
  <c r="P286" i="6"/>
  <c r="BI284" i="6"/>
  <c r="BH284" i="6"/>
  <c r="BG284" i="6"/>
  <c r="BF284" i="6"/>
  <c r="T284" i="6"/>
  <c r="R284" i="6"/>
  <c r="P284" i="6"/>
  <c r="BI280" i="6"/>
  <c r="BH280" i="6"/>
  <c r="BG280" i="6"/>
  <c r="BF280" i="6"/>
  <c r="T280" i="6"/>
  <c r="R280" i="6"/>
  <c r="P280" i="6"/>
  <c r="BI279" i="6"/>
  <c r="BH279" i="6"/>
  <c r="BG279" i="6"/>
  <c r="BF279" i="6"/>
  <c r="T279" i="6"/>
  <c r="R279" i="6"/>
  <c r="P279" i="6"/>
  <c r="BI278" i="6"/>
  <c r="BH278" i="6"/>
  <c r="BG278" i="6"/>
  <c r="BF278" i="6"/>
  <c r="T278" i="6"/>
  <c r="R278" i="6"/>
  <c r="P278" i="6"/>
  <c r="BI276" i="6"/>
  <c r="BH276" i="6"/>
  <c r="BG276" i="6"/>
  <c r="BF276" i="6"/>
  <c r="T276" i="6"/>
  <c r="R276" i="6"/>
  <c r="P276" i="6"/>
  <c r="BI271" i="6"/>
  <c r="BH271" i="6"/>
  <c r="BG271" i="6"/>
  <c r="BF271" i="6"/>
  <c r="T271" i="6"/>
  <c r="R271" i="6"/>
  <c r="P271" i="6"/>
  <c r="BI269" i="6"/>
  <c r="BH269" i="6"/>
  <c r="BG269" i="6"/>
  <c r="BF269" i="6"/>
  <c r="T269" i="6"/>
  <c r="R269" i="6"/>
  <c r="P269" i="6"/>
  <c r="BI265" i="6"/>
  <c r="BH265" i="6"/>
  <c r="BG265" i="6"/>
  <c r="BF265" i="6"/>
  <c r="T265" i="6"/>
  <c r="R265" i="6"/>
  <c r="P265" i="6"/>
  <c r="BI261" i="6"/>
  <c r="BH261" i="6"/>
  <c r="BG261" i="6"/>
  <c r="BF261" i="6"/>
  <c r="T261" i="6"/>
  <c r="R261" i="6"/>
  <c r="P261" i="6"/>
  <c r="BI259" i="6"/>
  <c r="BH259" i="6"/>
  <c r="BG259" i="6"/>
  <c r="BF259" i="6"/>
  <c r="T259" i="6"/>
  <c r="R259" i="6"/>
  <c r="P259" i="6"/>
  <c r="BI253" i="6"/>
  <c r="BH253" i="6"/>
  <c r="BG253" i="6"/>
  <c r="BF253" i="6"/>
  <c r="T253" i="6"/>
  <c r="R253" i="6"/>
  <c r="P253" i="6"/>
  <c r="BI252" i="6"/>
  <c r="BH252" i="6"/>
  <c r="BG252" i="6"/>
  <c r="BF252" i="6"/>
  <c r="T252" i="6"/>
  <c r="R252" i="6"/>
  <c r="P252" i="6"/>
  <c r="BI250" i="6"/>
  <c r="BH250" i="6"/>
  <c r="BG250" i="6"/>
  <c r="BF250" i="6"/>
  <c r="T250" i="6"/>
  <c r="R250" i="6"/>
  <c r="P250" i="6"/>
  <c r="BI248" i="6"/>
  <c r="BH248" i="6"/>
  <c r="BG248" i="6"/>
  <c r="BF248" i="6"/>
  <c r="T248" i="6"/>
  <c r="R248" i="6"/>
  <c r="P248" i="6"/>
  <c r="BI244" i="6"/>
  <c r="BH244" i="6"/>
  <c r="BG244" i="6"/>
  <c r="BF244" i="6"/>
  <c r="T244" i="6"/>
  <c r="R244" i="6"/>
  <c r="P244" i="6"/>
  <c r="BI242" i="6"/>
  <c r="BH242" i="6"/>
  <c r="BG242" i="6"/>
  <c r="BF242" i="6"/>
  <c r="T242" i="6"/>
  <c r="R242" i="6"/>
  <c r="P242" i="6"/>
  <c r="BI237" i="6"/>
  <c r="BH237" i="6"/>
  <c r="BG237" i="6"/>
  <c r="BF237" i="6"/>
  <c r="T237" i="6"/>
  <c r="R237" i="6"/>
  <c r="P237" i="6"/>
  <c r="BI235" i="6"/>
  <c r="BH235" i="6"/>
  <c r="BG235" i="6"/>
  <c r="BF235" i="6"/>
  <c r="T235" i="6"/>
  <c r="R235" i="6"/>
  <c r="P235" i="6"/>
  <c r="BI230" i="6"/>
  <c r="BH230" i="6"/>
  <c r="BG230" i="6"/>
  <c r="BF230" i="6"/>
  <c r="T230" i="6"/>
  <c r="R230" i="6"/>
  <c r="P230" i="6"/>
  <c r="BI228" i="6"/>
  <c r="BH228" i="6"/>
  <c r="BG228" i="6"/>
  <c r="BF228" i="6"/>
  <c r="T228" i="6"/>
  <c r="R228" i="6"/>
  <c r="P228" i="6"/>
  <c r="BI224" i="6"/>
  <c r="BH224" i="6"/>
  <c r="BG224" i="6"/>
  <c r="BF224" i="6"/>
  <c r="T224" i="6"/>
  <c r="R224" i="6"/>
  <c r="P224" i="6"/>
  <c r="BI222" i="6"/>
  <c r="BH222" i="6"/>
  <c r="BG222" i="6"/>
  <c r="BF222" i="6"/>
  <c r="T222" i="6"/>
  <c r="R222" i="6"/>
  <c r="P222" i="6"/>
  <c r="BI218" i="6"/>
  <c r="BH218" i="6"/>
  <c r="BG218" i="6"/>
  <c r="BF218" i="6"/>
  <c r="T218" i="6"/>
  <c r="R218" i="6"/>
  <c r="P218" i="6"/>
  <c r="BI216" i="6"/>
  <c r="BH216" i="6"/>
  <c r="BG216" i="6"/>
  <c r="BF216" i="6"/>
  <c r="T216" i="6"/>
  <c r="R216" i="6"/>
  <c r="P216" i="6"/>
  <c r="BI212" i="6"/>
  <c r="BH212" i="6"/>
  <c r="BG212" i="6"/>
  <c r="BF212" i="6"/>
  <c r="T212" i="6"/>
  <c r="R212" i="6"/>
  <c r="P212" i="6"/>
  <c r="BI208" i="6"/>
  <c r="BH208" i="6"/>
  <c r="BG208" i="6"/>
  <c r="BF208" i="6"/>
  <c r="T208" i="6"/>
  <c r="R208" i="6"/>
  <c r="P208" i="6"/>
  <c r="BI204" i="6"/>
  <c r="BH204" i="6"/>
  <c r="BG204" i="6"/>
  <c r="BF204" i="6"/>
  <c r="T204" i="6"/>
  <c r="R204" i="6"/>
  <c r="P204" i="6"/>
  <c r="BI202" i="6"/>
  <c r="BH202" i="6"/>
  <c r="BG202" i="6"/>
  <c r="BF202" i="6"/>
  <c r="T202" i="6"/>
  <c r="R202" i="6"/>
  <c r="P202" i="6"/>
  <c r="BI192" i="6"/>
  <c r="BH192" i="6"/>
  <c r="BG192" i="6"/>
  <c r="BF192" i="6"/>
  <c r="T192" i="6"/>
  <c r="R192" i="6"/>
  <c r="P192" i="6"/>
  <c r="BI190" i="6"/>
  <c r="BH190" i="6"/>
  <c r="BG190" i="6"/>
  <c r="BF190" i="6"/>
  <c r="T190" i="6"/>
  <c r="R190" i="6"/>
  <c r="P190" i="6"/>
  <c r="BI186" i="6"/>
  <c r="BH186" i="6"/>
  <c r="BG186" i="6"/>
  <c r="BF186" i="6"/>
  <c r="T186" i="6"/>
  <c r="R186" i="6"/>
  <c r="P186" i="6"/>
  <c r="BI181" i="6"/>
  <c r="BH181" i="6"/>
  <c r="BG181" i="6"/>
  <c r="BF181" i="6"/>
  <c r="T181" i="6"/>
  <c r="R181" i="6"/>
  <c r="P181" i="6"/>
  <c r="BI180" i="6"/>
  <c r="BH180" i="6"/>
  <c r="BG180" i="6"/>
  <c r="BF180" i="6"/>
  <c r="T180" i="6"/>
  <c r="R180" i="6"/>
  <c r="P180" i="6"/>
  <c r="BI176" i="6"/>
  <c r="BH176" i="6"/>
  <c r="BG176" i="6"/>
  <c r="BF176" i="6"/>
  <c r="T176" i="6"/>
  <c r="R176" i="6"/>
  <c r="P176" i="6"/>
  <c r="BI174" i="6"/>
  <c r="BH174" i="6"/>
  <c r="BG174" i="6"/>
  <c r="BF174" i="6"/>
  <c r="T174" i="6"/>
  <c r="R174" i="6"/>
  <c r="P174" i="6"/>
  <c r="BI172" i="6"/>
  <c r="BH172" i="6"/>
  <c r="BG172" i="6"/>
  <c r="BF172" i="6"/>
  <c r="T172" i="6"/>
  <c r="R172" i="6"/>
  <c r="P172" i="6"/>
  <c r="BI170" i="6"/>
  <c r="BH170" i="6"/>
  <c r="BG170" i="6"/>
  <c r="BF170" i="6"/>
  <c r="T170" i="6"/>
  <c r="R170" i="6"/>
  <c r="P170" i="6"/>
  <c r="BI169" i="6"/>
  <c r="BH169" i="6"/>
  <c r="BG169" i="6"/>
  <c r="BF169" i="6"/>
  <c r="T169" i="6"/>
  <c r="R169" i="6"/>
  <c r="P169" i="6"/>
  <c r="BI167" i="6"/>
  <c r="BH167" i="6"/>
  <c r="BG167" i="6"/>
  <c r="BF167" i="6"/>
  <c r="T167" i="6"/>
  <c r="R167" i="6"/>
  <c r="P167" i="6"/>
  <c r="BI165" i="6"/>
  <c r="BH165" i="6"/>
  <c r="BG165" i="6"/>
  <c r="BF165" i="6"/>
  <c r="T165" i="6"/>
  <c r="R165" i="6"/>
  <c r="P165" i="6"/>
  <c r="BI163" i="6"/>
  <c r="BH163" i="6"/>
  <c r="BG163" i="6"/>
  <c r="BF163" i="6"/>
  <c r="T163" i="6"/>
  <c r="R163" i="6"/>
  <c r="P163" i="6"/>
  <c r="BI161" i="6"/>
  <c r="BH161" i="6"/>
  <c r="BG161" i="6"/>
  <c r="BF161" i="6"/>
  <c r="T161" i="6"/>
  <c r="R161" i="6"/>
  <c r="P161" i="6"/>
  <c r="BI156" i="6"/>
  <c r="BH156" i="6"/>
  <c r="BG156" i="6"/>
  <c r="BF156" i="6"/>
  <c r="T156" i="6"/>
  <c r="R156" i="6"/>
  <c r="P156" i="6"/>
  <c r="BI151" i="6"/>
  <c r="BH151" i="6"/>
  <c r="BG151" i="6"/>
  <c r="BF151" i="6"/>
  <c r="T151" i="6"/>
  <c r="R151" i="6"/>
  <c r="P151" i="6"/>
  <c r="BI147" i="6"/>
  <c r="BH147" i="6"/>
  <c r="BG147" i="6"/>
  <c r="BF147" i="6"/>
  <c r="T147" i="6"/>
  <c r="R147" i="6"/>
  <c r="P147" i="6"/>
  <c r="BI140" i="6"/>
  <c r="BH140" i="6"/>
  <c r="BG140" i="6"/>
  <c r="BF140" i="6"/>
  <c r="T140" i="6"/>
  <c r="T139" i="6"/>
  <c r="R140" i="6"/>
  <c r="R139" i="6" s="1"/>
  <c r="P140" i="6"/>
  <c r="P139" i="6" s="1"/>
  <c r="J133" i="6"/>
  <c r="F133" i="6"/>
  <c r="F131" i="6"/>
  <c r="E129" i="6"/>
  <c r="J93" i="6"/>
  <c r="F93" i="6"/>
  <c r="F91" i="6"/>
  <c r="E89" i="6"/>
  <c r="J26" i="6"/>
  <c r="E26" i="6"/>
  <c r="J94" i="6"/>
  <c r="J25" i="6"/>
  <c r="J20" i="6"/>
  <c r="E20" i="6"/>
  <c r="F94" i="6" s="1"/>
  <c r="J19" i="6"/>
  <c r="J14" i="6"/>
  <c r="J91" i="6" s="1"/>
  <c r="E7" i="6"/>
  <c r="E85" i="6"/>
  <c r="J41" i="5"/>
  <c r="J40" i="5"/>
  <c r="AY100" i="1" s="1"/>
  <c r="J39" i="5"/>
  <c r="AX100" i="1" s="1"/>
  <c r="BI157" i="5"/>
  <c r="BH157" i="5"/>
  <c r="BG157" i="5"/>
  <c r="BF157" i="5"/>
  <c r="T157" i="5"/>
  <c r="R157" i="5"/>
  <c r="P157" i="5"/>
  <c r="BI156" i="5"/>
  <c r="BH156" i="5"/>
  <c r="BG156" i="5"/>
  <c r="BF156" i="5"/>
  <c r="T156" i="5"/>
  <c r="R156" i="5"/>
  <c r="P156" i="5"/>
  <c r="BI155" i="5"/>
  <c r="BH155" i="5"/>
  <c r="BG155" i="5"/>
  <c r="BF155" i="5"/>
  <c r="T155" i="5"/>
  <c r="R155" i="5"/>
  <c r="P155" i="5"/>
  <c r="BI154" i="5"/>
  <c r="BH154" i="5"/>
  <c r="BG154" i="5"/>
  <c r="BF154" i="5"/>
  <c r="T154" i="5"/>
  <c r="R154" i="5"/>
  <c r="P154" i="5"/>
  <c r="BI152" i="5"/>
  <c r="BH152" i="5"/>
  <c r="BG152" i="5"/>
  <c r="BF152" i="5"/>
  <c r="T152" i="5"/>
  <c r="R152" i="5"/>
  <c r="P152" i="5"/>
  <c r="BI150" i="5"/>
  <c r="BH150" i="5"/>
  <c r="BG150" i="5"/>
  <c r="BF150" i="5"/>
  <c r="T150" i="5"/>
  <c r="R150" i="5"/>
  <c r="P150" i="5"/>
  <c r="BI149" i="5"/>
  <c r="BH149" i="5"/>
  <c r="BG149" i="5"/>
  <c r="BF149" i="5"/>
  <c r="T149" i="5"/>
  <c r="R149" i="5"/>
  <c r="P149" i="5"/>
  <c r="BI147" i="5"/>
  <c r="BH147" i="5"/>
  <c r="BG147" i="5"/>
  <c r="BF147" i="5"/>
  <c r="T147" i="5"/>
  <c r="R147" i="5"/>
  <c r="P147" i="5"/>
  <c r="BI146" i="5"/>
  <c r="BH146" i="5"/>
  <c r="BG146" i="5"/>
  <c r="BF146" i="5"/>
  <c r="T146" i="5"/>
  <c r="R146" i="5"/>
  <c r="P146" i="5"/>
  <c r="BI145" i="5"/>
  <c r="BH145" i="5"/>
  <c r="BG145" i="5"/>
  <c r="BF145" i="5"/>
  <c r="T145" i="5"/>
  <c r="R145" i="5"/>
  <c r="P145" i="5"/>
  <c r="BI143" i="5"/>
  <c r="BH143" i="5"/>
  <c r="BG143" i="5"/>
  <c r="BF143" i="5"/>
  <c r="T143" i="5"/>
  <c r="R143" i="5"/>
  <c r="P143" i="5"/>
  <c r="BI142" i="5"/>
  <c r="BH142" i="5"/>
  <c r="BG142" i="5"/>
  <c r="BF142" i="5"/>
  <c r="T142" i="5"/>
  <c r="R142" i="5"/>
  <c r="P142" i="5"/>
  <c r="BI141" i="5"/>
  <c r="BH141" i="5"/>
  <c r="BG141" i="5"/>
  <c r="BF141" i="5"/>
  <c r="T141" i="5"/>
  <c r="R141" i="5"/>
  <c r="P141" i="5"/>
  <c r="BI140" i="5"/>
  <c r="BH140" i="5"/>
  <c r="BG140" i="5"/>
  <c r="BF140" i="5"/>
  <c r="T140" i="5"/>
  <c r="R140" i="5"/>
  <c r="P140" i="5"/>
  <c r="BI139" i="5"/>
  <c r="BH139" i="5"/>
  <c r="BG139" i="5"/>
  <c r="BF139" i="5"/>
  <c r="T139" i="5"/>
  <c r="R139" i="5"/>
  <c r="P139" i="5"/>
  <c r="BI138" i="5"/>
  <c r="BH138" i="5"/>
  <c r="BG138" i="5"/>
  <c r="BF138" i="5"/>
  <c r="T138" i="5"/>
  <c r="R138" i="5"/>
  <c r="P138" i="5"/>
  <c r="BI137" i="5"/>
  <c r="BH137" i="5"/>
  <c r="BG137" i="5"/>
  <c r="BF137" i="5"/>
  <c r="T137" i="5"/>
  <c r="R137" i="5"/>
  <c r="P137" i="5"/>
  <c r="BI136" i="5"/>
  <c r="BH136" i="5"/>
  <c r="BG136" i="5"/>
  <c r="BF136" i="5"/>
  <c r="T136" i="5"/>
  <c r="R136" i="5"/>
  <c r="P136" i="5"/>
  <c r="BI135" i="5"/>
  <c r="BH135" i="5"/>
  <c r="BG135" i="5"/>
  <c r="BF135" i="5"/>
  <c r="T135" i="5"/>
  <c r="R135" i="5"/>
  <c r="P135" i="5"/>
  <c r="BI134" i="5"/>
  <c r="BH134" i="5"/>
  <c r="BG134" i="5"/>
  <c r="BF134" i="5"/>
  <c r="T134" i="5"/>
  <c r="R134" i="5"/>
  <c r="P134" i="5"/>
  <c r="BI133" i="5"/>
  <c r="BH133" i="5"/>
  <c r="BG133" i="5"/>
  <c r="BF133" i="5"/>
  <c r="T133" i="5"/>
  <c r="R133" i="5"/>
  <c r="P133" i="5"/>
  <c r="BI132" i="5"/>
  <c r="BH132" i="5"/>
  <c r="BG132" i="5"/>
  <c r="BF132" i="5"/>
  <c r="T132" i="5"/>
  <c r="R132" i="5"/>
  <c r="P132" i="5"/>
  <c r="BI131" i="5"/>
  <c r="BH131" i="5"/>
  <c r="BG131" i="5"/>
  <c r="BF131" i="5"/>
  <c r="T131" i="5"/>
  <c r="R131" i="5"/>
  <c r="P131" i="5"/>
  <c r="BI130" i="5"/>
  <c r="BH130" i="5"/>
  <c r="BG130" i="5"/>
  <c r="BF130" i="5"/>
  <c r="T130" i="5"/>
  <c r="R130" i="5"/>
  <c r="P130" i="5"/>
  <c r="F121" i="5"/>
  <c r="E119" i="5"/>
  <c r="F93" i="5"/>
  <c r="E91" i="5"/>
  <c r="J28" i="5"/>
  <c r="E28" i="5"/>
  <c r="J96" i="5" s="1"/>
  <c r="J27" i="5"/>
  <c r="J25" i="5"/>
  <c r="E25" i="5"/>
  <c r="J123" i="5"/>
  <c r="J24" i="5"/>
  <c r="J22" i="5"/>
  <c r="E22" i="5"/>
  <c r="F96" i="5" s="1"/>
  <c r="J21" i="5"/>
  <c r="J19" i="5"/>
  <c r="E19" i="5"/>
  <c r="F123" i="5"/>
  <c r="J18" i="5"/>
  <c r="J16" i="5"/>
  <c r="J121" i="5" s="1"/>
  <c r="E7" i="5"/>
  <c r="E85" i="5" s="1"/>
  <c r="J41" i="4"/>
  <c r="J40" i="4"/>
  <c r="AY99" i="1"/>
  <c r="J39" i="4"/>
  <c r="AX99" i="1" s="1"/>
  <c r="BI139" i="4"/>
  <c r="BH139" i="4"/>
  <c r="BG139" i="4"/>
  <c r="BF139" i="4"/>
  <c r="T139" i="4"/>
  <c r="R139" i="4"/>
  <c r="P139" i="4"/>
  <c r="BI137" i="4"/>
  <c r="BH137" i="4"/>
  <c r="BG137" i="4"/>
  <c r="BF137" i="4"/>
  <c r="T137" i="4"/>
  <c r="R137" i="4"/>
  <c r="P137" i="4"/>
  <c r="BI135" i="4"/>
  <c r="BH135" i="4"/>
  <c r="BG135" i="4"/>
  <c r="BF135" i="4"/>
  <c r="T135" i="4"/>
  <c r="R135" i="4"/>
  <c r="P135" i="4"/>
  <c r="BI133" i="4"/>
  <c r="BH133" i="4"/>
  <c r="BG133" i="4"/>
  <c r="BF133" i="4"/>
  <c r="T133" i="4"/>
  <c r="R133" i="4"/>
  <c r="P133" i="4"/>
  <c r="BI131" i="4"/>
  <c r="BH131" i="4"/>
  <c r="BG131" i="4"/>
  <c r="BF131" i="4"/>
  <c r="T131" i="4"/>
  <c r="R131" i="4"/>
  <c r="P131" i="4"/>
  <c r="BI129" i="4"/>
  <c r="BH129" i="4"/>
  <c r="BG129" i="4"/>
  <c r="BF129" i="4"/>
  <c r="T129" i="4"/>
  <c r="R129" i="4"/>
  <c r="P129" i="4"/>
  <c r="F120" i="4"/>
  <c r="E118" i="4"/>
  <c r="F93" i="4"/>
  <c r="E91" i="4"/>
  <c r="J28" i="4"/>
  <c r="E28" i="4"/>
  <c r="J123" i="4" s="1"/>
  <c r="J27" i="4"/>
  <c r="J25" i="4"/>
  <c r="E25" i="4"/>
  <c r="J122" i="4"/>
  <c r="J24" i="4"/>
  <c r="J22" i="4"/>
  <c r="E22" i="4"/>
  <c r="F123" i="4" s="1"/>
  <c r="J21" i="4"/>
  <c r="J19" i="4"/>
  <c r="E19" i="4"/>
  <c r="F95" i="4"/>
  <c r="J18" i="4"/>
  <c r="J16" i="4"/>
  <c r="J120" i="4" s="1"/>
  <c r="E7" i="4"/>
  <c r="E112" i="4" s="1"/>
  <c r="J39" i="3"/>
  <c r="J38" i="3"/>
  <c r="AY97" i="1"/>
  <c r="J37" i="3"/>
  <c r="AX97" i="1"/>
  <c r="BI151" i="3"/>
  <c r="BH151" i="3"/>
  <c r="BG151" i="3"/>
  <c r="BF151" i="3"/>
  <c r="T151" i="3"/>
  <c r="T150" i="3"/>
  <c r="R151" i="3"/>
  <c r="R150" i="3"/>
  <c r="P151" i="3"/>
  <c r="P150" i="3" s="1"/>
  <c r="BI149" i="3"/>
  <c r="BH149" i="3"/>
  <c r="BG149" i="3"/>
  <c r="BF149" i="3"/>
  <c r="T149" i="3"/>
  <c r="R149" i="3"/>
  <c r="P149" i="3"/>
  <c r="BI147" i="3"/>
  <c r="BH147" i="3"/>
  <c r="BG147" i="3"/>
  <c r="BF147" i="3"/>
  <c r="T147" i="3"/>
  <c r="R147" i="3"/>
  <c r="P147" i="3"/>
  <c r="BI145" i="3"/>
  <c r="BH145" i="3"/>
  <c r="BG145" i="3"/>
  <c r="BF145" i="3"/>
  <c r="T145" i="3"/>
  <c r="R145" i="3"/>
  <c r="P145" i="3"/>
  <c r="BI143" i="3"/>
  <c r="BH143" i="3"/>
  <c r="BG143" i="3"/>
  <c r="BF143" i="3"/>
  <c r="T143" i="3"/>
  <c r="R143" i="3"/>
  <c r="P143" i="3"/>
  <c r="BI141" i="3"/>
  <c r="BH141" i="3"/>
  <c r="BG141" i="3"/>
  <c r="BF141" i="3"/>
  <c r="T141" i="3"/>
  <c r="R141" i="3"/>
  <c r="P141" i="3"/>
  <c r="BI140" i="3"/>
  <c r="BH140" i="3"/>
  <c r="BG140" i="3"/>
  <c r="BF140" i="3"/>
  <c r="T140" i="3"/>
  <c r="R140" i="3"/>
  <c r="P140" i="3"/>
  <c r="BI138" i="3"/>
  <c r="BH138" i="3"/>
  <c r="BG138" i="3"/>
  <c r="BF138" i="3"/>
  <c r="T138" i="3"/>
  <c r="R138" i="3"/>
  <c r="P138" i="3"/>
  <c r="BI136" i="3"/>
  <c r="BH136" i="3"/>
  <c r="BG136" i="3"/>
  <c r="BF136" i="3"/>
  <c r="T136" i="3"/>
  <c r="R136" i="3"/>
  <c r="P136" i="3"/>
  <c r="BI133" i="3"/>
  <c r="BH133" i="3"/>
  <c r="BG133" i="3"/>
  <c r="BF133" i="3"/>
  <c r="T133" i="3"/>
  <c r="T132" i="3"/>
  <c r="R133" i="3"/>
  <c r="R132" i="3" s="1"/>
  <c r="P133" i="3"/>
  <c r="P132" i="3" s="1"/>
  <c r="BI130" i="3"/>
  <c r="BH130" i="3"/>
  <c r="BG130" i="3"/>
  <c r="BF130" i="3"/>
  <c r="T130" i="3"/>
  <c r="R130" i="3"/>
  <c r="P130" i="3"/>
  <c r="BI128" i="3"/>
  <c r="BH128" i="3"/>
  <c r="BG128" i="3"/>
  <c r="BF128" i="3"/>
  <c r="T128" i="3"/>
  <c r="R128" i="3"/>
  <c r="P128" i="3"/>
  <c r="BI127" i="3"/>
  <c r="BH127" i="3"/>
  <c r="BG127" i="3"/>
  <c r="BF127" i="3"/>
  <c r="T127" i="3"/>
  <c r="R127" i="3"/>
  <c r="P127" i="3"/>
  <c r="BI126" i="3"/>
  <c r="BH126" i="3"/>
  <c r="BG126" i="3"/>
  <c r="BF126" i="3"/>
  <c r="T126" i="3"/>
  <c r="R126" i="3"/>
  <c r="P126" i="3"/>
  <c r="F118" i="3"/>
  <c r="E116" i="3"/>
  <c r="F91" i="3"/>
  <c r="E89" i="3"/>
  <c r="J26" i="3"/>
  <c r="E26" i="3"/>
  <c r="J94" i="3"/>
  <c r="J25" i="3"/>
  <c r="J23" i="3"/>
  <c r="E23" i="3"/>
  <c r="J120" i="3" s="1"/>
  <c r="J22" i="3"/>
  <c r="J20" i="3"/>
  <c r="E20" i="3"/>
  <c r="F94" i="3"/>
  <c r="J19" i="3"/>
  <c r="J17" i="3"/>
  <c r="E17" i="3"/>
  <c r="F93" i="3" s="1"/>
  <c r="J16" i="3"/>
  <c r="J14" i="3"/>
  <c r="J118" i="3"/>
  <c r="E7" i="3"/>
  <c r="E85" i="3"/>
  <c r="AX96" i="1"/>
  <c r="J39" i="2"/>
  <c r="J38" i="2"/>
  <c r="AY96" i="1"/>
  <c r="J37" i="2"/>
  <c r="BI393" i="2"/>
  <c r="BH393" i="2"/>
  <c r="BG393" i="2"/>
  <c r="BF393" i="2"/>
  <c r="T393" i="2"/>
  <c r="R393" i="2"/>
  <c r="P393" i="2"/>
  <c r="BI391" i="2"/>
  <c r="BH391" i="2"/>
  <c r="BG391" i="2"/>
  <c r="BF391" i="2"/>
  <c r="T391" i="2"/>
  <c r="R391" i="2"/>
  <c r="P391" i="2"/>
  <c r="BI389" i="2"/>
  <c r="BH389" i="2"/>
  <c r="BG389" i="2"/>
  <c r="BF389" i="2"/>
  <c r="T389" i="2"/>
  <c r="R389" i="2"/>
  <c r="P389" i="2"/>
  <c r="BI387" i="2"/>
  <c r="BH387" i="2"/>
  <c r="BG387" i="2"/>
  <c r="BF387" i="2"/>
  <c r="T387" i="2"/>
  <c r="R387" i="2"/>
  <c r="P387" i="2"/>
  <c r="BI384" i="2"/>
  <c r="BH384" i="2"/>
  <c r="BG384" i="2"/>
  <c r="BF384" i="2"/>
  <c r="T384" i="2"/>
  <c r="R384" i="2"/>
  <c r="P384" i="2"/>
  <c r="BI382" i="2"/>
  <c r="BH382" i="2"/>
  <c r="BG382" i="2"/>
  <c r="BF382" i="2"/>
  <c r="T382" i="2"/>
  <c r="R382" i="2"/>
  <c r="P382" i="2"/>
  <c r="BI380" i="2"/>
  <c r="BH380" i="2"/>
  <c r="BG380" i="2"/>
  <c r="BF380" i="2"/>
  <c r="T380" i="2"/>
  <c r="R380" i="2"/>
  <c r="P380" i="2"/>
  <c r="BI378" i="2"/>
  <c r="BH378" i="2"/>
  <c r="BG378" i="2"/>
  <c r="BF378" i="2"/>
  <c r="T378" i="2"/>
  <c r="R378" i="2"/>
  <c r="P378" i="2"/>
  <c r="BI376" i="2"/>
  <c r="BH376" i="2"/>
  <c r="BG376" i="2"/>
  <c r="BF376" i="2"/>
  <c r="T376" i="2"/>
  <c r="R376" i="2"/>
  <c r="P376" i="2"/>
  <c r="BI374" i="2"/>
  <c r="BH374" i="2"/>
  <c r="BG374" i="2"/>
  <c r="BF374" i="2"/>
  <c r="T374" i="2"/>
  <c r="R374" i="2"/>
  <c r="P374" i="2"/>
  <c r="BI367" i="2"/>
  <c r="BH367" i="2"/>
  <c r="BG367" i="2"/>
  <c r="BF367" i="2"/>
  <c r="T367" i="2"/>
  <c r="R367" i="2"/>
  <c r="P367" i="2"/>
  <c r="BI362" i="2"/>
  <c r="BH362" i="2"/>
  <c r="BG362" i="2"/>
  <c r="BF362" i="2"/>
  <c r="T362" i="2"/>
  <c r="R362" i="2"/>
  <c r="P362" i="2"/>
  <c r="BI355" i="2"/>
  <c r="BH355" i="2"/>
  <c r="BG355" i="2"/>
  <c r="BF355" i="2"/>
  <c r="T355" i="2"/>
  <c r="R355" i="2"/>
  <c r="P355" i="2"/>
  <c r="BI351" i="2"/>
  <c r="BH351" i="2"/>
  <c r="BG351" i="2"/>
  <c r="BF351" i="2"/>
  <c r="T351" i="2"/>
  <c r="R351" i="2"/>
  <c r="P351" i="2"/>
  <c r="BI349" i="2"/>
  <c r="BH349" i="2"/>
  <c r="BG349" i="2"/>
  <c r="BF349" i="2"/>
  <c r="T349" i="2"/>
  <c r="R349" i="2"/>
  <c r="P349" i="2"/>
  <c r="BI347" i="2"/>
  <c r="BH347" i="2"/>
  <c r="BG347" i="2"/>
  <c r="BF347" i="2"/>
  <c r="T347" i="2"/>
  <c r="R347" i="2"/>
  <c r="P347" i="2"/>
  <c r="BI345" i="2"/>
  <c r="BH345" i="2"/>
  <c r="BG345" i="2"/>
  <c r="BF345" i="2"/>
  <c r="T345" i="2"/>
  <c r="R345" i="2"/>
  <c r="P345" i="2"/>
  <c r="BI343" i="2"/>
  <c r="BH343" i="2"/>
  <c r="BG343" i="2"/>
  <c r="BF343" i="2"/>
  <c r="T343" i="2"/>
  <c r="R343" i="2"/>
  <c r="P343" i="2"/>
  <c r="BI339" i="2"/>
  <c r="BH339" i="2"/>
  <c r="BG339" i="2"/>
  <c r="BF339" i="2"/>
  <c r="T339" i="2"/>
  <c r="R339" i="2"/>
  <c r="P339" i="2"/>
  <c r="BI337" i="2"/>
  <c r="BH337" i="2"/>
  <c r="BG337" i="2"/>
  <c r="BF337" i="2"/>
  <c r="T337" i="2"/>
  <c r="R337" i="2"/>
  <c r="P337" i="2"/>
  <c r="BI335" i="2"/>
  <c r="BH335" i="2"/>
  <c r="BG335" i="2"/>
  <c r="BF335" i="2"/>
  <c r="T335" i="2"/>
  <c r="R335" i="2"/>
  <c r="P335" i="2"/>
  <c r="BI333" i="2"/>
  <c r="BH333" i="2"/>
  <c r="BG333" i="2"/>
  <c r="BF333" i="2"/>
  <c r="T333" i="2"/>
  <c r="R333" i="2"/>
  <c r="P333" i="2"/>
  <c r="BI331" i="2"/>
  <c r="BH331" i="2"/>
  <c r="BG331" i="2"/>
  <c r="BF331" i="2"/>
  <c r="T331" i="2"/>
  <c r="R331" i="2"/>
  <c r="P331" i="2"/>
  <c r="BI329" i="2"/>
  <c r="BH329" i="2"/>
  <c r="BG329" i="2"/>
  <c r="BF329" i="2"/>
  <c r="T329" i="2"/>
  <c r="R329" i="2"/>
  <c r="P329" i="2"/>
  <c r="BI327" i="2"/>
  <c r="BH327" i="2"/>
  <c r="BG327" i="2"/>
  <c r="BF327" i="2"/>
  <c r="T327" i="2"/>
  <c r="R327" i="2"/>
  <c r="P327" i="2"/>
  <c r="BI325" i="2"/>
  <c r="BH325" i="2"/>
  <c r="BG325" i="2"/>
  <c r="BF325" i="2"/>
  <c r="T325" i="2"/>
  <c r="R325" i="2"/>
  <c r="P325" i="2"/>
  <c r="BI323" i="2"/>
  <c r="BH323" i="2"/>
  <c r="BG323" i="2"/>
  <c r="BF323" i="2"/>
  <c r="T323" i="2"/>
  <c r="R323" i="2"/>
  <c r="P323" i="2"/>
  <c r="BI321" i="2"/>
  <c r="BH321" i="2"/>
  <c r="BG321" i="2"/>
  <c r="BF321" i="2"/>
  <c r="T321" i="2"/>
  <c r="R321" i="2"/>
  <c r="P321" i="2"/>
  <c r="BI319" i="2"/>
  <c r="BH319" i="2"/>
  <c r="BG319" i="2"/>
  <c r="BF319" i="2"/>
  <c r="T319" i="2"/>
  <c r="R319" i="2"/>
  <c r="P319" i="2"/>
  <c r="BI317" i="2"/>
  <c r="BH317" i="2"/>
  <c r="BG317" i="2"/>
  <c r="BF317" i="2"/>
  <c r="T317" i="2"/>
  <c r="R317" i="2"/>
  <c r="P317" i="2"/>
  <c r="BI315" i="2"/>
  <c r="BH315" i="2"/>
  <c r="BG315" i="2"/>
  <c r="BF315" i="2"/>
  <c r="T315" i="2"/>
  <c r="R315" i="2"/>
  <c r="P315" i="2"/>
  <c r="BI313" i="2"/>
  <c r="BH313" i="2"/>
  <c r="BG313" i="2"/>
  <c r="BF313" i="2"/>
  <c r="T313" i="2"/>
  <c r="R313" i="2"/>
  <c r="P313" i="2"/>
  <c r="BI311" i="2"/>
  <c r="BH311" i="2"/>
  <c r="BG311" i="2"/>
  <c r="BF311" i="2"/>
  <c r="T311" i="2"/>
  <c r="R311" i="2"/>
  <c r="P311" i="2"/>
  <c r="BI309" i="2"/>
  <c r="BH309" i="2"/>
  <c r="BG309" i="2"/>
  <c r="BF309" i="2"/>
  <c r="T309" i="2"/>
  <c r="R309" i="2"/>
  <c r="P309" i="2"/>
  <c r="BI307" i="2"/>
  <c r="BH307" i="2"/>
  <c r="BG307" i="2"/>
  <c r="BF307" i="2"/>
  <c r="T307" i="2"/>
  <c r="R307" i="2"/>
  <c r="P307" i="2"/>
  <c r="BI305" i="2"/>
  <c r="BH305" i="2"/>
  <c r="BG305" i="2"/>
  <c r="BF305" i="2"/>
  <c r="T305" i="2"/>
  <c r="R305" i="2"/>
  <c r="P305" i="2"/>
  <c r="BI304" i="2"/>
  <c r="BH304" i="2"/>
  <c r="BG304" i="2"/>
  <c r="BF304" i="2"/>
  <c r="T304" i="2"/>
  <c r="R304" i="2"/>
  <c r="P304" i="2"/>
  <c r="BI302" i="2"/>
  <c r="BH302" i="2"/>
  <c r="BG302" i="2"/>
  <c r="BF302" i="2"/>
  <c r="T302" i="2"/>
  <c r="R302" i="2"/>
  <c r="P302" i="2"/>
  <c r="BI300" i="2"/>
  <c r="BH300" i="2"/>
  <c r="BG300" i="2"/>
  <c r="BF300" i="2"/>
  <c r="T300" i="2"/>
  <c r="R300" i="2"/>
  <c r="P300" i="2"/>
  <c r="BI294" i="2"/>
  <c r="BH294" i="2"/>
  <c r="BG294" i="2"/>
  <c r="BF294" i="2"/>
  <c r="T294" i="2"/>
  <c r="R294" i="2"/>
  <c r="P294" i="2"/>
  <c r="BI292" i="2"/>
  <c r="BH292" i="2"/>
  <c r="BG292" i="2"/>
  <c r="BF292" i="2"/>
  <c r="T292" i="2"/>
  <c r="T291" i="2" s="1"/>
  <c r="R292" i="2"/>
  <c r="R291" i="2" s="1"/>
  <c r="P292" i="2"/>
  <c r="P291" i="2"/>
  <c r="BI290" i="2"/>
  <c r="BH290" i="2"/>
  <c r="BG290" i="2"/>
  <c r="BF290" i="2"/>
  <c r="T290" i="2"/>
  <c r="R290" i="2"/>
  <c r="P290" i="2"/>
  <c r="BI288" i="2"/>
  <c r="BH288" i="2"/>
  <c r="BG288" i="2"/>
  <c r="BF288" i="2"/>
  <c r="T288" i="2"/>
  <c r="R288" i="2"/>
  <c r="P288" i="2"/>
  <c r="BI283" i="2"/>
  <c r="BH283" i="2"/>
  <c r="BG283" i="2"/>
  <c r="BF283" i="2"/>
  <c r="T283" i="2"/>
  <c r="R283" i="2"/>
  <c r="P283" i="2"/>
  <c r="BI281" i="2"/>
  <c r="BH281" i="2"/>
  <c r="BG281" i="2"/>
  <c r="BF281" i="2"/>
  <c r="T281" i="2"/>
  <c r="R281" i="2"/>
  <c r="P281" i="2"/>
  <c r="BI277" i="2"/>
  <c r="BH277" i="2"/>
  <c r="BG277" i="2"/>
  <c r="BF277" i="2"/>
  <c r="T277" i="2"/>
  <c r="R277" i="2"/>
  <c r="P277" i="2"/>
  <c r="BI276" i="2"/>
  <c r="BH276" i="2"/>
  <c r="BG276" i="2"/>
  <c r="BF276" i="2"/>
  <c r="T276" i="2"/>
  <c r="R276" i="2"/>
  <c r="P276" i="2"/>
  <c r="BI275" i="2"/>
  <c r="BH275" i="2"/>
  <c r="BG275" i="2"/>
  <c r="BF275" i="2"/>
  <c r="T275" i="2"/>
  <c r="R275" i="2"/>
  <c r="P275" i="2"/>
  <c r="BI273" i="2"/>
  <c r="BH273" i="2"/>
  <c r="BG273" i="2"/>
  <c r="BF273" i="2"/>
  <c r="T273" i="2"/>
  <c r="R273" i="2"/>
  <c r="P273" i="2"/>
  <c r="BI268" i="2"/>
  <c r="BH268" i="2"/>
  <c r="BG268" i="2"/>
  <c r="BF268" i="2"/>
  <c r="T268" i="2"/>
  <c r="R268" i="2"/>
  <c r="P268" i="2"/>
  <c r="BI266" i="2"/>
  <c r="BH266" i="2"/>
  <c r="BG266" i="2"/>
  <c r="BF266" i="2"/>
  <c r="T266" i="2"/>
  <c r="R266" i="2"/>
  <c r="P266" i="2"/>
  <c r="BI262" i="2"/>
  <c r="BH262" i="2"/>
  <c r="BG262" i="2"/>
  <c r="BF262" i="2"/>
  <c r="T262" i="2"/>
  <c r="R262" i="2"/>
  <c r="P262" i="2"/>
  <c r="BI258" i="2"/>
  <c r="BH258" i="2"/>
  <c r="BG258" i="2"/>
  <c r="BF258" i="2"/>
  <c r="T258" i="2"/>
  <c r="R258" i="2"/>
  <c r="P258" i="2"/>
  <c r="BI256" i="2"/>
  <c r="BH256" i="2"/>
  <c r="BG256" i="2"/>
  <c r="BF256" i="2"/>
  <c r="T256" i="2"/>
  <c r="R256" i="2"/>
  <c r="P256" i="2"/>
  <c r="BI250" i="2"/>
  <c r="BH250" i="2"/>
  <c r="BG250" i="2"/>
  <c r="BF250" i="2"/>
  <c r="T250" i="2"/>
  <c r="R250" i="2"/>
  <c r="P250" i="2"/>
  <c r="BI249" i="2"/>
  <c r="BH249" i="2"/>
  <c r="BG249" i="2"/>
  <c r="BF249" i="2"/>
  <c r="T249" i="2"/>
  <c r="R249" i="2"/>
  <c r="P249" i="2"/>
  <c r="BI247" i="2"/>
  <c r="BH247" i="2"/>
  <c r="BG247" i="2"/>
  <c r="BF247" i="2"/>
  <c r="T247" i="2"/>
  <c r="R247" i="2"/>
  <c r="P247" i="2"/>
  <c r="BI245" i="2"/>
  <c r="BH245" i="2"/>
  <c r="BG245" i="2"/>
  <c r="BF245" i="2"/>
  <c r="T245" i="2"/>
  <c r="R245" i="2"/>
  <c r="P245" i="2"/>
  <c r="BI240" i="2"/>
  <c r="BH240" i="2"/>
  <c r="BG240" i="2"/>
  <c r="BF240" i="2"/>
  <c r="T240" i="2"/>
  <c r="R240" i="2"/>
  <c r="P240" i="2"/>
  <c r="BI238" i="2"/>
  <c r="BH238" i="2"/>
  <c r="BG238" i="2"/>
  <c r="BF238" i="2"/>
  <c r="T238" i="2"/>
  <c r="R238" i="2"/>
  <c r="P238" i="2"/>
  <c r="BI233" i="2"/>
  <c r="BH233" i="2"/>
  <c r="BG233" i="2"/>
  <c r="BF233" i="2"/>
  <c r="T233" i="2"/>
  <c r="R233" i="2"/>
  <c r="P233" i="2"/>
  <c r="BI231" i="2"/>
  <c r="BH231" i="2"/>
  <c r="BG231" i="2"/>
  <c r="BF231" i="2"/>
  <c r="T231" i="2"/>
  <c r="R231" i="2"/>
  <c r="P231" i="2"/>
  <c r="BI226" i="2"/>
  <c r="BH226" i="2"/>
  <c r="BG226" i="2"/>
  <c r="BF226" i="2"/>
  <c r="T226" i="2"/>
  <c r="R226" i="2"/>
  <c r="P226" i="2"/>
  <c r="BI222" i="2"/>
  <c r="BH222" i="2"/>
  <c r="BG222" i="2"/>
  <c r="BF222" i="2"/>
  <c r="T222" i="2"/>
  <c r="R222" i="2"/>
  <c r="P222" i="2"/>
  <c r="BI220" i="2"/>
  <c r="BH220" i="2"/>
  <c r="BG220" i="2"/>
  <c r="BF220" i="2"/>
  <c r="T220" i="2"/>
  <c r="R220" i="2"/>
  <c r="P220" i="2"/>
  <c r="BI216" i="2"/>
  <c r="BH216" i="2"/>
  <c r="BG216" i="2"/>
  <c r="BF216" i="2"/>
  <c r="T216" i="2"/>
  <c r="R216" i="2"/>
  <c r="P216" i="2"/>
  <c r="BI214" i="2"/>
  <c r="BH214" i="2"/>
  <c r="BG214" i="2"/>
  <c r="BF214" i="2"/>
  <c r="T214" i="2"/>
  <c r="R214" i="2"/>
  <c r="P214" i="2"/>
  <c r="BI210" i="2"/>
  <c r="BH210" i="2"/>
  <c r="BG210" i="2"/>
  <c r="BF210" i="2"/>
  <c r="T210" i="2"/>
  <c r="R210" i="2"/>
  <c r="P210" i="2"/>
  <c r="BI206" i="2"/>
  <c r="BH206" i="2"/>
  <c r="BG206" i="2"/>
  <c r="BF206" i="2"/>
  <c r="T206" i="2"/>
  <c r="R206" i="2"/>
  <c r="P206" i="2"/>
  <c r="BI202" i="2"/>
  <c r="BH202" i="2"/>
  <c r="BG202" i="2"/>
  <c r="BF202" i="2"/>
  <c r="T202" i="2"/>
  <c r="R202" i="2"/>
  <c r="P202" i="2"/>
  <c r="BI200" i="2"/>
  <c r="BH200" i="2"/>
  <c r="BG200" i="2"/>
  <c r="BF200" i="2"/>
  <c r="T200" i="2"/>
  <c r="R200" i="2"/>
  <c r="P200" i="2"/>
  <c r="BI192" i="2"/>
  <c r="BH192" i="2"/>
  <c r="BG192" i="2"/>
  <c r="BF192" i="2"/>
  <c r="T192" i="2"/>
  <c r="R192" i="2"/>
  <c r="P192" i="2"/>
  <c r="BI190" i="2"/>
  <c r="BH190" i="2"/>
  <c r="BG190" i="2"/>
  <c r="BF190" i="2"/>
  <c r="T190" i="2"/>
  <c r="R190" i="2"/>
  <c r="P190" i="2"/>
  <c r="BI186" i="2"/>
  <c r="BH186" i="2"/>
  <c r="BG186" i="2"/>
  <c r="BF186" i="2"/>
  <c r="T186" i="2"/>
  <c r="R186" i="2"/>
  <c r="P186" i="2"/>
  <c r="BI181" i="2"/>
  <c r="BH181" i="2"/>
  <c r="BG181" i="2"/>
  <c r="BF181" i="2"/>
  <c r="T181" i="2"/>
  <c r="R181" i="2"/>
  <c r="P181" i="2"/>
  <c r="BI180" i="2"/>
  <c r="BH180" i="2"/>
  <c r="BG180" i="2"/>
  <c r="BF180" i="2"/>
  <c r="T180" i="2"/>
  <c r="R180" i="2"/>
  <c r="P180" i="2"/>
  <c r="BI176" i="2"/>
  <c r="BH176" i="2"/>
  <c r="BG176" i="2"/>
  <c r="BF176" i="2"/>
  <c r="T176" i="2"/>
  <c r="R176" i="2"/>
  <c r="P176" i="2"/>
  <c r="BI174" i="2"/>
  <c r="BH174" i="2"/>
  <c r="BG174" i="2"/>
  <c r="BF174" i="2"/>
  <c r="T174" i="2"/>
  <c r="R174" i="2"/>
  <c r="P174" i="2"/>
  <c r="BI172" i="2"/>
  <c r="BH172" i="2"/>
  <c r="BG172" i="2"/>
  <c r="BF172" i="2"/>
  <c r="T172" i="2"/>
  <c r="R172" i="2"/>
  <c r="P172" i="2"/>
  <c r="BI170" i="2"/>
  <c r="BH170" i="2"/>
  <c r="BG170" i="2"/>
  <c r="BF170" i="2"/>
  <c r="T170" i="2"/>
  <c r="R170" i="2"/>
  <c r="P170" i="2"/>
  <c r="BI169" i="2"/>
  <c r="BH169" i="2"/>
  <c r="BG169" i="2"/>
  <c r="BF169" i="2"/>
  <c r="T169" i="2"/>
  <c r="R169" i="2"/>
  <c r="P169" i="2"/>
  <c r="BI167" i="2"/>
  <c r="BH167" i="2"/>
  <c r="BG167" i="2"/>
  <c r="BF167" i="2"/>
  <c r="T167" i="2"/>
  <c r="R167" i="2"/>
  <c r="P167" i="2"/>
  <c r="BI165" i="2"/>
  <c r="BH165" i="2"/>
  <c r="BG165" i="2"/>
  <c r="BF165" i="2"/>
  <c r="T165" i="2"/>
  <c r="R165" i="2"/>
  <c r="P165" i="2"/>
  <c r="BI163" i="2"/>
  <c r="BH163" i="2"/>
  <c r="BG163" i="2"/>
  <c r="BF163" i="2"/>
  <c r="T163" i="2"/>
  <c r="R163" i="2"/>
  <c r="P163" i="2"/>
  <c r="BI161" i="2"/>
  <c r="BH161" i="2"/>
  <c r="BG161" i="2"/>
  <c r="BF161" i="2"/>
  <c r="T161" i="2"/>
  <c r="R161" i="2"/>
  <c r="P161" i="2"/>
  <c r="BI156" i="2"/>
  <c r="BH156" i="2"/>
  <c r="BG156" i="2"/>
  <c r="BF156" i="2"/>
  <c r="T156" i="2"/>
  <c r="R156" i="2"/>
  <c r="P156" i="2"/>
  <c r="BI151" i="2"/>
  <c r="BH151" i="2"/>
  <c r="BG151" i="2"/>
  <c r="BF151" i="2"/>
  <c r="T151" i="2"/>
  <c r="R151" i="2"/>
  <c r="P151" i="2"/>
  <c r="BI147" i="2"/>
  <c r="BH147" i="2"/>
  <c r="BG147" i="2"/>
  <c r="BF147" i="2"/>
  <c r="T147" i="2"/>
  <c r="R147" i="2"/>
  <c r="P147" i="2"/>
  <c r="BI140" i="2"/>
  <c r="BH140" i="2"/>
  <c r="BG140" i="2"/>
  <c r="BF140" i="2"/>
  <c r="T140" i="2"/>
  <c r="T139" i="2" s="1"/>
  <c r="R140" i="2"/>
  <c r="R139" i="2"/>
  <c r="P140" i="2"/>
  <c r="P139" i="2" s="1"/>
  <c r="J133" i="2"/>
  <c r="F133" i="2"/>
  <c r="F131" i="2"/>
  <c r="E129" i="2"/>
  <c r="J93" i="2"/>
  <c r="F93" i="2"/>
  <c r="F91" i="2"/>
  <c r="E89" i="2"/>
  <c r="J26" i="2"/>
  <c r="E26" i="2"/>
  <c r="J134" i="2"/>
  <c r="J25" i="2"/>
  <c r="J20" i="2"/>
  <c r="E20" i="2"/>
  <c r="F94" i="2" s="1"/>
  <c r="J19" i="2"/>
  <c r="J14" i="2"/>
  <c r="J131" i="2"/>
  <c r="E7" i="2"/>
  <c r="E125" i="2" s="1"/>
  <c r="L90" i="1"/>
  <c r="AM90" i="1"/>
  <c r="AM89" i="1"/>
  <c r="L89" i="1"/>
  <c r="AM87" i="1"/>
  <c r="L87" i="1"/>
  <c r="L85" i="1"/>
  <c r="L84" i="1"/>
  <c r="BK351" i="2"/>
  <c r="J300" i="2"/>
  <c r="J276" i="2"/>
  <c r="BK249" i="2"/>
  <c r="BK176" i="2"/>
  <c r="BK393" i="2"/>
  <c r="BK367" i="2"/>
  <c r="BK313" i="2"/>
  <c r="BK245" i="2"/>
  <c r="J210" i="2"/>
  <c r="BK147" i="2"/>
  <c r="J374" i="2"/>
  <c r="BK335" i="2"/>
  <c r="BK325" i="2"/>
  <c r="J290" i="2"/>
  <c r="J273" i="2"/>
  <c r="J226" i="2"/>
  <c r="J172" i="2"/>
  <c r="J393" i="2"/>
  <c r="J335" i="2"/>
  <c r="BK307" i="2"/>
  <c r="J247" i="2"/>
  <c r="BK190" i="2"/>
  <c r="BK161" i="2"/>
  <c r="BK276" i="2"/>
  <c r="BK355" i="2"/>
  <c r="J327" i="2"/>
  <c r="J307" i="2"/>
  <c r="J283" i="2"/>
  <c r="J249" i="2"/>
  <c r="BK192" i="2"/>
  <c r="BK389" i="2"/>
  <c r="BK343" i="2"/>
  <c r="J304" i="2"/>
  <c r="BK233" i="2"/>
  <c r="BK140" i="2"/>
  <c r="BK127" i="3"/>
  <c r="BK133" i="3"/>
  <c r="J133" i="3"/>
  <c r="BK126" i="3"/>
  <c r="J151" i="3"/>
  <c r="BK135" i="4"/>
  <c r="J139" i="4"/>
  <c r="J131" i="5"/>
  <c r="BK155" i="5"/>
  <c r="BK146" i="5"/>
  <c r="BK133" i="5"/>
  <c r="BK152" i="5"/>
  <c r="BK154" i="5"/>
  <c r="J133" i="5"/>
  <c r="J141" i="5"/>
  <c r="BK332" i="6"/>
  <c r="J310" i="6"/>
  <c r="J271" i="6"/>
  <c r="BK204" i="6"/>
  <c r="BK140" i="6"/>
  <c r="J314" i="6"/>
  <c r="BK279" i="6"/>
  <c r="BK250" i="6"/>
  <c r="BK165" i="6"/>
  <c r="BK280" i="6"/>
  <c r="J336" i="6"/>
  <c r="BK286" i="6"/>
  <c r="BK218" i="6"/>
  <c r="J170" i="6"/>
  <c r="J380" i="6"/>
  <c r="BK344" i="6"/>
  <c r="BK324" i="6"/>
  <c r="J280" i="6"/>
  <c r="BK235" i="6"/>
  <c r="BK172" i="6"/>
  <c r="J378" i="6"/>
  <c r="J332" i="6"/>
  <c r="J248" i="6"/>
  <c r="BK192" i="6"/>
  <c r="J140" i="6"/>
  <c r="J318" i="6"/>
  <c r="J303" i="6"/>
  <c r="J269" i="6"/>
  <c r="J216" i="6"/>
  <c r="J174" i="6"/>
  <c r="BK156" i="7"/>
  <c r="BK143" i="7"/>
  <c r="BK131" i="7"/>
  <c r="J137" i="7"/>
  <c r="BK127" i="7"/>
  <c r="J150" i="7"/>
  <c r="BK141" i="7"/>
  <c r="BK129" i="8"/>
  <c r="J155" i="9"/>
  <c r="BK137" i="9"/>
  <c r="BK135" i="9"/>
  <c r="BK148" i="9"/>
  <c r="J153" i="9"/>
  <c r="BK153" i="9"/>
  <c r="BK154" i="9"/>
  <c r="BK131" i="9"/>
  <c r="J137" i="9"/>
  <c r="J358" i="10"/>
  <c r="BK329" i="10"/>
  <c r="J277" i="10"/>
  <c r="J238" i="10"/>
  <c r="J362" i="10"/>
  <c r="BK321" i="10"/>
  <c r="J300" i="10"/>
  <c r="BK233" i="10"/>
  <c r="J176" i="10"/>
  <c r="J294" i="10"/>
  <c r="J240" i="10"/>
  <c r="J163" i="10"/>
  <c r="BK325" i="10"/>
  <c r="BK283" i="10"/>
  <c r="BK190" i="10"/>
  <c r="J140" i="10"/>
  <c r="BK317" i="10"/>
  <c r="BK245" i="10"/>
  <c r="BK360" i="10"/>
  <c r="BK333" i="10"/>
  <c r="BK300" i="10"/>
  <c r="J233" i="10"/>
  <c r="BK210" i="10"/>
  <c r="BK356" i="10"/>
  <c r="BK266" i="10"/>
  <c r="J202" i="10"/>
  <c r="BK311" i="10"/>
  <c r="BK181" i="10"/>
  <c r="BK136" i="12"/>
  <c r="BK135" i="12"/>
  <c r="J126" i="13"/>
  <c r="J139" i="13"/>
  <c r="BK362" i="2"/>
  <c r="J294" i="2"/>
  <c r="BK222" i="2"/>
  <c r="BK391" i="2"/>
  <c r="J311" i="2"/>
  <c r="J216" i="2"/>
  <c r="J362" i="2"/>
  <c r="J319" i="2"/>
  <c r="J233" i="2"/>
  <c r="BK151" i="2"/>
  <c r="J317" i="2"/>
  <c r="BK240" i="2"/>
  <c r="J163" i="2"/>
  <c r="J140" i="2"/>
  <c r="J321" i="2"/>
  <c r="J250" i="2"/>
  <c r="BK180" i="2"/>
  <c r="J376" i="2"/>
  <c r="J245" i="2"/>
  <c r="J136" i="3"/>
  <c r="BK128" i="3"/>
  <c r="J130" i="3"/>
  <c r="J129" i="4"/>
  <c r="BK147" i="5"/>
  <c r="J139" i="5"/>
  <c r="J142" i="5"/>
  <c r="BK136" i="5"/>
  <c r="J150" i="5"/>
  <c r="J312" i="6"/>
  <c r="J222" i="6"/>
  <c r="J376" i="6"/>
  <c r="J259" i="6"/>
  <c r="BK382" i="6"/>
  <c r="J261" i="6"/>
  <c r="BK174" i="6"/>
  <c r="BK367" i="6"/>
  <c r="BK295" i="6"/>
  <c r="BK190" i="6"/>
  <c r="BK334" i="6"/>
  <c r="BK202" i="6"/>
  <c r="J365" i="6"/>
  <c r="BK259" i="6"/>
  <c r="BK186" i="6"/>
  <c r="J134" i="7"/>
  <c r="J148" i="7"/>
  <c r="BK150" i="7"/>
  <c r="BK152" i="7"/>
  <c r="J135" i="8"/>
  <c r="BK156" i="9"/>
  <c r="BK136" i="9"/>
  <c r="J135" i="9"/>
  <c r="J142" i="9"/>
  <c r="BK365" i="10"/>
  <c r="J281" i="10"/>
  <c r="BK176" i="10"/>
  <c r="BK313" i="10"/>
  <c r="J169" i="10"/>
  <c r="BK292" i="10"/>
  <c r="BK192" i="10"/>
  <c r="J266" i="10"/>
  <c r="BK151" i="10"/>
  <c r="J283" i="10"/>
  <c r="BK344" i="10"/>
  <c r="J258" i="10"/>
  <c r="BK174" i="10"/>
  <c r="BK167" i="10"/>
  <c r="BK172" i="10"/>
  <c r="BK131" i="11"/>
  <c r="J131" i="12"/>
  <c r="J147" i="13"/>
  <c r="BK337" i="2"/>
  <c r="BK290" i="2"/>
  <c r="J202" i="2"/>
  <c r="J382" i="2"/>
  <c r="J343" i="2"/>
  <c r="BK275" i="2"/>
  <c r="J347" i="2"/>
  <c r="J333" i="2"/>
  <c r="J302" i="2"/>
  <c r="BK216" i="2"/>
  <c r="BK376" i="2"/>
  <c r="BK333" i="2"/>
  <c r="BK258" i="2"/>
  <c r="J176" i="2"/>
  <c r="J288" i="2"/>
  <c r="BK347" i="2"/>
  <c r="BK311" i="2"/>
  <c r="BK288" i="2"/>
  <c r="J206" i="2"/>
  <c r="J156" i="2"/>
  <c r="J378" i="2"/>
  <c r="BK331" i="2"/>
  <c r="J238" i="2"/>
  <c r="J169" i="2"/>
  <c r="BK140" i="3"/>
  <c r="J141" i="3"/>
  <c r="J128" i="3"/>
  <c r="J126" i="3"/>
  <c r="BK137" i="4"/>
  <c r="J137" i="4"/>
  <c r="BK150" i="5"/>
  <c r="BK130" i="5"/>
  <c r="J154" i="5"/>
  <c r="J134" i="5"/>
  <c r="J140" i="5"/>
  <c r="BK134" i="5"/>
  <c r="J135" i="5"/>
  <c r="J334" i="6"/>
  <c r="BK303" i="6"/>
  <c r="BK228" i="6"/>
  <c r="J172" i="6"/>
  <c r="J356" i="6"/>
  <c r="J286" i="6"/>
  <c r="BK216" i="6"/>
  <c r="BK147" i="6"/>
  <c r="J340" i="6"/>
  <c r="J308" i="6"/>
  <c r="J230" i="6"/>
  <c r="J190" i="6"/>
  <c r="BK378" i="6"/>
  <c r="BK356" i="6"/>
  <c r="BK308" i="6"/>
  <c r="J279" i="6"/>
  <c r="J181" i="6"/>
  <c r="J147" i="6"/>
  <c r="BK338" i="6"/>
  <c r="J297" i="6"/>
  <c r="BK222" i="6"/>
  <c r="BK170" i="6"/>
  <c r="BK336" i="6"/>
  <c r="BK306" i="6"/>
  <c r="BK271" i="6"/>
  <c r="BK230" i="6"/>
  <c r="J161" i="6"/>
  <c r="J154" i="7"/>
  <c r="J126" i="7"/>
  <c r="BK129" i="7"/>
  <c r="J145" i="7"/>
  <c r="J139" i="7"/>
  <c r="J133" i="8"/>
  <c r="BK135" i="8"/>
  <c r="BK155" i="9"/>
  <c r="BK132" i="9"/>
  <c r="J151" i="9"/>
  <c r="J133" i="9"/>
  <c r="J134" i="9"/>
  <c r="BK146" i="9"/>
  <c r="J130" i="9"/>
  <c r="BK319" i="10"/>
  <c r="J262" i="10"/>
  <c r="BK186" i="10"/>
  <c r="BK315" i="10"/>
  <c r="BK273" i="10"/>
  <c r="J174" i="10"/>
  <c r="J331" i="10"/>
  <c r="J288" i="10"/>
  <c r="BK220" i="10"/>
  <c r="BK362" i="10"/>
  <c r="J292" i="10"/>
  <c r="J250" i="10"/>
  <c r="BK369" i="10"/>
  <c r="BK200" i="10"/>
  <c r="BK277" i="10"/>
  <c r="BK202" i="10"/>
  <c r="BK294" i="10"/>
  <c r="BK231" i="10"/>
  <c r="BK309" i="10"/>
  <c r="BK156" i="10"/>
  <c r="J129" i="11"/>
  <c r="J136" i="12"/>
  <c r="J138" i="12"/>
  <c r="BK131" i="13"/>
  <c r="BK141" i="13"/>
  <c r="J141" i="13"/>
  <c r="BK126" i="13"/>
  <c r="BK317" i="2"/>
  <c r="BK305" i="2"/>
  <c r="J256" i="2"/>
  <c r="BK220" i="2"/>
  <c r="BK186" i="2"/>
  <c r="J387" i="2"/>
  <c r="BK378" i="2"/>
  <c r="BK329" i="2"/>
  <c r="J266" i="2"/>
  <c r="J220" i="2"/>
  <c r="BK167" i="2"/>
  <c r="BK384" i="2"/>
  <c r="J345" i="2"/>
  <c r="J329" i="2"/>
  <c r="BK300" i="2"/>
  <c r="J275" i="2"/>
  <c r="J231" i="2"/>
  <c r="J170" i="2"/>
  <c r="BK382" i="2"/>
  <c r="BK327" i="2"/>
  <c r="J305" i="2"/>
  <c r="BK256" i="2"/>
  <c r="BK200" i="2"/>
  <c r="J174" i="2"/>
  <c r="BK349" i="2"/>
  <c r="BK202" i="2"/>
  <c r="BK374" i="2"/>
  <c r="J339" i="2"/>
  <c r="J309" i="2"/>
  <c r="BK262" i="2"/>
  <c r="J200" i="2"/>
  <c r="BK170" i="2"/>
  <c r="BK387" i="2"/>
  <c r="J367" i="2"/>
  <c r="BK321" i="2"/>
  <c r="J240" i="2"/>
  <c r="BK172" i="2"/>
  <c r="BK138" i="3"/>
  <c r="BK149" i="3"/>
  <c r="J140" i="3"/>
  <c r="BK130" i="3"/>
  <c r="BK136" i="3"/>
  <c r="J135" i="4"/>
  <c r="BK133" i="4"/>
  <c r="BK131" i="4"/>
  <c r="J138" i="5"/>
  <c r="J156" i="5"/>
  <c r="BK131" i="5"/>
  <c r="BK132" i="5"/>
  <c r="BK139" i="5"/>
  <c r="BK142" i="5"/>
  <c r="BK137" i="5"/>
  <c r="BK156" i="5"/>
  <c r="BK340" i="6"/>
  <c r="J316" i="6"/>
  <c r="J278" i="6"/>
  <c r="BK253" i="6"/>
  <c r="J218" i="6"/>
  <c r="BK169" i="6"/>
  <c r="BK380" i="6"/>
  <c r="J291" i="6"/>
  <c r="J253" i="6"/>
  <c r="J176" i="6"/>
  <c r="J367" i="6"/>
  <c r="J344" i="6"/>
  <c r="BK326" i="6"/>
  <c r="BK248" i="6"/>
  <c r="J202" i="6"/>
  <c r="J163" i="6"/>
  <c r="BK373" i="6"/>
  <c r="J338" i="6"/>
  <c r="BK316" i="6"/>
  <c r="BK284" i="6"/>
  <c r="J252" i="6"/>
  <c r="BK163" i="6"/>
  <c r="J363" i="6"/>
  <c r="J305" i="6"/>
  <c r="J244" i="6"/>
  <c r="J212" i="6"/>
  <c r="J156" i="6"/>
  <c r="BK351" i="6"/>
  <c r="BK310" i="6"/>
  <c r="BK276" i="6"/>
  <c r="BK237" i="6"/>
  <c r="J192" i="6"/>
  <c r="J129" i="7"/>
  <c r="BK154" i="7"/>
  <c r="BK145" i="7"/>
  <c r="J143" i="7"/>
  <c r="J129" i="8"/>
  <c r="BK137" i="8"/>
  <c r="BK138" i="9"/>
  <c r="BK142" i="9"/>
  <c r="J154" i="9"/>
  <c r="J141" i="9"/>
  <c r="BK141" i="9"/>
  <c r="J146" i="9"/>
  <c r="BK130" i="9"/>
  <c r="J136" i="9"/>
  <c r="BK134" i="9"/>
  <c r="J344" i="10"/>
  <c r="BK303" i="10"/>
  <c r="J268" i="10"/>
  <c r="BK226" i="10"/>
  <c r="J369" i="10"/>
  <c r="BK337" i="10"/>
  <c r="J303" i="10"/>
  <c r="J222" i="10"/>
  <c r="J172" i="10"/>
  <c r="J360" i="10"/>
  <c r="J325" i="10"/>
  <c r="J210" i="10"/>
  <c r="BK367" i="10"/>
  <c r="BK302" i="10"/>
  <c r="J273" i="10"/>
  <c r="J214" i="10"/>
  <c r="BK165" i="10"/>
  <c r="J356" i="10"/>
  <c r="BK256" i="10"/>
  <c r="J190" i="10"/>
  <c r="J317" i="10"/>
  <c r="BK276" i="10"/>
  <c r="J231" i="10"/>
  <c r="BK206" i="10"/>
  <c r="J315" i="10"/>
  <c r="J256" i="10"/>
  <c r="J186" i="10"/>
  <c r="BK307" i="10"/>
  <c r="J206" i="10"/>
  <c r="J161" i="10"/>
  <c r="BK129" i="11"/>
  <c r="BK130" i="12"/>
  <c r="J133" i="12"/>
  <c r="BK137" i="12"/>
  <c r="BK144" i="13"/>
  <c r="J144" i="13"/>
  <c r="BK147" i="13"/>
  <c r="J131" i="13"/>
  <c r="J389" i="2"/>
  <c r="J313" i="2"/>
  <c r="BK266" i="2"/>
  <c r="J214" i="2"/>
  <c r="BK165" i="2"/>
  <c r="J384" i="2"/>
  <c r="J355" i="2"/>
  <c r="BK302" i="2"/>
  <c r="BK231" i="2"/>
  <c r="BK174" i="2"/>
  <c r="AS109" i="1"/>
  <c r="BK292" i="2"/>
  <c r="BK268" i="2"/>
  <c r="J192" i="2"/>
  <c r="J165" i="2"/>
  <c r="J349" i="2"/>
  <c r="BK319" i="2"/>
  <c r="BK304" i="2"/>
  <c r="BK210" i="2"/>
  <c r="J167" i="2"/>
  <c r="BK309" i="2"/>
  <c r="J186" i="2"/>
  <c r="BK345" i="2"/>
  <c r="J323" i="2"/>
  <c r="J292" i="2"/>
  <c r="J258" i="2"/>
  <c r="BK226" i="2"/>
  <c r="J161" i="2"/>
  <c r="J380" i="2"/>
  <c r="J337" i="2"/>
  <c r="J268" i="2"/>
  <c r="J180" i="2"/>
  <c r="BK151" i="3"/>
  <c r="J149" i="3"/>
  <c r="J143" i="3"/>
  <c r="BK145" i="3"/>
  <c r="BK141" i="3"/>
  <c r="BK147" i="3"/>
  <c r="J131" i="4"/>
  <c r="J133" i="4"/>
  <c r="BK145" i="5"/>
  <c r="BK141" i="5"/>
  <c r="J143" i="5"/>
  <c r="BK135" i="5"/>
  <c r="J147" i="5"/>
  <c r="BK143" i="5"/>
  <c r="BK138" i="5"/>
  <c r="J136" i="5"/>
  <c r="J152" i="5"/>
  <c r="J130" i="5"/>
  <c r="BK318" i="6"/>
  <c r="BK293" i="6"/>
  <c r="BK242" i="6"/>
  <c r="J186" i="6"/>
  <c r="BK320" i="6"/>
  <c r="J276" i="6"/>
  <c r="J228" i="6"/>
  <c r="BK151" i="6"/>
  <c r="BK365" i="6"/>
  <c r="BK322" i="6"/>
  <c r="BK252" i="6"/>
  <c r="J208" i="6"/>
  <c r="J167" i="6"/>
  <c r="BK376" i="6"/>
  <c r="BK328" i="6"/>
  <c r="J306" i="6"/>
  <c r="BK265" i="6"/>
  <c r="BK224" i="6"/>
  <c r="BK156" i="6"/>
  <c r="J351" i="6"/>
  <c r="J320" i="6"/>
  <c r="BK269" i="6"/>
  <c r="J235" i="6"/>
  <c r="BK176" i="6"/>
  <c r="J373" i="6"/>
  <c r="BK314" i="6"/>
  <c r="J293" i="6"/>
  <c r="J250" i="6"/>
  <c r="J204" i="6"/>
  <c r="BK167" i="6"/>
  <c r="J152" i="7"/>
  <c r="J141" i="7"/>
  <c r="BK137" i="7"/>
  <c r="J131" i="7"/>
  <c r="BK148" i="7"/>
  <c r="J146" i="7"/>
  <c r="BK146" i="7"/>
  <c r="J131" i="8"/>
  <c r="BK131" i="8"/>
  <c r="BK133" i="8"/>
  <c r="BK145" i="9"/>
  <c r="J156" i="9"/>
  <c r="J149" i="9"/>
  <c r="BK139" i="9"/>
  <c r="J140" i="9"/>
  <c r="BK140" i="9"/>
  <c r="J138" i="9"/>
  <c r="J145" i="9"/>
  <c r="BK133" i="9"/>
  <c r="BK331" i="10"/>
  <c r="J290" i="10"/>
  <c r="J249" i="10"/>
  <c r="J192" i="10"/>
  <c r="J367" i="10"/>
  <c r="J327" i="10"/>
  <c r="J309" i="10"/>
  <c r="BK268" i="10"/>
  <c r="J200" i="10"/>
  <c r="BK147" i="10"/>
  <c r="BK327" i="10"/>
  <c r="BK275" i="10"/>
  <c r="J216" i="10"/>
  <c r="J156" i="10"/>
  <c r="J321" i="10"/>
  <c r="BK258" i="10"/>
  <c r="BK169" i="10"/>
  <c r="BK349" i="10"/>
  <c r="J313" i="10"/>
  <c r="BK214" i="10"/>
  <c r="BK358" i="10"/>
  <c r="J311" i="10"/>
  <c r="BK247" i="10"/>
  <c r="J226" i="10"/>
  <c r="J365" i="10"/>
  <c r="J276" i="10"/>
  <c r="BK216" i="10"/>
  <c r="BK161" i="10"/>
  <c r="BK262" i="10"/>
  <c r="J165" i="10"/>
  <c r="J151" i="10"/>
  <c r="J137" i="12"/>
  <c r="BK138" i="12"/>
  <c r="J135" i="12"/>
  <c r="J136" i="13"/>
  <c r="J128" i="13"/>
  <c r="BK134" i="13"/>
  <c r="BK128" i="13"/>
  <c r="J391" i="2"/>
  <c r="J315" i="2"/>
  <c r="BK283" i="2"/>
  <c r="BK238" i="2"/>
  <c r="BK181" i="2"/>
  <c r="BK163" i="2"/>
  <c r="BK380" i="2"/>
  <c r="J331" i="2"/>
  <c r="BK250" i="2"/>
  <c r="BK169" i="2"/>
  <c r="AS104" i="1"/>
  <c r="BK323" i="2"/>
  <c r="J281" i="2"/>
  <c r="J262" i="2"/>
  <c r="BK206" i="2"/>
  <c r="BK156" i="2"/>
  <c r="BK339" i="2"/>
  <c r="BK315" i="2"/>
  <c r="BK277" i="2"/>
  <c r="BK214" i="2"/>
  <c r="J181" i="2"/>
  <c r="J147" i="2"/>
  <c r="J277" i="2"/>
  <c r="J151" i="2"/>
  <c r="J351" i="2"/>
  <c r="J325" i="2"/>
  <c r="BK294" i="2"/>
  <c r="BK281" i="2"/>
  <c r="BK247" i="2"/>
  <c r="J190" i="2"/>
  <c r="AS98" i="1"/>
  <c r="BK273" i="2"/>
  <c r="J222" i="2"/>
  <c r="J147" i="3"/>
  <c r="J145" i="3"/>
  <c r="J127" i="3"/>
  <c r="BK143" i="3"/>
  <c r="J138" i="3"/>
  <c r="BK139" i="4"/>
  <c r="BK129" i="4"/>
  <c r="J155" i="5"/>
  <c r="J145" i="5"/>
  <c r="J149" i="5"/>
  <c r="BK149" i="5"/>
  <c r="BK157" i="5"/>
  <c r="J132" i="5"/>
  <c r="BK140" i="5"/>
  <c r="J146" i="5"/>
  <c r="J157" i="5"/>
  <c r="J137" i="5"/>
  <c r="J324" i="6"/>
  <c r="BK297" i="6"/>
  <c r="J265" i="6"/>
  <c r="BK208" i="6"/>
  <c r="J165" i="6"/>
  <c r="J371" i="6"/>
  <c r="BK305" i="6"/>
  <c r="J237" i="6"/>
  <c r="BK161" i="6"/>
  <c r="BK369" i="6"/>
  <c r="J328" i="6"/>
  <c r="BK278" i="6"/>
  <c r="J224" i="6"/>
  <c r="BK181" i="6"/>
  <c r="J382" i="6"/>
  <c r="BK363" i="6"/>
  <c r="J326" i="6"/>
  <c r="BK291" i="6"/>
  <c r="BK261" i="6"/>
  <c r="J169" i="6"/>
  <c r="J369" i="6"/>
  <c r="J322" i="6"/>
  <c r="J295" i="6"/>
  <c r="J242" i="6"/>
  <c r="BK180" i="6"/>
  <c r="BK371" i="6"/>
  <c r="BK312" i="6"/>
  <c r="J284" i="6"/>
  <c r="BK244" i="6"/>
  <c r="BK212" i="6"/>
  <c r="J180" i="6"/>
  <c r="J151" i="6"/>
  <c r="J156" i="7"/>
  <c r="BK139" i="7"/>
  <c r="BK134" i="7"/>
  <c r="J128" i="7"/>
  <c r="BK126" i="7"/>
  <c r="BK128" i="7"/>
  <c r="J127" i="7"/>
  <c r="J137" i="8"/>
  <c r="BK149" i="9"/>
  <c r="BK151" i="9"/>
  <c r="J131" i="9"/>
  <c r="BK144" i="9"/>
  <c r="J148" i="9"/>
  <c r="J132" i="9"/>
  <c r="J139" i="9"/>
  <c r="J144" i="9"/>
  <c r="J349" i="10"/>
  <c r="J305" i="10"/>
  <c r="J275" i="10"/>
  <c r="J245" i="10"/>
  <c r="J167" i="10"/>
  <c r="J329" i="10"/>
  <c r="J307" i="10"/>
  <c r="BK249" i="10"/>
  <c r="BK180" i="10"/>
  <c r="BK140" i="10"/>
  <c r="J302" i="10"/>
  <c r="J247" i="10"/>
  <c r="J180" i="10"/>
  <c r="J333" i="10"/>
  <c r="BK290" i="10"/>
  <c r="BK238" i="10"/>
  <c r="J147" i="10"/>
  <c r="J319" i="10"/>
  <c r="BK250" i="10"/>
  <c r="J181" i="10"/>
  <c r="J337" i="10"/>
  <c r="BK305" i="10"/>
  <c r="BK240" i="10"/>
  <c r="J220" i="10"/>
  <c r="J170" i="10"/>
  <c r="BK281" i="10"/>
  <c r="BK222" i="10"/>
  <c r="BK163" i="10"/>
  <c r="BK288" i="10"/>
  <c r="BK170" i="10"/>
  <c r="J131" i="11"/>
  <c r="BK133" i="12"/>
  <c r="BK131" i="12"/>
  <c r="J130" i="12"/>
  <c r="BK139" i="13"/>
  <c r="BK136" i="13"/>
  <c r="J134" i="13"/>
  <c r="BK179" i="2" l="1"/>
  <c r="J179" i="2" s="1"/>
  <c r="J105" i="2" s="1"/>
  <c r="R248" i="2"/>
  <c r="P293" i="2"/>
  <c r="T303" i="2"/>
  <c r="BK344" i="2"/>
  <c r="J344" i="2"/>
  <c r="J111" i="2" s="1"/>
  <c r="BK373" i="2"/>
  <c r="J373" i="2" s="1"/>
  <c r="J114" i="2" s="1"/>
  <c r="R386" i="2"/>
  <c r="P125" i="3"/>
  <c r="P135" i="3"/>
  <c r="BK129" i="5"/>
  <c r="P153" i="5"/>
  <c r="P128" i="5" s="1"/>
  <c r="P127" i="5" s="1"/>
  <c r="AU100" i="1" s="1"/>
  <c r="P146" i="6"/>
  <c r="P162" i="6"/>
  <c r="R173" i="6"/>
  <c r="T251" i="6"/>
  <c r="P315" i="6"/>
  <c r="BK333" i="6"/>
  <c r="J333" i="6" s="1"/>
  <c r="J111" i="6" s="1"/>
  <c r="T333" i="6"/>
  <c r="P362" i="6"/>
  <c r="P125" i="7"/>
  <c r="BK152" i="9"/>
  <c r="BK128" i="9" s="1"/>
  <c r="J128" i="9" s="1"/>
  <c r="J101" i="9" s="1"/>
  <c r="R146" i="10"/>
  <c r="R138" i="10" s="1"/>
  <c r="P162" i="10"/>
  <c r="R173" i="10"/>
  <c r="BK248" i="10"/>
  <c r="J248" i="10"/>
  <c r="J106" i="10" s="1"/>
  <c r="BK301" i="10"/>
  <c r="J301" i="10" s="1"/>
  <c r="J109" i="10" s="1"/>
  <c r="R316" i="10"/>
  <c r="P326" i="10"/>
  <c r="BK355" i="10"/>
  <c r="BK354" i="10" s="1"/>
  <c r="J354" i="10" s="1"/>
  <c r="J113" i="10" s="1"/>
  <c r="J355" i="10"/>
  <c r="J114" i="10" s="1"/>
  <c r="T364" i="10"/>
  <c r="P128" i="11"/>
  <c r="P127" i="11" s="1"/>
  <c r="P126" i="11" s="1"/>
  <c r="AU110" i="1" s="1"/>
  <c r="R134" i="12"/>
  <c r="BK162" i="2"/>
  <c r="J162" i="2" s="1"/>
  <c r="J102" i="2" s="1"/>
  <c r="P173" i="2"/>
  <c r="T248" i="2"/>
  <c r="R303" i="2"/>
  <c r="P344" i="2"/>
  <c r="T354" i="2"/>
  <c r="P386" i="2"/>
  <c r="P372" i="2" s="1"/>
  <c r="BK125" i="3"/>
  <c r="T135" i="3"/>
  <c r="R129" i="5"/>
  <c r="T146" i="6"/>
  <c r="P173" i="6"/>
  <c r="T173" i="6"/>
  <c r="P251" i="6"/>
  <c r="BK296" i="6"/>
  <c r="J296" i="6" s="1"/>
  <c r="J108" i="6" s="1"/>
  <c r="BK315" i="6"/>
  <c r="J315" i="6" s="1"/>
  <c r="J110" i="6" s="1"/>
  <c r="BK343" i="6"/>
  <c r="J343" i="6" s="1"/>
  <c r="J112" i="6" s="1"/>
  <c r="P375" i="6"/>
  <c r="BK125" i="7"/>
  <c r="T125" i="7"/>
  <c r="P128" i="8"/>
  <c r="P127" i="8"/>
  <c r="P126" i="8"/>
  <c r="AU105" i="1"/>
  <c r="BK129" i="9"/>
  <c r="J129" i="9"/>
  <c r="J102" i="9" s="1"/>
  <c r="P152" i="9"/>
  <c r="T146" i="10"/>
  <c r="BK173" i="10"/>
  <c r="J173" i="10"/>
  <c r="J103" i="10" s="1"/>
  <c r="T173" i="10"/>
  <c r="T248" i="10"/>
  <c r="T301" i="10"/>
  <c r="BK336" i="10"/>
  <c r="J336" i="10"/>
  <c r="J112" i="10"/>
  <c r="R355" i="10"/>
  <c r="R129" i="12"/>
  <c r="R128" i="12"/>
  <c r="R127" i="12" s="1"/>
  <c r="T146" i="2"/>
  <c r="T138" i="2" s="1"/>
  <c r="BK173" i="2"/>
  <c r="J173" i="2"/>
  <c r="J103" i="2"/>
  <c r="T179" i="2"/>
  <c r="BK303" i="2"/>
  <c r="J303" i="2" s="1"/>
  <c r="J109" i="2" s="1"/>
  <c r="T316" i="2"/>
  <c r="R354" i="2"/>
  <c r="BK386" i="2"/>
  <c r="J386" i="2"/>
  <c r="J115" i="2" s="1"/>
  <c r="T125" i="3"/>
  <c r="T124" i="3" s="1"/>
  <c r="BK153" i="5"/>
  <c r="J153" i="5" s="1"/>
  <c r="J103" i="5" s="1"/>
  <c r="R162" i="6"/>
  <c r="R179" i="6"/>
  <c r="BK304" i="6"/>
  <c r="J304" i="6" s="1"/>
  <c r="J109" i="6" s="1"/>
  <c r="T315" i="6"/>
  <c r="R333" i="6"/>
  <c r="BK375" i="6"/>
  <c r="J375" i="6"/>
  <c r="J115" i="6" s="1"/>
  <c r="R136" i="7"/>
  <c r="T152" i="9"/>
  <c r="BK162" i="10"/>
  <c r="J162" i="10" s="1"/>
  <c r="J102" i="10" s="1"/>
  <c r="P173" i="10"/>
  <c r="R248" i="10"/>
  <c r="T293" i="10"/>
  <c r="P316" i="10"/>
  <c r="T336" i="10"/>
  <c r="P364" i="10"/>
  <c r="R128" i="11"/>
  <c r="R127" i="11" s="1"/>
  <c r="R126" i="11" s="1"/>
  <c r="BK134" i="12"/>
  <c r="J134" i="12"/>
  <c r="J103" i="12" s="1"/>
  <c r="T125" i="13"/>
  <c r="BK138" i="13"/>
  <c r="J138" i="13" s="1"/>
  <c r="J101" i="13" s="1"/>
  <c r="P146" i="2"/>
  <c r="P162" i="2"/>
  <c r="P138" i="2" s="1"/>
  <c r="T173" i="2"/>
  <c r="BK248" i="2"/>
  <c r="J248" i="2" s="1"/>
  <c r="J106" i="2" s="1"/>
  <c r="R293" i="2"/>
  <c r="P316" i="2"/>
  <c r="T344" i="2"/>
  <c r="R373" i="2"/>
  <c r="R372" i="2" s="1"/>
  <c r="T128" i="4"/>
  <c r="T127" i="4" s="1"/>
  <c r="T126" i="4" s="1"/>
  <c r="P129" i="5"/>
  <c r="BK179" i="6"/>
  <c r="J179" i="6" s="1"/>
  <c r="J105" i="6" s="1"/>
  <c r="BK251" i="6"/>
  <c r="J251" i="6" s="1"/>
  <c r="J106" i="6" s="1"/>
  <c r="P296" i="6"/>
  <c r="R304" i="6"/>
  <c r="R343" i="6"/>
  <c r="T362" i="6"/>
  <c r="BK136" i="7"/>
  <c r="J136" i="7" s="1"/>
  <c r="J101" i="7" s="1"/>
  <c r="T128" i="8"/>
  <c r="T127" i="8"/>
  <c r="T126" i="8"/>
  <c r="R129" i="9"/>
  <c r="P146" i="10"/>
  <c r="P138" i="10" s="1"/>
  <c r="T162" i="10"/>
  <c r="T138" i="10" s="1"/>
  <c r="T179" i="10"/>
  <c r="P301" i="10"/>
  <c r="T316" i="10"/>
  <c r="R326" i="10"/>
  <c r="P355" i="10"/>
  <c r="P354" i="10"/>
  <c r="BK128" i="11"/>
  <c r="J128" i="11" s="1"/>
  <c r="J102" i="11" s="1"/>
  <c r="T129" i="12"/>
  <c r="BK125" i="13"/>
  <c r="BK133" i="13"/>
  <c r="J133" i="13" s="1"/>
  <c r="J100" i="13" s="1"/>
  <c r="T133" i="13"/>
  <c r="R146" i="2"/>
  <c r="R138" i="2" s="1"/>
  <c r="T162" i="2"/>
  <c r="R179" i="2"/>
  <c r="BK293" i="2"/>
  <c r="J293" i="2" s="1"/>
  <c r="J108" i="2" s="1"/>
  <c r="BK316" i="2"/>
  <c r="J316" i="2" s="1"/>
  <c r="J110" i="2" s="1"/>
  <c r="BK354" i="2"/>
  <c r="J354" i="2"/>
  <c r="J112" i="2"/>
  <c r="P373" i="2"/>
  <c r="R125" i="3"/>
  <c r="BK135" i="3"/>
  <c r="J135" i="3" s="1"/>
  <c r="J101" i="3" s="1"/>
  <c r="P128" i="4"/>
  <c r="P127" i="4"/>
  <c r="P126" i="4" s="1"/>
  <c r="AU99" i="1" s="1"/>
  <c r="T129" i="5"/>
  <c r="BK146" i="6"/>
  <c r="J146" i="6" s="1"/>
  <c r="J101" i="6" s="1"/>
  <c r="T162" i="6"/>
  <c r="T179" i="6"/>
  <c r="R296" i="6"/>
  <c r="T304" i="6"/>
  <c r="P343" i="6"/>
  <c r="R362" i="6"/>
  <c r="T136" i="7"/>
  <c r="BK128" i="8"/>
  <c r="BK127" i="8"/>
  <c r="J127" i="8"/>
  <c r="J101" i="8" s="1"/>
  <c r="T129" i="9"/>
  <c r="T128" i="9" s="1"/>
  <c r="T127" i="9" s="1"/>
  <c r="BK146" i="10"/>
  <c r="J146" i="10" s="1"/>
  <c r="J101" i="10" s="1"/>
  <c r="R162" i="10"/>
  <c r="R179" i="10"/>
  <c r="BK293" i="10"/>
  <c r="J293" i="10" s="1"/>
  <c r="J108" i="10" s="1"/>
  <c r="R301" i="10"/>
  <c r="BK326" i="10"/>
  <c r="J326" i="10"/>
  <c r="J111" i="10"/>
  <c r="T326" i="10"/>
  <c r="T355" i="10"/>
  <c r="T354" i="10" s="1"/>
  <c r="P129" i="12"/>
  <c r="T134" i="12"/>
  <c r="P133" i="13"/>
  <c r="P179" i="2"/>
  <c r="P303" i="2"/>
  <c r="R344" i="2"/>
  <c r="T386" i="2"/>
  <c r="T372" i="2" s="1"/>
  <c r="BK128" i="4"/>
  <c r="J128" i="4" s="1"/>
  <c r="J102" i="4" s="1"/>
  <c r="T153" i="5"/>
  <c r="BK162" i="6"/>
  <c r="J162" i="6" s="1"/>
  <c r="J102" i="6" s="1"/>
  <c r="R251" i="6"/>
  <c r="P304" i="6"/>
  <c r="T343" i="6"/>
  <c r="T375" i="6"/>
  <c r="R125" i="7"/>
  <c r="R124" i="7"/>
  <c r="P129" i="9"/>
  <c r="P128" i="9" s="1"/>
  <c r="P127" i="9" s="1"/>
  <c r="AU106" i="1" s="1"/>
  <c r="P179" i="10"/>
  <c r="P293" i="10"/>
  <c r="R336" i="10"/>
  <c r="R364" i="10"/>
  <c r="BK129" i="12"/>
  <c r="J129" i="12" s="1"/>
  <c r="J102" i="12" s="1"/>
  <c r="R125" i="13"/>
  <c r="R138" i="13"/>
  <c r="BK146" i="2"/>
  <c r="J146" i="2" s="1"/>
  <c r="J101" i="2" s="1"/>
  <c r="R162" i="2"/>
  <c r="R173" i="2"/>
  <c r="P248" i="2"/>
  <c r="T293" i="2"/>
  <c r="R316" i="2"/>
  <c r="P354" i="2"/>
  <c r="T373" i="2"/>
  <c r="R135" i="3"/>
  <c r="R128" i="4"/>
  <c r="R127" i="4"/>
  <c r="R126" i="4" s="1"/>
  <c r="R153" i="5"/>
  <c r="R146" i="6"/>
  <c r="R138" i="6" s="1"/>
  <c r="BK173" i="6"/>
  <c r="J173" i="6"/>
  <c r="J103" i="6" s="1"/>
  <c r="P179" i="6"/>
  <c r="T296" i="6"/>
  <c r="R315" i="6"/>
  <c r="P333" i="6"/>
  <c r="BK362" i="6"/>
  <c r="J362" i="6"/>
  <c r="J114" i="6" s="1"/>
  <c r="R375" i="6"/>
  <c r="P136" i="7"/>
  <c r="R128" i="8"/>
  <c r="R127" i="8" s="1"/>
  <c r="R126" i="8" s="1"/>
  <c r="R152" i="9"/>
  <c r="BK179" i="10"/>
  <c r="BK178" i="10" s="1"/>
  <c r="J178" i="10" s="1"/>
  <c r="J104" i="10" s="1"/>
  <c r="P248" i="10"/>
  <c r="R293" i="10"/>
  <c r="BK316" i="10"/>
  <c r="J316" i="10"/>
  <c r="J110" i="10"/>
  <c r="P336" i="10"/>
  <c r="BK364" i="10"/>
  <c r="J364" i="10" s="1"/>
  <c r="J115" i="10" s="1"/>
  <c r="T128" i="11"/>
  <c r="T127" i="11" s="1"/>
  <c r="T126" i="11" s="1"/>
  <c r="P134" i="12"/>
  <c r="P125" i="13"/>
  <c r="R133" i="13"/>
  <c r="P138" i="13"/>
  <c r="T138" i="13"/>
  <c r="BK133" i="7"/>
  <c r="J133" i="7" s="1"/>
  <c r="J100" i="7" s="1"/>
  <c r="BK139" i="10"/>
  <c r="J139" i="10" s="1"/>
  <c r="J100" i="10" s="1"/>
  <c r="BK291" i="10"/>
  <c r="J291" i="10" s="1"/>
  <c r="J107" i="10" s="1"/>
  <c r="BK139" i="6"/>
  <c r="J139" i="6" s="1"/>
  <c r="J100" i="6" s="1"/>
  <c r="BK150" i="3"/>
  <c r="J150" i="3" s="1"/>
  <c r="J102" i="3" s="1"/>
  <c r="BK139" i="2"/>
  <c r="J139" i="2" s="1"/>
  <c r="J100" i="2" s="1"/>
  <c r="BK132" i="3"/>
  <c r="J132" i="3" s="1"/>
  <c r="J100" i="3" s="1"/>
  <c r="BK130" i="13"/>
  <c r="J130" i="13"/>
  <c r="J99" i="13" s="1"/>
  <c r="BK143" i="13"/>
  <c r="J143" i="13"/>
  <c r="J102" i="13"/>
  <c r="BK291" i="2"/>
  <c r="J291" i="2"/>
  <c r="J107" i="2" s="1"/>
  <c r="BK294" i="6"/>
  <c r="J294" i="6" s="1"/>
  <c r="J107" i="6" s="1"/>
  <c r="BK155" i="7"/>
  <c r="J155" i="7"/>
  <c r="J102" i="7" s="1"/>
  <c r="BK146" i="13"/>
  <c r="J146" i="13" s="1"/>
  <c r="J103" i="13" s="1"/>
  <c r="J92" i="13"/>
  <c r="J89" i="13"/>
  <c r="BE136" i="13"/>
  <c r="BK128" i="12"/>
  <c r="J128" i="12" s="1"/>
  <c r="J101" i="12" s="1"/>
  <c r="F92" i="13"/>
  <c r="BE126" i="13"/>
  <c r="BE139" i="13"/>
  <c r="BE144" i="13"/>
  <c r="BE128" i="13"/>
  <c r="BE131" i="13"/>
  <c r="E113" i="13"/>
  <c r="BE141" i="13"/>
  <c r="BE147" i="13"/>
  <c r="BE134" i="13"/>
  <c r="J93" i="12"/>
  <c r="F95" i="12"/>
  <c r="J124" i="12"/>
  <c r="BK127" i="11"/>
  <c r="BK126" i="11" s="1"/>
  <c r="J126" i="11" s="1"/>
  <c r="J100" i="11" s="1"/>
  <c r="E113" i="12"/>
  <c r="BE137" i="12"/>
  <c r="BE130" i="12"/>
  <c r="J95" i="12"/>
  <c r="F124" i="12"/>
  <c r="BE133" i="12"/>
  <c r="BE136" i="12"/>
  <c r="BE138" i="12"/>
  <c r="BE131" i="12"/>
  <c r="BE135" i="12"/>
  <c r="E85" i="11"/>
  <c r="J96" i="11"/>
  <c r="F96" i="11"/>
  <c r="F122" i="11"/>
  <c r="BE129" i="11"/>
  <c r="J95" i="11"/>
  <c r="J93" i="11"/>
  <c r="BE131" i="11"/>
  <c r="F94" i="10"/>
  <c r="J131" i="10"/>
  <c r="BE167" i="10"/>
  <c r="BE176" i="10"/>
  <c r="BE190" i="10"/>
  <c r="BE192" i="10"/>
  <c r="BE222" i="10"/>
  <c r="BE240" i="10"/>
  <c r="BE247" i="10"/>
  <c r="BE249" i="10"/>
  <c r="BE268" i="10"/>
  <c r="BE315" i="10"/>
  <c r="BE327" i="10"/>
  <c r="BE329" i="10"/>
  <c r="BE147" i="10"/>
  <c r="BE170" i="10"/>
  <c r="BE233" i="10"/>
  <c r="BE238" i="10"/>
  <c r="BE273" i="10"/>
  <c r="BE302" i="10"/>
  <c r="BE305" i="10"/>
  <c r="BE309" i="10"/>
  <c r="BE349" i="10"/>
  <c r="BE358" i="10"/>
  <c r="BE367" i="10"/>
  <c r="BE165" i="10"/>
  <c r="BE180" i="10"/>
  <c r="BE200" i="10"/>
  <c r="BE266" i="10"/>
  <c r="BE275" i="10"/>
  <c r="BE281" i="10"/>
  <c r="BE331" i="10"/>
  <c r="J134" i="10"/>
  <c r="BE151" i="10"/>
  <c r="BE163" i="10"/>
  <c r="BE174" i="10"/>
  <c r="BE216" i="10"/>
  <c r="BE294" i="10"/>
  <c r="BE300" i="10"/>
  <c r="BE303" i="10"/>
  <c r="E125" i="10"/>
  <c r="BE172" i="10"/>
  <c r="BE202" i="10"/>
  <c r="BE245" i="10"/>
  <c r="BE276" i="10"/>
  <c r="BE307" i="10"/>
  <c r="BE344" i="10"/>
  <c r="BE169" i="10"/>
  <c r="BE206" i="10"/>
  <c r="BE226" i="10"/>
  <c r="BE231" i="10"/>
  <c r="BE258" i="10"/>
  <c r="BE277" i="10"/>
  <c r="BE321" i="10"/>
  <c r="BE356" i="10"/>
  <c r="BE369" i="10"/>
  <c r="BE156" i="10"/>
  <c r="BE161" i="10"/>
  <c r="BE181" i="10"/>
  <c r="BE186" i="10"/>
  <c r="BE210" i="10"/>
  <c r="BE214" i="10"/>
  <c r="BE250" i="10"/>
  <c r="BE256" i="10"/>
  <c r="BE262" i="10"/>
  <c r="BE288" i="10"/>
  <c r="BE290" i="10"/>
  <c r="BE292" i="10"/>
  <c r="BE319" i="10"/>
  <c r="BE333" i="10"/>
  <c r="BE365" i="10"/>
  <c r="BE140" i="10"/>
  <c r="BE220" i="10"/>
  <c r="BE283" i="10"/>
  <c r="BE311" i="10"/>
  <c r="BE313" i="10"/>
  <c r="BE317" i="10"/>
  <c r="BE325" i="10"/>
  <c r="BE337" i="10"/>
  <c r="BE360" i="10"/>
  <c r="BE362" i="10"/>
  <c r="J96" i="9"/>
  <c r="BE135" i="9"/>
  <c r="F95" i="9"/>
  <c r="J123" i="9"/>
  <c r="BE148" i="9"/>
  <c r="J93" i="9"/>
  <c r="BE132" i="9"/>
  <c r="BE151" i="9"/>
  <c r="BE155" i="9"/>
  <c r="F96" i="9"/>
  <c r="BE130" i="9"/>
  <c r="BE138" i="9"/>
  <c r="BE142" i="9"/>
  <c r="BE154" i="9"/>
  <c r="BE137" i="9"/>
  <c r="BE146" i="9"/>
  <c r="BE153" i="9"/>
  <c r="BK126" i="8"/>
  <c r="J126" i="8" s="1"/>
  <c r="J100" i="8" s="1"/>
  <c r="J128" i="8"/>
  <c r="J102" i="8"/>
  <c r="BE133" i="9"/>
  <c r="BE139" i="9"/>
  <c r="E85" i="9"/>
  <c r="BE131" i="9"/>
  <c r="BE134" i="9"/>
  <c r="BE136" i="9"/>
  <c r="BE156" i="9"/>
  <c r="BE140" i="9"/>
  <c r="BE141" i="9"/>
  <c r="BE144" i="9"/>
  <c r="BE145" i="9"/>
  <c r="BE149" i="9"/>
  <c r="J93" i="8"/>
  <c r="F95" i="8"/>
  <c r="BE129" i="8"/>
  <c r="J125" i="7"/>
  <c r="J99" i="7"/>
  <c r="E112" i="8"/>
  <c r="F123" i="8"/>
  <c r="BE135" i="8"/>
  <c r="BE131" i="8"/>
  <c r="BE133" i="8"/>
  <c r="J122" i="8"/>
  <c r="J96" i="8"/>
  <c r="BE137" i="8"/>
  <c r="F120" i="7"/>
  <c r="J121" i="7"/>
  <c r="BE134" i="7"/>
  <c r="BE139" i="7"/>
  <c r="BE145" i="7"/>
  <c r="F94" i="7"/>
  <c r="BE126" i="7"/>
  <c r="BE127" i="7"/>
  <c r="BE128" i="7"/>
  <c r="BE141" i="7"/>
  <c r="BE143" i="7"/>
  <c r="E112" i="7"/>
  <c r="BE154" i="7"/>
  <c r="J120" i="7"/>
  <c r="BE131" i="7"/>
  <c r="J91" i="7"/>
  <c r="BE129" i="7"/>
  <c r="BE137" i="7"/>
  <c r="BE148" i="7"/>
  <c r="BE150" i="7"/>
  <c r="BE152" i="7"/>
  <c r="BE146" i="7"/>
  <c r="BE156" i="7"/>
  <c r="J129" i="5"/>
  <c r="J102" i="5" s="1"/>
  <c r="E125" i="6"/>
  <c r="F134" i="6"/>
  <c r="BE165" i="6"/>
  <c r="BE176" i="6"/>
  <c r="BE181" i="6"/>
  <c r="BE208" i="6"/>
  <c r="BE279" i="6"/>
  <c r="BE280" i="6"/>
  <c r="BE305" i="6"/>
  <c r="BE334" i="6"/>
  <c r="BE340" i="6"/>
  <c r="BE344" i="6"/>
  <c r="BE369" i="6"/>
  <c r="J131" i="6"/>
  <c r="BE169" i="6"/>
  <c r="BE190" i="6"/>
  <c r="BE218" i="6"/>
  <c r="BE237" i="6"/>
  <c r="BE261" i="6"/>
  <c r="BE265" i="6"/>
  <c r="BE308" i="6"/>
  <c r="BE310" i="6"/>
  <c r="BE312" i="6"/>
  <c r="BE161" i="6"/>
  <c r="BE222" i="6"/>
  <c r="BE230" i="6"/>
  <c r="BE250" i="6"/>
  <c r="BE322" i="6"/>
  <c r="BE382" i="6"/>
  <c r="J134" i="6"/>
  <c r="BE147" i="6"/>
  <c r="BE151" i="6"/>
  <c r="BE172" i="6"/>
  <c r="BE180" i="6"/>
  <c r="BE242" i="6"/>
  <c r="BE244" i="6"/>
  <c r="BE253" i="6"/>
  <c r="BE259" i="6"/>
  <c r="BE269" i="6"/>
  <c r="BE271" i="6"/>
  <c r="BE276" i="6"/>
  <c r="BE284" i="6"/>
  <c r="BE324" i="6"/>
  <c r="BE351" i="6"/>
  <c r="BE356" i="6"/>
  <c r="BE363" i="6"/>
  <c r="BE367" i="6"/>
  <c r="BE371" i="6"/>
  <c r="BE376" i="6"/>
  <c r="BE380" i="6"/>
  <c r="BE156" i="6"/>
  <c r="BE174" i="6"/>
  <c r="BE186" i="6"/>
  <c r="BE192" i="6"/>
  <c r="BE204" i="6"/>
  <c r="BE228" i="6"/>
  <c r="BE248" i="6"/>
  <c r="BE278" i="6"/>
  <c r="BE293" i="6"/>
  <c r="BE306" i="6"/>
  <c r="BE314" i="6"/>
  <c r="BE320" i="6"/>
  <c r="BE326" i="6"/>
  <c r="BE336" i="6"/>
  <c r="BE140" i="6"/>
  <c r="BE163" i="6"/>
  <c r="BE170" i="6"/>
  <c r="BE212" i="6"/>
  <c r="BE235" i="6"/>
  <c r="BE295" i="6"/>
  <c r="BE297" i="6"/>
  <c r="BE303" i="6"/>
  <c r="BE316" i="6"/>
  <c r="BE318" i="6"/>
  <c r="BE332" i="6"/>
  <c r="BE365" i="6"/>
  <c r="BE373" i="6"/>
  <c r="BE378" i="6"/>
  <c r="BE167" i="6"/>
  <c r="BE202" i="6"/>
  <c r="BE216" i="6"/>
  <c r="BE224" i="6"/>
  <c r="BE252" i="6"/>
  <c r="BE286" i="6"/>
  <c r="BE291" i="6"/>
  <c r="BE328" i="6"/>
  <c r="BE338" i="6"/>
  <c r="J95" i="5"/>
  <c r="BE142" i="5"/>
  <c r="F95" i="5"/>
  <c r="BE140" i="5"/>
  <c r="BE143" i="5"/>
  <c r="BE149" i="5"/>
  <c r="E113" i="5"/>
  <c r="F124" i="5"/>
  <c r="BE147" i="5"/>
  <c r="BE133" i="5"/>
  <c r="BE154" i="5"/>
  <c r="BK127" i="4"/>
  <c r="J127" i="4" s="1"/>
  <c r="J101" i="4" s="1"/>
  <c r="J93" i="5"/>
  <c r="J124" i="5"/>
  <c r="BE138" i="5"/>
  <c r="BE139" i="5"/>
  <c r="BE150" i="5"/>
  <c r="BE155" i="5"/>
  <c r="BE130" i="5"/>
  <c r="BE135" i="5"/>
  <c r="BE136" i="5"/>
  <c r="BE137" i="5"/>
  <c r="BE141" i="5"/>
  <c r="BE145" i="5"/>
  <c r="BE146" i="5"/>
  <c r="BE157" i="5"/>
  <c r="BE131" i="5"/>
  <c r="BE152" i="5"/>
  <c r="BE156" i="5"/>
  <c r="BE132" i="5"/>
  <c r="BE134" i="5"/>
  <c r="J125" i="3"/>
  <c r="J99" i="3" s="1"/>
  <c r="E85" i="4"/>
  <c r="J96" i="4"/>
  <c r="F122" i="4"/>
  <c r="J95" i="4"/>
  <c r="J93" i="4"/>
  <c r="BE129" i="4"/>
  <c r="BE131" i="4"/>
  <c r="BE135" i="4"/>
  <c r="BE137" i="4"/>
  <c r="BE133" i="4"/>
  <c r="BE139" i="4"/>
  <c r="F96" i="4"/>
  <c r="J91" i="3"/>
  <c r="J121" i="3"/>
  <c r="BK138" i="2"/>
  <c r="J138" i="2" s="1"/>
  <c r="J99" i="2" s="1"/>
  <c r="F120" i="3"/>
  <c r="BE133" i="3"/>
  <c r="BE136" i="3"/>
  <c r="BE141" i="3"/>
  <c r="BE145" i="3"/>
  <c r="BE149" i="3"/>
  <c r="BE127" i="3"/>
  <c r="BK372" i="2"/>
  <c r="J372" i="2"/>
  <c r="J113" i="2" s="1"/>
  <c r="J93" i="3"/>
  <c r="BE140" i="3"/>
  <c r="BE143" i="3"/>
  <c r="F121" i="3"/>
  <c r="BE138" i="3"/>
  <c r="E112" i="3"/>
  <c r="BE128" i="3"/>
  <c r="BE130" i="3"/>
  <c r="BE147" i="3"/>
  <c r="BE151" i="3"/>
  <c r="BE126" i="3"/>
  <c r="J94" i="2"/>
  <c r="F134" i="2"/>
  <c r="BE147" i="2"/>
  <c r="BE181" i="2"/>
  <c r="BE186" i="2"/>
  <c r="BE190" i="2"/>
  <c r="BE192" i="2"/>
  <c r="BE329" i="2"/>
  <c r="J91" i="2"/>
  <c r="BE140" i="2"/>
  <c r="BE151" i="2"/>
  <c r="BE163" i="2"/>
  <c r="BE169" i="2"/>
  <c r="BE176" i="2"/>
  <c r="BE245" i="2"/>
  <c r="BE256" i="2"/>
  <c r="BE268" i="2"/>
  <c r="BE273" i="2"/>
  <c r="BE275" i="2"/>
  <c r="BE276" i="2"/>
  <c r="BE277" i="2"/>
  <c r="BE302" i="2"/>
  <c r="BE317" i="2"/>
  <c r="BE319" i="2"/>
  <c r="BE343" i="2"/>
  <c r="BE384" i="2"/>
  <c r="BE167" i="2"/>
  <c r="BE174" i="2"/>
  <c r="BE180" i="2"/>
  <c r="BE210" i="2"/>
  <c r="BE216" i="2"/>
  <c r="BE266" i="2"/>
  <c r="BE304" i="2"/>
  <c r="BE315" i="2"/>
  <c r="BE323" i="2"/>
  <c r="BE339" i="2"/>
  <c r="BE345" i="2"/>
  <c r="BE156" i="2"/>
  <c r="BE170" i="2"/>
  <c r="BE172" i="2"/>
  <c r="BE206" i="2"/>
  <c r="BE231" i="2"/>
  <c r="BE233" i="2"/>
  <c r="BE238" i="2"/>
  <c r="BE311" i="2"/>
  <c r="BE313" i="2"/>
  <c r="BE325" i="2"/>
  <c r="BE337" i="2"/>
  <c r="BE374" i="2"/>
  <c r="BE378" i="2"/>
  <c r="BE380" i="2"/>
  <c r="BE391" i="2"/>
  <c r="BE200" i="2"/>
  <c r="BE202" i="2"/>
  <c r="BE220" i="2"/>
  <c r="BE222" i="2"/>
  <c r="BE247" i="2"/>
  <c r="BE249" i="2"/>
  <c r="BE250" i="2"/>
  <c r="BE355" i="2"/>
  <c r="BE367" i="2"/>
  <c r="BE382" i="2"/>
  <c r="BE389" i="2"/>
  <c r="BE393" i="2"/>
  <c r="BE165" i="2"/>
  <c r="BE214" i="2"/>
  <c r="BE226" i="2"/>
  <c r="BE240" i="2"/>
  <c r="BE281" i="2"/>
  <c r="BE283" i="2"/>
  <c r="BE288" i="2"/>
  <c r="BE290" i="2"/>
  <c r="BE294" i="2"/>
  <c r="BE300" i="2"/>
  <c r="BE305" i="2"/>
  <c r="BE307" i="2"/>
  <c r="BE309" i="2"/>
  <c r="BE321" i="2"/>
  <c r="BE351" i="2"/>
  <c r="BE362" i="2"/>
  <c r="BE376" i="2"/>
  <c r="E85" i="2"/>
  <c r="BE161" i="2"/>
  <c r="BE258" i="2"/>
  <c r="BE262" i="2"/>
  <c r="BE292" i="2"/>
  <c r="BE327" i="2"/>
  <c r="BE331" i="2"/>
  <c r="BE333" i="2"/>
  <c r="BE335" i="2"/>
  <c r="BE347" i="2"/>
  <c r="BE349" i="2"/>
  <c r="BE387" i="2"/>
  <c r="F38" i="2"/>
  <c r="BC96" i="1" s="1"/>
  <c r="F37" i="7"/>
  <c r="BB103" i="1" s="1"/>
  <c r="J36" i="7"/>
  <c r="AW103" i="1"/>
  <c r="J38" i="8"/>
  <c r="AW105" i="1" s="1"/>
  <c r="F38" i="8"/>
  <c r="BA105" i="1" s="1"/>
  <c r="J38" i="9"/>
  <c r="AW106" i="1" s="1"/>
  <c r="J36" i="10"/>
  <c r="AW108" i="1"/>
  <c r="F36" i="13"/>
  <c r="BC112" i="1" s="1"/>
  <c r="J36" i="2"/>
  <c r="AW96" i="1" s="1"/>
  <c r="F36" i="7"/>
  <c r="BA103" i="1" s="1"/>
  <c r="F40" i="8"/>
  <c r="BC105" i="1"/>
  <c r="F41" i="8"/>
  <c r="BD105" i="1" s="1"/>
  <c r="F38" i="9"/>
  <c r="BA106" i="1" s="1"/>
  <c r="F36" i="10"/>
  <c r="BA108" i="1" s="1"/>
  <c r="J34" i="13"/>
  <c r="AW112" i="1"/>
  <c r="F39" i="2"/>
  <c r="BD96" i="1" s="1"/>
  <c r="F38" i="6"/>
  <c r="BC102" i="1" s="1"/>
  <c r="F39" i="11"/>
  <c r="BB110" i="1" s="1"/>
  <c r="F40" i="11"/>
  <c r="BC110" i="1"/>
  <c r="F40" i="12"/>
  <c r="BC111" i="1" s="1"/>
  <c r="F41" i="12"/>
  <c r="BD111" i="1" s="1"/>
  <c r="F34" i="13"/>
  <c r="BA112" i="1" s="1"/>
  <c r="F35" i="13"/>
  <c r="BB112" i="1"/>
  <c r="AS101" i="1"/>
  <c r="J36" i="3"/>
  <c r="AW97" i="1" s="1"/>
  <c r="J38" i="4"/>
  <c r="AW99" i="1"/>
  <c r="F40" i="4"/>
  <c r="BC99" i="1"/>
  <c r="F39" i="5"/>
  <c r="BB100" i="1"/>
  <c r="F40" i="5"/>
  <c r="BC100" i="1"/>
  <c r="J36" i="6"/>
  <c r="AW102" i="1" s="1"/>
  <c r="F37" i="2"/>
  <c r="BB96" i="1"/>
  <c r="F39" i="7"/>
  <c r="BD103" i="1"/>
  <c r="F38" i="7"/>
  <c r="BC103" i="1"/>
  <c r="F39" i="8"/>
  <c r="BB105" i="1"/>
  <c r="F39" i="9"/>
  <c r="BB106" i="1" s="1"/>
  <c r="F37" i="10"/>
  <c r="BB108" i="1"/>
  <c r="AS107" i="1"/>
  <c r="F38" i="3"/>
  <c r="BC97" i="1" s="1"/>
  <c r="F37" i="3"/>
  <c r="BB97" i="1"/>
  <c r="F38" i="4"/>
  <c r="BA99" i="1"/>
  <c r="F39" i="4"/>
  <c r="BB99" i="1"/>
  <c r="J38" i="5"/>
  <c r="AW100" i="1" s="1"/>
  <c r="F36" i="6"/>
  <c r="BA102" i="1" s="1"/>
  <c r="F41" i="9"/>
  <c r="BD106" i="1"/>
  <c r="F38" i="10"/>
  <c r="BC108" i="1"/>
  <c r="F36" i="2"/>
  <c r="BA96" i="1" s="1"/>
  <c r="F39" i="6"/>
  <c r="BD102" i="1" s="1"/>
  <c r="F39" i="10"/>
  <c r="BD108" i="1"/>
  <c r="AS95" i="1"/>
  <c r="F36" i="3"/>
  <c r="BA97" i="1"/>
  <c r="F39" i="3"/>
  <c r="BD97" i="1"/>
  <c r="F41" i="4"/>
  <c r="BD99" i="1"/>
  <c r="F38" i="5"/>
  <c r="BA100" i="1"/>
  <c r="F41" i="5"/>
  <c r="BD100" i="1"/>
  <c r="F37" i="6"/>
  <c r="BB102" i="1" s="1"/>
  <c r="F40" i="9"/>
  <c r="BC106" i="1"/>
  <c r="F38" i="11"/>
  <c r="BA110" i="1"/>
  <c r="F41" i="11"/>
  <c r="BD110" i="1"/>
  <c r="J38" i="11"/>
  <c r="AW110" i="1"/>
  <c r="F38" i="12"/>
  <c r="BA111" i="1"/>
  <c r="J38" i="12"/>
  <c r="AW111" i="1"/>
  <c r="F39" i="12"/>
  <c r="BB111" i="1"/>
  <c r="F37" i="13"/>
  <c r="BD112" i="1"/>
  <c r="P178" i="6" l="1"/>
  <c r="T138" i="6"/>
  <c r="P138" i="6"/>
  <c r="P137" i="6" s="1"/>
  <c r="AU102" i="1" s="1"/>
  <c r="BK361" i="6"/>
  <c r="J361" i="6" s="1"/>
  <c r="J113" i="6" s="1"/>
  <c r="BK138" i="6"/>
  <c r="J138" i="6" s="1"/>
  <c r="J99" i="6" s="1"/>
  <c r="J179" i="10"/>
  <c r="J105" i="10" s="1"/>
  <c r="BK138" i="10"/>
  <c r="J138" i="10" s="1"/>
  <c r="J99" i="10" s="1"/>
  <c r="J152" i="9"/>
  <c r="J103" i="9" s="1"/>
  <c r="BK178" i="6"/>
  <c r="J178" i="6" s="1"/>
  <c r="J104" i="6" s="1"/>
  <c r="BK178" i="2"/>
  <c r="J178" i="2" s="1"/>
  <c r="J104" i="2" s="1"/>
  <c r="P178" i="2"/>
  <c r="P137" i="2"/>
  <c r="AU96" i="1"/>
  <c r="T178" i="6"/>
  <c r="T178" i="10"/>
  <c r="T137" i="10" s="1"/>
  <c r="R178" i="6"/>
  <c r="R178" i="10"/>
  <c r="BK124" i="13"/>
  <c r="BK123" i="13"/>
  <c r="J123" i="13"/>
  <c r="J96" i="13" s="1"/>
  <c r="R361" i="6"/>
  <c r="T128" i="12"/>
  <c r="T127" i="12"/>
  <c r="R128" i="9"/>
  <c r="R127" i="9"/>
  <c r="P178" i="10"/>
  <c r="P137" i="10"/>
  <c r="AU108" i="1" s="1"/>
  <c r="BK124" i="7"/>
  <c r="J124" i="7" s="1"/>
  <c r="J32" i="7" s="1"/>
  <c r="AG103" i="1" s="1"/>
  <c r="AN103" i="1" s="1"/>
  <c r="R354" i="10"/>
  <c r="T124" i="7"/>
  <c r="T361" i="6"/>
  <c r="R128" i="5"/>
  <c r="R127" i="5"/>
  <c r="P124" i="7"/>
  <c r="AU103" i="1"/>
  <c r="P128" i="12"/>
  <c r="P127" i="12"/>
  <c r="AU111" i="1" s="1"/>
  <c r="AU109" i="1" s="1"/>
  <c r="R178" i="2"/>
  <c r="R137" i="2"/>
  <c r="T124" i="13"/>
  <c r="T123" i="13" s="1"/>
  <c r="T178" i="2"/>
  <c r="T137" i="2" s="1"/>
  <c r="BK124" i="3"/>
  <c r="J124" i="3" s="1"/>
  <c r="J32" i="3" s="1"/>
  <c r="AG97" i="1" s="1"/>
  <c r="P361" i="6"/>
  <c r="BK128" i="5"/>
  <c r="J128" i="5"/>
  <c r="J101" i="5" s="1"/>
  <c r="P124" i="3"/>
  <c r="AU97" i="1" s="1"/>
  <c r="P124" i="13"/>
  <c r="P123" i="13"/>
  <c r="AU112" i="1"/>
  <c r="R124" i="13"/>
  <c r="R123" i="13"/>
  <c r="T128" i="5"/>
  <c r="T127" i="5"/>
  <c r="R124" i="3"/>
  <c r="BK137" i="10"/>
  <c r="J137" i="10"/>
  <c r="J32" i="10" s="1"/>
  <c r="AG108" i="1" s="1"/>
  <c r="J98" i="10"/>
  <c r="J125" i="13"/>
  <c r="J98" i="13"/>
  <c r="BK127" i="12"/>
  <c r="J127" i="12"/>
  <c r="J100" i="12" s="1"/>
  <c r="J127" i="11"/>
  <c r="J101" i="11"/>
  <c r="BK127" i="9"/>
  <c r="J127" i="9" s="1"/>
  <c r="J34" i="9" s="1"/>
  <c r="AG106" i="1" s="1"/>
  <c r="BK126" i="4"/>
  <c r="J126" i="4" s="1"/>
  <c r="J34" i="4" s="1"/>
  <c r="AG99" i="1" s="1"/>
  <c r="BK137" i="2"/>
  <c r="J137" i="2"/>
  <c r="J98" i="2"/>
  <c r="F35" i="2"/>
  <c r="AZ96" i="1"/>
  <c r="J34" i="8"/>
  <c r="AG105" i="1"/>
  <c r="J37" i="11"/>
  <c r="AV110" i="1"/>
  <c r="AT110" i="1" s="1"/>
  <c r="BB109" i="1"/>
  <c r="AX109" i="1" s="1"/>
  <c r="F37" i="12"/>
  <c r="AZ111" i="1" s="1"/>
  <c r="AU98" i="1"/>
  <c r="J35" i="2"/>
  <c r="AV96" i="1"/>
  <c r="AT96" i="1" s="1"/>
  <c r="F35" i="10"/>
  <c r="AZ108" i="1"/>
  <c r="J35" i="3"/>
  <c r="AV97" i="1" s="1"/>
  <c r="AT97" i="1" s="1"/>
  <c r="BA98" i="1"/>
  <c r="AW98" i="1" s="1"/>
  <c r="J35" i="6"/>
  <c r="AV102" i="1" s="1"/>
  <c r="AT102" i="1" s="1"/>
  <c r="F35" i="3"/>
  <c r="AZ97" i="1"/>
  <c r="F37" i="5"/>
  <c r="AZ100" i="1"/>
  <c r="BA104" i="1"/>
  <c r="AW104" i="1"/>
  <c r="BB104" i="1"/>
  <c r="AX104" i="1"/>
  <c r="J35" i="10"/>
  <c r="AV108" i="1"/>
  <c r="AT108" i="1"/>
  <c r="AU104" i="1"/>
  <c r="J37" i="4"/>
  <c r="AV99" i="1"/>
  <c r="AT99" i="1"/>
  <c r="BC98" i="1"/>
  <c r="AY98" i="1"/>
  <c r="J35" i="7"/>
  <c r="AV103" i="1"/>
  <c r="AT103" i="1" s="1"/>
  <c r="BD104" i="1"/>
  <c r="F37" i="9"/>
  <c r="AZ106" i="1" s="1"/>
  <c r="J33" i="13"/>
  <c r="AV112" i="1"/>
  <c r="AT112" i="1"/>
  <c r="AS94" i="1"/>
  <c r="F37" i="4"/>
  <c r="AZ99" i="1"/>
  <c r="J37" i="5"/>
  <c r="AV100" i="1" s="1"/>
  <c r="AT100" i="1" s="1"/>
  <c r="F37" i="8"/>
  <c r="AZ105" i="1"/>
  <c r="BC104" i="1"/>
  <c r="AY104" i="1"/>
  <c r="F37" i="11"/>
  <c r="AZ110" i="1"/>
  <c r="BA109" i="1"/>
  <c r="AW109" i="1"/>
  <c r="BC109" i="1"/>
  <c r="AY109" i="1"/>
  <c r="J37" i="12"/>
  <c r="AV111" i="1"/>
  <c r="AT111" i="1" s="1"/>
  <c r="BB98" i="1"/>
  <c r="AX98" i="1"/>
  <c r="F35" i="6"/>
  <c r="AZ102" i="1" s="1"/>
  <c r="F33" i="13"/>
  <c r="AZ112" i="1" s="1"/>
  <c r="BD98" i="1"/>
  <c r="F35" i="7"/>
  <c r="AZ103" i="1"/>
  <c r="J37" i="8"/>
  <c r="AV105" i="1"/>
  <c r="AT105" i="1" s="1"/>
  <c r="J37" i="9"/>
  <c r="AV106" i="1"/>
  <c r="AT106" i="1"/>
  <c r="J34" i="11"/>
  <c r="AG110" i="1"/>
  <c r="BD109" i="1"/>
  <c r="AN97" i="1" l="1"/>
  <c r="BK137" i="6"/>
  <c r="J137" i="6" s="1"/>
  <c r="J32" i="6" s="1"/>
  <c r="AG102" i="1" s="1"/>
  <c r="R137" i="10"/>
  <c r="T137" i="6"/>
  <c r="R137" i="6"/>
  <c r="J98" i="3"/>
  <c r="J124" i="13"/>
  <c r="J97" i="13" s="1"/>
  <c r="J98" i="7"/>
  <c r="BK127" i="5"/>
  <c r="J127" i="5" s="1"/>
  <c r="J100" i="5" s="1"/>
  <c r="AN110" i="1"/>
  <c r="AN108" i="1"/>
  <c r="J43" i="11"/>
  <c r="AN106" i="1"/>
  <c r="J41" i="10"/>
  <c r="J100" i="9"/>
  <c r="AN105" i="1"/>
  <c r="J43" i="9"/>
  <c r="J43" i="8"/>
  <c r="AN102" i="1"/>
  <c r="J41" i="7"/>
  <c r="AN99" i="1"/>
  <c r="J100" i="4"/>
  <c r="J43" i="4"/>
  <c r="J41" i="3"/>
  <c r="AU101" i="1"/>
  <c r="AU107" i="1"/>
  <c r="AU95" i="1"/>
  <c r="J30" i="13"/>
  <c r="AG112" i="1" s="1"/>
  <c r="J32" i="2"/>
  <c r="AG96" i="1"/>
  <c r="BC95" i="1"/>
  <c r="BC101" i="1"/>
  <c r="AY101" i="1" s="1"/>
  <c r="AG104" i="1"/>
  <c r="BD95" i="1"/>
  <c r="BA107" i="1"/>
  <c r="AW107" i="1"/>
  <c r="AZ104" i="1"/>
  <c r="AV104" i="1"/>
  <c r="AT104" i="1"/>
  <c r="BB95" i="1"/>
  <c r="AX95" i="1" s="1"/>
  <c r="BB101" i="1"/>
  <c r="AX101" i="1"/>
  <c r="AZ109" i="1"/>
  <c r="AV109" i="1"/>
  <c r="AT109" i="1"/>
  <c r="BA95" i="1"/>
  <c r="BD101" i="1"/>
  <c r="BD107" i="1"/>
  <c r="BB107" i="1"/>
  <c r="AX107" i="1"/>
  <c r="AZ98" i="1"/>
  <c r="AV98" i="1"/>
  <c r="AT98" i="1"/>
  <c r="BA101" i="1"/>
  <c r="AW101" i="1" s="1"/>
  <c r="BC107" i="1"/>
  <c r="AY107" i="1"/>
  <c r="J34" i="12"/>
  <c r="AG111" i="1"/>
  <c r="AN111" i="1"/>
  <c r="J41" i="6" l="1"/>
  <c r="AU94" i="1"/>
  <c r="AG101" i="1"/>
  <c r="J98" i="6"/>
  <c r="J39" i="13"/>
  <c r="J43" i="12"/>
  <c r="AN104" i="1"/>
  <c r="J41" i="2"/>
  <c r="AN96" i="1"/>
  <c r="AN112" i="1"/>
  <c r="BA94" i="1"/>
  <c r="W30" i="1" s="1"/>
  <c r="J34" i="5"/>
  <c r="AG100" i="1"/>
  <c r="AN100" i="1" s="1"/>
  <c r="AY95" i="1"/>
  <c r="AZ107" i="1"/>
  <c r="AV107" i="1"/>
  <c r="AT107" i="1"/>
  <c r="BB94" i="1"/>
  <c r="AX94" i="1" s="1"/>
  <c r="AW95" i="1"/>
  <c r="AG109" i="1"/>
  <c r="AG107" i="1"/>
  <c r="AZ95" i="1"/>
  <c r="AZ101" i="1"/>
  <c r="AV101" i="1" s="1"/>
  <c r="AT101" i="1" s="1"/>
  <c r="AN101" i="1" s="1"/>
  <c r="BD94" i="1"/>
  <c r="W33" i="1" s="1"/>
  <c r="BC94" i="1"/>
  <c r="W32" i="1" s="1"/>
  <c r="J43" i="5" l="1"/>
  <c r="AN107" i="1"/>
  <c r="AN109" i="1"/>
  <c r="AV95" i="1"/>
  <c r="AT95" i="1"/>
  <c r="AG98" i="1"/>
  <c r="AN98" i="1"/>
  <c r="AY94" i="1"/>
  <c r="AW94" i="1"/>
  <c r="AK30" i="1" s="1"/>
  <c r="AZ94" i="1"/>
  <c r="AV94" i="1" s="1"/>
  <c r="AK29" i="1" s="1"/>
  <c r="W31" i="1"/>
  <c r="AG95" i="1" l="1"/>
  <c r="AT94" i="1"/>
  <c r="W29" i="1"/>
  <c r="AG94" i="1" l="1"/>
  <c r="AK26" i="1" s="1"/>
  <c r="AK35" i="1" s="1"/>
  <c r="AN95" i="1"/>
  <c r="AN94" i="1" l="1"/>
</calcChain>
</file>

<file path=xl/sharedStrings.xml><?xml version="1.0" encoding="utf-8"?>
<sst xmlns="http://schemas.openxmlformats.org/spreadsheetml/2006/main" count="11213" uniqueCount="970">
  <si>
    <t>Export Komplet</t>
  </si>
  <si>
    <t/>
  </si>
  <si>
    <t>2.0</t>
  </si>
  <si>
    <t>ZAMOK</t>
  </si>
  <si>
    <t>False</t>
  </si>
  <si>
    <t>{250b1517-d25d-453e-85ea-7755d25ae951}</t>
  </si>
  <si>
    <t>0,01</t>
  </si>
  <si>
    <t>21</t>
  </si>
  <si>
    <t>15</t>
  </si>
  <si>
    <t>REKAPITULACE STAVBY</t>
  </si>
  <si>
    <t>v ---  níže se nacházejí doplnkové a pomocné údaje k sestavám  --- v</t>
  </si>
  <si>
    <t>Návod na vyplnění</t>
  </si>
  <si>
    <t>0,001</t>
  </si>
  <si>
    <t>Kód:</t>
  </si>
  <si>
    <t>N22-001_exp3_VR01</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</si>
  <si>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</si>
  <si>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</si>
  <si>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Technologický pavilon CPIT - rekonstrukce střech</t>
  </si>
  <si>
    <t>KSO:</t>
  </si>
  <si>
    <t>801 35</t>
  </si>
  <si>
    <t>CC-CZ:</t>
  </si>
  <si>
    <t>1263</t>
  </si>
  <si>
    <t>Místo:</t>
  </si>
  <si>
    <t>Ostrava</t>
  </si>
  <si>
    <t>Datum:</t>
  </si>
  <si>
    <t>31. 12. 2021</t>
  </si>
  <si>
    <t>CZ-CPV:</t>
  </si>
  <si>
    <t>45000000-7</t>
  </si>
  <si>
    <t>CZ-CPA:</t>
  </si>
  <si>
    <t>41.00.48</t>
  </si>
  <si>
    <t>Zadavatel:</t>
  </si>
  <si>
    <t>IČ:</t>
  </si>
  <si>
    <t xml:space="preserve">VŠB-TUO </t>
  </si>
  <si>
    <t>DIČ:</t>
  </si>
  <si>
    <t>Uchazeč:</t>
  </si>
  <si>
    <t>Vyplň údaj</t>
  </si>
  <si>
    <t>Projektant:</t>
  </si>
  <si>
    <t>CHVÁLEK ATELIÉR s.r.o.</t>
  </si>
  <si>
    <t>True</t>
  </si>
  <si>
    <t>Zpracovatel:</t>
  </si>
  <si>
    <t xml:space="preserve"> </t>
  </si>
  <si>
    <t>Poznámka:</t>
  </si>
  <si>
    <t>Soupis prací je sestaven za využití položek Cenové soustavy ÚRS. Cenové a technické podmínky položek CS ÚRS, které nejsou uvedeny v soupisu prací (tzv. úvodní části katalogů) jsou neomezeně dálkově k dispozici na www.cs-urs.cz. Položky soupisu prací, které nemají ve sloupci „Cenová soustava“ uveden žádný údaj, nepochází z Cenové soustavy ÚRS (takové položky soupisu prací mají Cenovou soustavu „VLASTNÍ“). Ocenění "vlastní" položky:na základě odborných znalostí a zkušeností projektanta při realizaci obdobných zakázek za období 5-ti let. nebo na základě CN) Nedílnou součástí soupisu prací je projektová dokumentace vč. textových příloh, na kterou se položky soupisu prací plně odkazují. (S ohledem na charekter stavby budou provedené práce odsouhlaseny a případně upřesněny v rámci realizace zástupcem objednatele)</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</si>
  <si>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</si>
  <si>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</si>
  <si>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</si>
  <si>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</si>
  <si>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</si>
  <si>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</si>
  <si>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</si>
  <si>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</si>
  <si>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</si>
  <si>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</si>
  <si>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</si>
  <si>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</si>
  <si>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</si>
  <si>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</si>
  <si>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</si>
  <si>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</si>
  <si>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</si>
  <si>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</si>
  <si>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</si>
  <si>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</si>
  <si>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</si>
  <si>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</si>
  <si>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</si>
  <si>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</si>
  <si>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</si>
  <si>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</si>
  <si>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</si>
  <si>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</si>
  <si>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</si>
  <si>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</si>
  <si>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</si>
  <si>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</si>
  <si>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</si>
  <si>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</si>
  <si>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</si>
  <si>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</si>
  <si>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</si>
  <si>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</si>
  <si>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</si>
  <si>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</si>
  <si>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</si>
  <si>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</si>
  <si>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</si>
  <si>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</si>
  <si>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1</t>
  </si>
  <si>
    <t xml:space="preserve">Střecha_část 1 </t>
  </si>
  <si>
    <t>STA</t>
  </si>
  <si>
    <t>{c65cbab6-c0e7-48e2-b20e-dfcfaba106da}</t>
  </si>
  <si>
    <t>2</t>
  </si>
  <si>
    <t>/</t>
  </si>
  <si>
    <t>D.1.10</t>
  </si>
  <si>
    <t xml:space="preserve">Architektonicko-stavební řešení </t>
  </si>
  <si>
    <t>Soupis</t>
  </si>
  <si>
    <t>{6b8f8922-6e93-4d5c-8dec-26193411e9af}</t>
  </si>
  <si>
    <t>D.1.4.1</t>
  </si>
  <si>
    <t>Oprava uzlů napojení jednotek VZT na potrubí tepla a chladu - dilatační celek 1</t>
  </si>
  <si>
    <t>{c65da7ac-bd25-4dca-aca1-c5cb959aa737}</t>
  </si>
  <si>
    <t>D.1.4.2</t>
  </si>
  <si>
    <t>Vzduchotechnika a chlazení</t>
  </si>
  <si>
    <t>{99834127-9dc0-4ab4-8a36-cc04423cec3a}</t>
  </si>
  <si>
    <t>1a</t>
  </si>
  <si>
    <t>Demontáže</t>
  </si>
  <si>
    <t>3</t>
  </si>
  <si>
    <t>{b636fe74-1ed4-445c-9ab6-16094ebe0423}</t>
  </si>
  <si>
    <t>1b</t>
  </si>
  <si>
    <t>Zpětné montáže</t>
  </si>
  <si>
    <t>{fcbdb672-97fe-44a1-b5ee-9a93d3808484}</t>
  </si>
  <si>
    <t>Střecha_část 2</t>
  </si>
  <si>
    <t>{3a5c736a-8af2-4a9a-b377-a652952b370a}</t>
  </si>
  <si>
    <t>{36de908a-adcd-4508-b926-22df8b8b3044}</t>
  </si>
  <si>
    <t>Oprava uzlů napojení jednotek VZT na potrubí tepla a chladu - dilatační celek 2</t>
  </si>
  <si>
    <t>{7591ff97-369f-462f-8b0b-9c6b1fb80f27}</t>
  </si>
  <si>
    <t>{e814c5cf-e493-48e7-8333-a3185fb529e9}</t>
  </si>
  <si>
    <t>2a</t>
  </si>
  <si>
    <t>{7236dd2c-b04f-4a5f-ae9e-27a4e21a9af6}</t>
  </si>
  <si>
    <t>2b</t>
  </si>
  <si>
    <t>{a0ab5ec1-dcc4-4e47-8485-ad14c47df1d5}</t>
  </si>
  <si>
    <t>4</t>
  </si>
  <si>
    <t>Střecha_část 4</t>
  </si>
  <si>
    <t>{72d1c564-bfa2-41f5-942c-81c5ac04f6ac}</t>
  </si>
  <si>
    <t>{54b9b990-becb-4873-9369-63e0c387cee8}</t>
  </si>
  <si>
    <t>{75ef46cf-7d2f-45e2-b721-c54a45dd864c}</t>
  </si>
  <si>
    <t>4a</t>
  </si>
  <si>
    <t>{9c27c0c0-a6e0-46ba-aca2-24d6d3067a81}</t>
  </si>
  <si>
    <t>4b</t>
  </si>
  <si>
    <t>{043e4a3a-ebfa-4c1f-a3d1-76867857490f}</t>
  </si>
  <si>
    <t>VON</t>
  </si>
  <si>
    <t xml:space="preserve">Vedlejší a ostatní náklady stavby </t>
  </si>
  <si>
    <t>{9d145370-4fa4-4c02-a0c6-a905f6137a88}</t>
  </si>
  <si>
    <t>KRYCÍ LIST SOUPISU PRACÍ</t>
  </si>
  <si>
    <t>Objekt:</t>
  </si>
  <si>
    <t xml:space="preserve">1 - Střecha_část 1 </t>
  </si>
  <si>
    <t>Soupis:</t>
  </si>
  <si>
    <t xml:space="preserve">D.1.10 - Architektonicko-stavební řešení </t>
  </si>
  <si>
    <t>REKAPITULACE ČLENĚNÍ SOUPISU PRACÍ</t>
  </si>
  <si>
    <t>Kód dílu - Popis</t>
  </si>
  <si>
    <t>Cena celkem [CZK]</t>
  </si>
  <si>
    <t>Náklady ze soupisu prací</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</si>
  <si>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</si>
  <si>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</si>
  <si>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</si>
  <si>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</si>
  <si>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</si>
  <si>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</si>
  <si>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</si>
  <si>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712 - Povlakové krytiny</t>
  </si>
  <si>
    <t xml:space="preserve">    713 - Izolace tepelné</t>
  </si>
  <si>
    <t xml:space="preserve">    721 - Zdravotechnika </t>
  </si>
  <si>
    <t xml:space="preserve">    762 - Konstrukce tesařské</t>
  </si>
  <si>
    <t xml:space="preserve">    764 - Konstrukce klempířské</t>
  </si>
  <si>
    <t xml:space="preserve">    767 - Konstrukce zámečnické</t>
  </si>
  <si>
    <t xml:space="preserve">    783 - Dokončovací práce - nátěry</t>
  </si>
  <si>
    <t>N00 - Nepojmenované, ostatní práce a dodávky</t>
  </si>
  <si>
    <t>Ostatní - Ostatní</t>
  </si>
  <si>
    <t xml:space="preserve">    OST01 - Ostatní výpisy prvků</t>
  </si>
  <si>
    <t xml:space="preserve">    OST02 - Záchytný systém proti pádu </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</si>
  <si>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</si>
  <si>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</si>
  <si>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</si>
  <si>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</si>
  <si>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</si>
  <si>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</si>
  <si>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</si>
  <si>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</si>
  <si>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</si>
  <si>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</si>
  <si>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</si>
  <si>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</si>
  <si>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</si>
  <si>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</si>
  <si>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</si>
  <si>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</si>
  <si>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</si>
  <si>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</si>
  <si>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</si>
  <si>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62864112R</t>
  </si>
  <si>
    <t>Opracování lícních ploch betonových konstrukcí broušením</t>
  </si>
  <si>
    <t>m2</t>
  </si>
  <si>
    <t>CS VLASTNÍ</t>
  </si>
  <si>
    <t>1731876309</t>
  </si>
  <si>
    <t>P</t>
  </si>
  <si>
    <t>Poznámka k položce:_x000D_
Kompletní provedení dle specifikace PD a TZ včetně všech přímo souvisejících prací a činností</t>
  </si>
  <si>
    <t>VV</t>
  </si>
  <si>
    <t xml:space="preserve">"rozsah_D.1.10_BP v.č. 1,3,5,7,9,11_NS v.č. 2,4,6,8,10,12 , TZ" </t>
  </si>
  <si>
    <t>(konstrukce atiková)</t>
  </si>
  <si>
    <t>"skladba_viz detail_NS" (44,05+18,8)*2*1,0</t>
  </si>
  <si>
    <t>Součet</t>
  </si>
  <si>
    <t>9</t>
  </si>
  <si>
    <t>Ostatní konstrukce a práce, bourání</t>
  </si>
  <si>
    <t>952902121</t>
  </si>
  <si>
    <t>Čištění budov zametení drsných podlah</t>
  </si>
  <si>
    <t>CS ÚRS 2021 02</t>
  </si>
  <si>
    <t>1997174998</t>
  </si>
  <si>
    <t>"skladba S1_NS" (44,05*18,8)</t>
  </si>
  <si>
    <t>95392111R</t>
  </si>
  <si>
    <t>Odstranění dlaždic betonové 500x500 mm kladené na sucho na ploché střechy</t>
  </si>
  <si>
    <t>kus</t>
  </si>
  <si>
    <t>-43952460</t>
  </si>
  <si>
    <t>(45,0+19,0+14,0+35,0)</t>
  </si>
  <si>
    <t>965082923</t>
  </si>
  <si>
    <t>Odstranění násypů pod podlahami tl do 100 mm pl přes 2 m2</t>
  </si>
  <si>
    <t>m3</t>
  </si>
  <si>
    <t>1792033932</t>
  </si>
  <si>
    <t>Poznámka k položce:_x000D_
Odstranění násypu pod podlahami nebo ochranného násypu na střechách tl. do 100 mm, plochy přes 2 m2</t>
  </si>
  <si>
    <t>"skladba S1_BP" (44,05*18,8)*0,15</t>
  </si>
  <si>
    <t>5</t>
  </si>
  <si>
    <t>977151123</t>
  </si>
  <si>
    <t>Jádrové vrty diamantovými korunkami do stavebních materiálů D přes 130 do 150 mm</t>
  </si>
  <si>
    <t>m</t>
  </si>
  <si>
    <t>1153588327</t>
  </si>
  <si>
    <t>997</t>
  </si>
  <si>
    <t>Přesun sutě</t>
  </si>
  <si>
    <t>997013154</t>
  </si>
  <si>
    <t>Vnitrostaveništní doprava suti a vybouraných hmot pro budovy v přes 12 do 15 m s omezením mechanizace</t>
  </si>
  <si>
    <t>t</t>
  </si>
  <si>
    <t>-210964595</t>
  </si>
  <si>
    <t>190,288*0,8 'Přepočtené koeficientem množství</t>
  </si>
  <si>
    <t>7</t>
  </si>
  <si>
    <t>997013214</t>
  </si>
  <si>
    <t>Vnitrostaveništní doprava suti a vybouraných hmot pro budovy v přes 12 do 15 m ručně</t>
  </si>
  <si>
    <t>1899339331</t>
  </si>
  <si>
    <t>190,288*0,2 'Přepočtené koeficientem množství</t>
  </si>
  <si>
    <t>8</t>
  </si>
  <si>
    <t>997013R31</t>
  </si>
  <si>
    <t xml:space="preserve">Poplatek za uložení na skládce (skládkovné) stavebního odpadu bez rozlišení </t>
  </si>
  <si>
    <t>837190987</t>
  </si>
  <si>
    <t>Poznámka k položce:_x000D_
Jednotková cena stanovena pro stavební odpad BEZ ROZLIŠENÍ _včetně nebezpečných odpadů._x000D_
----------------------------------------------------------------------------------------------------------------------</t>
  </si>
  <si>
    <t>997321511</t>
  </si>
  <si>
    <t>Vodorovná doprava suti a vybouraných hmot po suchu do 1 km</t>
  </si>
  <si>
    <t>1813470148</t>
  </si>
  <si>
    <t>10</t>
  </si>
  <si>
    <t>997321519</t>
  </si>
  <si>
    <t>Příplatek ZKD 1 km vodorovné dopravy suti a vybouraných hmot po suchu</t>
  </si>
  <si>
    <t>-2020429545</t>
  </si>
  <si>
    <t>190,288*20 'Přepočtené koeficientem množství</t>
  </si>
  <si>
    <t>11</t>
  </si>
  <si>
    <t>997321611</t>
  </si>
  <si>
    <t>Nakládání nebo překládání suti a vybouraných hmot</t>
  </si>
  <si>
    <t>2137969367</t>
  </si>
  <si>
    <t>998</t>
  </si>
  <si>
    <t>Přesun hmot</t>
  </si>
  <si>
    <t>12</t>
  </si>
  <si>
    <t>998017003</t>
  </si>
  <si>
    <t>Přesun hmot s omezením mechanizace pro budovy v přes 12 do 24 m</t>
  </si>
  <si>
    <t>-500706978</t>
  </si>
  <si>
    <t>0,288*0,8 'Přepočtené koeficientem množství</t>
  </si>
  <si>
    <t>13</t>
  </si>
  <si>
    <t>998018003</t>
  </si>
  <si>
    <t>Přesun hmot ruční pro budovy v přes 12 do 24 m</t>
  </si>
  <si>
    <t>-11739081</t>
  </si>
  <si>
    <t>0,288*0,2 'Přepočtené koeficientem množství</t>
  </si>
  <si>
    <t>PSV</t>
  </si>
  <si>
    <t>Práce a dodávky PSV</t>
  </si>
  <si>
    <t>712</t>
  </si>
  <si>
    <t>Povlakové krytiny</t>
  </si>
  <si>
    <t>14</t>
  </si>
  <si>
    <t>712300845</t>
  </si>
  <si>
    <t>Demontáž ventilační hlavice na ploché střeše sklonu do 10°</t>
  </si>
  <si>
    <t>16</t>
  </si>
  <si>
    <t>16436406</t>
  </si>
  <si>
    <t>712300921</t>
  </si>
  <si>
    <t>Oprava povlakové krytiny do 10° včetně správkových kus NAIP přitavením</t>
  </si>
  <si>
    <t>-1038817560</t>
  </si>
  <si>
    <t xml:space="preserve">Poznámka k položce:_x000D_
-vyčištění+prořezání+odmaštění a odstranění prachu a nečistot_x000D_
-vyspravení poruch a defektů_x000D_
-vyrovnání povrchu - provedení do stavu, aby stávající střešní krytina plnila funkci parozábrany)_x000D_
--------------------------------------------------------------------------------------------------------------------_x000D_
-přetavení přířezy z oxidovaného asfaltového pásu tl. 4 mm s nenasákavou vložkou (oprava - předpoklad 25%)_x000D_
-vyrovnání větších prohlubní provést vrstvou z horkého asfaltu AOSI 85/25 se silikátovým plnivem </t>
  </si>
  <si>
    <t>712311101</t>
  </si>
  <si>
    <t>Provedení povlakové krytiny střech do 10° za studena lakem penetračním nebo asfaltovým</t>
  </si>
  <si>
    <t>-1335986830</t>
  </si>
  <si>
    <t>17</t>
  </si>
  <si>
    <t>M</t>
  </si>
  <si>
    <t>11163150</t>
  </si>
  <si>
    <t>lak penetrační asfaltový</t>
  </si>
  <si>
    <t>32</t>
  </si>
  <si>
    <t>-790946942</t>
  </si>
  <si>
    <t>828,14*0,00032 'Přepočtené koeficientem množství</t>
  </si>
  <si>
    <t>18</t>
  </si>
  <si>
    <t>712331111</t>
  </si>
  <si>
    <t>Provedení povlakové krytiny střech do 10° podkladní vrstvy pásy na sucho samolepící</t>
  </si>
  <si>
    <t>-83998141</t>
  </si>
  <si>
    <t>Mezisoučet</t>
  </si>
  <si>
    <t>"skladba_viz detail_NS" (44,05+18,8)*2*(1,35+0,35)</t>
  </si>
  <si>
    <t>19</t>
  </si>
  <si>
    <t>62866281R</t>
  </si>
  <si>
    <t>pás asfaltový samolepicí modifikovaný SBS tl 3,0mm s vložkou ze skleněné tkaniny se spalitelnou fólií nebo jemnozrnným minerálním posypem nebo textilií na horním povrchu</t>
  </si>
  <si>
    <t>1243536597</t>
  </si>
  <si>
    <t>1041,83*1,1655 'Přepočtené koeficientem množství</t>
  </si>
  <si>
    <t>20</t>
  </si>
  <si>
    <t>712331801</t>
  </si>
  <si>
    <t xml:space="preserve">Odstranění povlakové krytiny střech do 10° z pásů uložených na sucho </t>
  </si>
  <si>
    <t>-1283677876</t>
  </si>
  <si>
    <t>"skladba S1_BP" (44,05*18,8)*5</t>
  </si>
  <si>
    <t>712340831</t>
  </si>
  <si>
    <t>Odstranění povlakové krytiny střech do 10° z pásů NAIP přitavených v plné ploše jednovrstvé</t>
  </si>
  <si>
    <t>-1000216067</t>
  </si>
  <si>
    <t>"skladba S1_BP_svislé konstrukce" (44,05+18,8)*2*0,95</t>
  </si>
  <si>
    <t>22</t>
  </si>
  <si>
    <t>712341559</t>
  </si>
  <si>
    <t>Provedení povlakové krytiny střech do 10° pásy NAIP přitavením v plné ploše</t>
  </si>
  <si>
    <t>-1601961890</t>
  </si>
  <si>
    <t>23</t>
  </si>
  <si>
    <t>62856011R</t>
  </si>
  <si>
    <t>pás asfaltový natavitelný modifikovaný SBS tl 4,0mm s vložkou z hliníkové fólie, hliníkové fólie s nakašírovanou skleněnou vložkou a spalitelnou PE fólií nebo jemnozrnným minerálním posypem na horním povrchu</t>
  </si>
  <si>
    <t>236597935</t>
  </si>
  <si>
    <t>828,14*1,1655 'Přepočtené koeficientem množství</t>
  </si>
  <si>
    <t>24</t>
  </si>
  <si>
    <t>855088418</t>
  </si>
  <si>
    <t>25</t>
  </si>
  <si>
    <t>62855007R</t>
  </si>
  <si>
    <t>pás asfaltový natavitelný modifikovaný SBS tl 4,5mm s vložkou z polyesterové vyztužené rohože skleněnými vlákny a hrubozrnným břidličným posypem na horním povrchu</t>
  </si>
  <si>
    <t>1847288799</t>
  </si>
  <si>
    <t>26</t>
  </si>
  <si>
    <t>712363803</t>
  </si>
  <si>
    <t>Odstranění povlakové krytiny mechanicky kotvené do betonu, budova v do 18 m</t>
  </si>
  <si>
    <t>-467198766</t>
  </si>
  <si>
    <t>"skladba S1_BP" (44,05*18,8)*1</t>
  </si>
  <si>
    <t>27</t>
  </si>
  <si>
    <t>712811101</t>
  </si>
  <si>
    <t>Provedení povlakové krytiny vytažením na konstrukce za studena nátěrem penetračním</t>
  </si>
  <si>
    <t>1162959182</t>
  </si>
  <si>
    <t>28</t>
  </si>
  <si>
    <t>-1181586098</t>
  </si>
  <si>
    <t>125,7*0,00035 'Přepočtené koeficientem množství</t>
  </si>
  <si>
    <t>29</t>
  </si>
  <si>
    <t>712841559</t>
  </si>
  <si>
    <t>Provedení povlakové krytiny vytažením na konstrukce pásy přitavením NAIP</t>
  </si>
  <si>
    <t>-312573799</t>
  </si>
  <si>
    <t>30</t>
  </si>
  <si>
    <t>1822094110</t>
  </si>
  <si>
    <t>125,7*1,2 'Přepočtené koeficientem množství</t>
  </si>
  <si>
    <t>31</t>
  </si>
  <si>
    <t>349100810</t>
  </si>
  <si>
    <t>"skladba_viz detail_NS" (44,05+18,8)*2*(0,75+0,35+0,6)</t>
  </si>
  <si>
    <t>506561093</t>
  </si>
  <si>
    <t>213,69*1,2 'Přepočtené koeficientem množství</t>
  </si>
  <si>
    <t>33</t>
  </si>
  <si>
    <t>998712203</t>
  </si>
  <si>
    <t xml:space="preserve">Přesun hmot procentní pro krytiny povlakové </t>
  </si>
  <si>
    <t>%</t>
  </si>
  <si>
    <t>1245346876</t>
  </si>
  <si>
    <t>713</t>
  </si>
  <si>
    <t>Izolace tepelné</t>
  </si>
  <si>
    <t>34</t>
  </si>
  <si>
    <t>713130851</t>
  </si>
  <si>
    <t>Odstranění tepelné izolace stěn lepené z polystyrenu tl do 100 mm</t>
  </si>
  <si>
    <t>-922023360</t>
  </si>
  <si>
    <t>35</t>
  </si>
  <si>
    <t>713131143</t>
  </si>
  <si>
    <t>Montáž izolace tepelné stěn a základů lepením celoplošně v kombinaci s mechanickým kotvením rohoží, pásů, dílců, desek</t>
  </si>
  <si>
    <t>1181099677</t>
  </si>
  <si>
    <t xml:space="preserve">Poznámka k položce:_x000D_
JC, nad rámec ceníkového obsahu, zahrnuje náklady na lepení "bitumenovým lepidlem" </t>
  </si>
  <si>
    <t>36</t>
  </si>
  <si>
    <t>28372305R</t>
  </si>
  <si>
    <t>deska EPS 100 pro konstrukce s běžným zatížením tl 50mm</t>
  </si>
  <si>
    <t>-725657716</t>
  </si>
  <si>
    <t>125,7*1,1 'Přepočtené koeficientem množství</t>
  </si>
  <si>
    <t>37</t>
  </si>
  <si>
    <t>713140823</t>
  </si>
  <si>
    <t>Odstranění tepelné izolace střech nadstřešní z polystyrenu suchého tl přes 100 mm</t>
  </si>
  <si>
    <t>85119836</t>
  </si>
  <si>
    <t>38</t>
  </si>
  <si>
    <t>713141136</t>
  </si>
  <si>
    <t>Montáž izolace tepelné střech plochých lepené za studena nízkoexpanzní (PUR) pěnou 1 vrstva desek</t>
  </si>
  <si>
    <t>1701056244</t>
  </si>
  <si>
    <t>39</t>
  </si>
  <si>
    <t>28375990R</t>
  </si>
  <si>
    <t>deska EPS 150 pro konstrukce s vysokým zatížením tl 140mm</t>
  </si>
  <si>
    <t>1062154258</t>
  </si>
  <si>
    <t>828,14*1,1 'Přepočtené koeficientem množství</t>
  </si>
  <si>
    <t>40</t>
  </si>
  <si>
    <t>713141212</t>
  </si>
  <si>
    <t>Montáž izolace tepelné střech plochých lepené nízkoexpanzní (PUR) pěnou atikový klín</t>
  </si>
  <si>
    <t>1772824534</t>
  </si>
  <si>
    <t>"skladba_viz detail_NS" (44,05+18,8)*2</t>
  </si>
  <si>
    <t>41</t>
  </si>
  <si>
    <t>63152006</t>
  </si>
  <si>
    <t>klín atikový přechodný minerální plochých střech tl 60x60mm</t>
  </si>
  <si>
    <t>-1093286830</t>
  </si>
  <si>
    <t>125,7*1,05 'Přepočtené koeficientem množství</t>
  </si>
  <si>
    <t>42</t>
  </si>
  <si>
    <t>713141253</t>
  </si>
  <si>
    <t>Přikotvení tepelné izolace šrouby do betonu pro izolaci tl přes 200 do 240 mm</t>
  </si>
  <si>
    <t>-1125453944</t>
  </si>
  <si>
    <t>43</t>
  </si>
  <si>
    <t>713141263</t>
  </si>
  <si>
    <t>Přikotvení tepelné izolace šrouby do betonu pro izolaci tl přes 240 mm</t>
  </si>
  <si>
    <t>214350998</t>
  </si>
  <si>
    <t>44</t>
  </si>
  <si>
    <t>713141336</t>
  </si>
  <si>
    <t>Montáž izolace tepelné střech plochých lepené za studena nízkoexpanzní (PUR) pěnou, spádová vrstva</t>
  </si>
  <si>
    <t>1354678492</t>
  </si>
  <si>
    <t>45</t>
  </si>
  <si>
    <t>28376141R</t>
  </si>
  <si>
    <t>klín izolační z pěnového polystyrenu EPS 100 spád do 10%</t>
  </si>
  <si>
    <t>1090265305</t>
  </si>
  <si>
    <t>828,14*0,22 'Přepočtené koeficientem množství</t>
  </si>
  <si>
    <t>46</t>
  </si>
  <si>
    <t>713141356</t>
  </si>
  <si>
    <t>Montáž spádové izolace na zhlaví atiky šířky do 500 mm lepené za studena nízkoexpanzní (PUR) pěnou</t>
  </si>
  <si>
    <t>-306537601</t>
  </si>
  <si>
    <t>47</t>
  </si>
  <si>
    <t>142036R00</t>
  </si>
  <si>
    <t>deska z polystyrénu XPS, hrana rovná a strukturovaný povrch _ m3</t>
  </si>
  <si>
    <t>1331636298</t>
  </si>
  <si>
    <t>125,7*0,02 'Přepočtené koeficientem množství</t>
  </si>
  <si>
    <t>48</t>
  </si>
  <si>
    <t>998713203</t>
  </si>
  <si>
    <t xml:space="preserve">Přesun hmot procentní pro izolace tepelné </t>
  </si>
  <si>
    <t>-1052084668</t>
  </si>
  <si>
    <t>721</t>
  </si>
  <si>
    <t xml:space="preserve">Zdravotechnika </t>
  </si>
  <si>
    <t>49</t>
  </si>
  <si>
    <t>721210824</t>
  </si>
  <si>
    <t>Demontáž vpustí střešních DN do 150</t>
  </si>
  <si>
    <t>2015046864</t>
  </si>
  <si>
    <t>762</t>
  </si>
  <si>
    <t>Konstrukce tesařské</t>
  </si>
  <si>
    <t>50</t>
  </si>
  <si>
    <t>76236131R</t>
  </si>
  <si>
    <t xml:space="preserve">Konstrukční a vyrovnávací vrstva pod klempířské prvky (atiky) deska z vodovzdorné překližky tl. 21 mm kotvená </t>
  </si>
  <si>
    <t>-553082892</t>
  </si>
  <si>
    <t>Poznámka k položce:_x000D_
Kompletní systémová dodávka a provedení dle specifikace PD a TZ včetně všech přímo souvisejících prací/činností a dodávek/doplňků, kotvících prvků a příslušenství</t>
  </si>
  <si>
    <t>"skladba_viz detail_NS" (44,05+18,8)*2*0,35</t>
  </si>
  <si>
    <t>51</t>
  </si>
  <si>
    <t>76243003R</t>
  </si>
  <si>
    <t>Obložení stěn z cementotřískových desek CETRIS tl 25 mm šroubovaných</t>
  </si>
  <si>
    <t>1772043302</t>
  </si>
  <si>
    <t>Poznámka k položce:_x000D_
Kompletní systémová dodávka a provedení dle specifikace PD a TZ včetně všech přímo souvisejících prací/činností a dodávek/doplňků/příslušenství</t>
  </si>
  <si>
    <t>52</t>
  </si>
  <si>
    <t>998762203</t>
  </si>
  <si>
    <t xml:space="preserve">Přesun hmot procentní pro kce tesařské </t>
  </si>
  <si>
    <t>737994174</t>
  </si>
  <si>
    <t>764</t>
  </si>
  <si>
    <t>Konstrukce klempířské</t>
  </si>
  <si>
    <t>53</t>
  </si>
  <si>
    <t>764002841</t>
  </si>
  <si>
    <t>Demontáž oplechování horních ploch zdí a nadezdívek do suti</t>
  </si>
  <si>
    <t>-736954122</t>
  </si>
  <si>
    <t>54</t>
  </si>
  <si>
    <t>764432R01</t>
  </si>
  <si>
    <t xml:space="preserve">KV-01 - D+M _ oplechování atiky (lakovaný AL) rš 600 mm  </t>
  </si>
  <si>
    <t>1653098675</t>
  </si>
  <si>
    <t>Poznámka k položce:_x000D_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výrobků.</t>
  </si>
  <si>
    <t>55</t>
  </si>
  <si>
    <t>764432R02</t>
  </si>
  <si>
    <t xml:space="preserve">KV-02 - D+M _ oplechování atiky (lakovaný AL) rš 650 mm  </t>
  </si>
  <si>
    <t>-1924482151</t>
  </si>
  <si>
    <t>56</t>
  </si>
  <si>
    <t>764432R03</t>
  </si>
  <si>
    <t xml:space="preserve">KV-03 - D+M _ oplechování dilatační atiky (lakovaný AL) rš 720 mm  </t>
  </si>
  <si>
    <t>1963367909</t>
  </si>
  <si>
    <t>57</t>
  </si>
  <si>
    <t>764432R10</t>
  </si>
  <si>
    <t xml:space="preserve">KV-10 - D+M _ olemování kruhového prostupu (lakovaný AL) dn 100 mm </t>
  </si>
  <si>
    <t>-1974035195</t>
  </si>
  <si>
    <t>58</t>
  </si>
  <si>
    <t>764432R12</t>
  </si>
  <si>
    <t xml:space="preserve">KV-12 - D+M _ stahovací objímka z nerez oceli </t>
  </si>
  <si>
    <t>1554368425</t>
  </si>
  <si>
    <t>59</t>
  </si>
  <si>
    <t>998764203</t>
  </si>
  <si>
    <t xml:space="preserve">Přesun hmot procentní pro konstrukce klempířské </t>
  </si>
  <si>
    <t>2107917063</t>
  </si>
  <si>
    <t>767</t>
  </si>
  <si>
    <t>Konstrukce zámečnické</t>
  </si>
  <si>
    <t>60</t>
  </si>
  <si>
    <t>767431R00</t>
  </si>
  <si>
    <t xml:space="preserve">D+M _ podpůrné konstrukce </t>
  </si>
  <si>
    <t>kpl.</t>
  </si>
  <si>
    <t>-1927462258</t>
  </si>
  <si>
    <t xml:space="preserve">Poznámka k položce:_x000D_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výrobků/konstrukcí._x000D_
------------------------------------------------------------------------------------------------------------------------------------------------------------------_x000D_
(Kompletní rozsah D+M viz PD a TZ _ VZTAŽEN NA URČENOU MJ - JC obsahuje veškeré náklady na dodávku a provedení dle PD a TZ )Podpůrné konstrukce _x000D_
Stávající ocelové podpůrné konstrukce pod potrubními trasami a menšími jednotkami budou nahrazeny plně modulárním univerzálním systém zaručující dlouhou životnost vhodný pro korozivní prostředí (C1-C4 podle normy ISO 12944-2)._x000D_
Jedná se o kompletní sadu pro podporu zařízení instalovaných na rovných střechách s neklouzavou antivibrační podložkou, osazenou na hotový střešní plášť. _x000D_
Ze stejného systému jsou navrženy i pomocné přechodové schůdky v místech dilatačních atik._x000D_
</t>
  </si>
  <si>
    <t>61</t>
  </si>
  <si>
    <t>767431R02</t>
  </si>
  <si>
    <t>Z-02 - D+M _ ocelový kotevní prvek</t>
  </si>
  <si>
    <t>-1454234980</t>
  </si>
  <si>
    <t xml:space="preserve">Poznámka k položce:_x000D_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výrobků._x000D_
--------------------------------------------------------------------------------------------------------------------------------------------------------------_x000D_
Kompletní rozsah D+M viz PD a TZ _ VZTAŽEN NA URČENOU MJ - JC obsahuje veškeré náklady na dodávku a provedení dle PD a TZ </t>
  </si>
  <si>
    <t>62</t>
  </si>
  <si>
    <t>767431R04</t>
  </si>
  <si>
    <t xml:space="preserve">Z-04 - D+M _ ocelová průchodka střechou </t>
  </si>
  <si>
    <t>819812680</t>
  </si>
  <si>
    <t>63</t>
  </si>
  <si>
    <t>767431R05</t>
  </si>
  <si>
    <t xml:space="preserve">Z-05 - D+M _ ocelová průchodka střechou </t>
  </si>
  <si>
    <t>712924473</t>
  </si>
  <si>
    <t>64</t>
  </si>
  <si>
    <t>767431R07</t>
  </si>
  <si>
    <t xml:space="preserve">Z-07 - D+M _ ocelová průchodka střechou </t>
  </si>
  <si>
    <t>-646439481</t>
  </si>
  <si>
    <t>65</t>
  </si>
  <si>
    <t>767431R10</t>
  </si>
  <si>
    <t xml:space="preserve">Z-10 - D+M _ ocelová průchodka střechou </t>
  </si>
  <si>
    <t>-1482706379</t>
  </si>
  <si>
    <t>66</t>
  </si>
  <si>
    <t>767431R13</t>
  </si>
  <si>
    <t xml:space="preserve">Z-13 - D+M _ ocelová průchodka střechou </t>
  </si>
  <si>
    <t>-1647940625</t>
  </si>
  <si>
    <t>67</t>
  </si>
  <si>
    <t>767431R14</t>
  </si>
  <si>
    <t xml:space="preserve">Z-14 - D+M _ ocelová průchodka střechou </t>
  </si>
  <si>
    <t>-1623092945</t>
  </si>
  <si>
    <t>68</t>
  </si>
  <si>
    <t>767431R15</t>
  </si>
  <si>
    <t xml:space="preserve">Z-15 - D+M _ ocelová průchodka střechou </t>
  </si>
  <si>
    <t>625751921</t>
  </si>
  <si>
    <t>69</t>
  </si>
  <si>
    <t>767431R16</t>
  </si>
  <si>
    <t xml:space="preserve">Z-16 - D+M _ ocelová průchodka střechou </t>
  </si>
  <si>
    <t>-607644533</t>
  </si>
  <si>
    <t>70</t>
  </si>
  <si>
    <t>767431R17</t>
  </si>
  <si>
    <t xml:space="preserve">Z-17 - D+M _ ocelová průchodka střechou </t>
  </si>
  <si>
    <t>-526484756</t>
  </si>
  <si>
    <t>71</t>
  </si>
  <si>
    <t>767996701</t>
  </si>
  <si>
    <t>Demontáž atypických zámečnických konstrukcí řezáním hm jednotlivých dílů do 50 kg</t>
  </si>
  <si>
    <t>kg</t>
  </si>
  <si>
    <t>-1397948066</t>
  </si>
  <si>
    <t>1,2*((2*43,14)+9,4+(3*10,75)+(4*14,75)+(2*31,0)+18,3+(2*38,75)+45,0+47,0+(2*29,7))</t>
  </si>
  <si>
    <t>72</t>
  </si>
  <si>
    <t>998767203</t>
  </si>
  <si>
    <t xml:space="preserve">Přesun hmot procentní pro zámečnické konstrukce </t>
  </si>
  <si>
    <t>1339210185</t>
  </si>
  <si>
    <t>783</t>
  </si>
  <si>
    <t>Dokončovací práce - nátěry</t>
  </si>
  <si>
    <t>73</t>
  </si>
  <si>
    <t>783306801</t>
  </si>
  <si>
    <t>Odstranění nátěru ze zámečnických konstrukcí obroušením</t>
  </si>
  <si>
    <t>61721940</t>
  </si>
  <si>
    <t>Poznámka k položce:_x000D_
BUDE UPŘESNĚNO V RÁMCI DÍLENSKÉ DOKUMENTACE.</t>
  </si>
  <si>
    <t>74</t>
  </si>
  <si>
    <t>783306809</t>
  </si>
  <si>
    <t>Odstranění nátěru ze zámečnických konstrukcí okartáčováním</t>
  </si>
  <si>
    <t>342842561</t>
  </si>
  <si>
    <t>75</t>
  </si>
  <si>
    <t>783314201</t>
  </si>
  <si>
    <t>Základní antikorozní jednonásobný syntetický standardní nátěr zámečnických konstrukcí</t>
  </si>
  <si>
    <t>-1837207556</t>
  </si>
  <si>
    <t>76</t>
  </si>
  <si>
    <t>783317101</t>
  </si>
  <si>
    <t>Krycí jednonásobný syntetický standardní nátěr zámečnických konstrukcí</t>
  </si>
  <si>
    <t>-610080446</t>
  </si>
  <si>
    <t>28,5*2 'Přepočtené koeficientem množství</t>
  </si>
  <si>
    <t>N00</t>
  </si>
  <si>
    <t>Nepojmenované, ostatní práce a dodávky</t>
  </si>
  <si>
    <t>77</t>
  </si>
  <si>
    <t>N00_015R04</t>
  </si>
  <si>
    <t>Příplatek k povlakovým krytinám střech _ za provedení veškerých detailů a (D+M) systémových prostupů/průchodek , opracování prostupů</t>
  </si>
  <si>
    <t>512</t>
  </si>
  <si>
    <t>-1343474965</t>
  </si>
  <si>
    <t xml:space="preserve">Poznámka k položce:_x000D_
Kompletní dodávka a provedení dle specifikace PD (SOUPIS DETAILŮ) a TZ + systémové technologické postupy _x000D_
----------------------------------------------------------------------------------------------------------------------------------------_x000D_
</t>
  </si>
  <si>
    <t>"rozsah a specifikace _ vtaženo na plochu střešního pláště/POVLAKOVÉ KRYTINY"</t>
  </si>
  <si>
    <t>78</t>
  </si>
  <si>
    <t>N00_015R05</t>
  </si>
  <si>
    <t>Příplatek za provedení díla bez nutnosti stavby obvodového řadového lešení / za etapový postup prací / za provizorní ochranné konstrukce / speciální těžkou techniku</t>
  </si>
  <si>
    <t>-1999518835</t>
  </si>
  <si>
    <t xml:space="preserve">Poznámka k položce:_x000D_
Kompletní dodávka a provedení dle specifikace PD (SOUPIS DETAILŮ) a TZ _x000D_
------------------------------------------------------------------------------------------_x000D_
</t>
  </si>
  <si>
    <t>79</t>
  </si>
  <si>
    <t>N00_015R06</t>
  </si>
  <si>
    <t xml:space="preserve">Příplatek za demontáže stávajících rozvodů a kabelových tras na střeše + zpětná montáž/pokládka před pokládkou nových vrstev střešního pláště </t>
  </si>
  <si>
    <t>1445437965</t>
  </si>
  <si>
    <t xml:space="preserve">Poznámka k položce:_x000D_
Kompletní systémové dodávky a provedení dle specifikace PD a TZ včetně všech přímo souvisejících prací/činností a dodávek/doplňků a příslušennství  + uvedení do provozu._x000D_
--------------------------------------------------------------------------------------------------------------------------------------------------------------------------------------_x000D_
Upřesnění rozsahu:_x000D_
Po dobu rekonstrukce střešního pláště budou stávající přívodní kabely silnoproudu či MaR odpojeny a stočeny tak, aby nedošlo k jejich poškození a následně budou znovu položeny. Část kabelů je vedena přímo na stropní konstrukci ve vrstvě tepelné izolace, část rozvodů je vedena na podpůrných konstrukcí nad střechou. Nově budou provedeny izolace, či osazeny chráničky nebo kabelové žlaby. _x000D_
Nově budou provedeny rozvody uzemnění včetně osazení jímacích tyčí dle projektu hromosvodu, jenž bude součástí dodávky._x000D_
</t>
  </si>
  <si>
    <t>Ostatní</t>
  </si>
  <si>
    <t>OST01</t>
  </si>
  <si>
    <t>Ostatní výpisy prvků</t>
  </si>
  <si>
    <t>80</t>
  </si>
  <si>
    <t>799432R02</t>
  </si>
  <si>
    <t xml:space="preserve">OV-02 - D+M _ odvětrávací komínek prům. 110 mm </t>
  </si>
  <si>
    <t>1238221713</t>
  </si>
  <si>
    <t>81</t>
  </si>
  <si>
    <t>799432R03</t>
  </si>
  <si>
    <t xml:space="preserve">OV-03 - D+M _ odvětrávací komínek prům. 125 mm </t>
  </si>
  <si>
    <t>1144001385</t>
  </si>
  <si>
    <t>82</t>
  </si>
  <si>
    <t>799432R04</t>
  </si>
  <si>
    <t xml:space="preserve">OV-04 - D+M _ prostup pro kabely DN 50 mm </t>
  </si>
  <si>
    <t>734623978</t>
  </si>
  <si>
    <t>83</t>
  </si>
  <si>
    <t>799432R06</t>
  </si>
  <si>
    <t xml:space="preserve">OV-06 - D+M _ prostup pro kabely DN 160 mm </t>
  </si>
  <si>
    <t>809512336</t>
  </si>
  <si>
    <t>84</t>
  </si>
  <si>
    <t>799432R07</t>
  </si>
  <si>
    <t xml:space="preserve">OV-07 - D+M _ pojistný kruhový přepad z PVC DN 100 mm </t>
  </si>
  <si>
    <t>-2028411301</t>
  </si>
  <si>
    <t>85</t>
  </si>
  <si>
    <t>799432R08</t>
  </si>
  <si>
    <t xml:space="preserve">OV-08 - D+M _ vyhřívaný střešní vtok DN 100 mm </t>
  </si>
  <si>
    <t>2077237781</t>
  </si>
  <si>
    <t>OST02</t>
  </si>
  <si>
    <t xml:space="preserve">Záchytný systém proti pádu </t>
  </si>
  <si>
    <t>86</t>
  </si>
  <si>
    <t>OST02_R01</t>
  </si>
  <si>
    <t xml:space="preserve">U1 _ kotevní bod délky 600 mm </t>
  </si>
  <si>
    <t>-1600537020</t>
  </si>
  <si>
    <t>87</t>
  </si>
  <si>
    <t>OST02_R02</t>
  </si>
  <si>
    <t xml:space="preserve">U2 _ kotevní bod délky 700 mm </t>
  </si>
  <si>
    <t>-723268781</t>
  </si>
  <si>
    <t>88</t>
  </si>
  <si>
    <t>OST02_R04</t>
  </si>
  <si>
    <t xml:space="preserve">Kompletní montáž systému </t>
  </si>
  <si>
    <t>-173405100</t>
  </si>
  <si>
    <t>Poznámka k položce:_x000D_
Kompletní provedení dle specifikace PD a TZ včetně všech přímo souvisejících prací/činností a dodávek/doplňků/příslušenství</t>
  </si>
  <si>
    <t>89</t>
  </si>
  <si>
    <t>OST02_R05</t>
  </si>
  <si>
    <t>Předávací dokumentace, revize, zkoušky, uvedení do provozu</t>
  </si>
  <si>
    <t>128745577</t>
  </si>
  <si>
    <t>D.1.4.1 - Oprava uzlů napojení jednotek VZT na potrubí tepla a chladu - dilatační celek 1</t>
  </si>
  <si>
    <t>713 - Izolace tepelné</t>
  </si>
  <si>
    <t>732 - Strojovny</t>
  </si>
  <si>
    <t>733 - Rozvod potrubí</t>
  </si>
  <si>
    <t>M72VD - Revize a zkoušky</t>
  </si>
  <si>
    <t>722181245RU2</t>
  </si>
  <si>
    <t>Izolace návleková kaučuk potr. pr. 40 mm, tl. stěny 30 mm</t>
  </si>
  <si>
    <t>722182001RT1</t>
  </si>
  <si>
    <t>Izolace minerální pouzdro 0,038 W/m*K, D potrubí / tl.iz. 22/30</t>
  </si>
  <si>
    <t>713491111R00</t>
  </si>
  <si>
    <t>Oplechování iz. potrubí  Al plechem</t>
  </si>
  <si>
    <t>Poznámka k položce:_x000D_
0,32*(1+1)+0,26*(1+1)_x000D_
uzel č. 1, 2, potr.pr. 40, 22</t>
  </si>
  <si>
    <t>713491112R00</t>
  </si>
  <si>
    <t>Oplechování ohybů iz. potrubí  Al plechem</t>
  </si>
  <si>
    <t>Poznámka k položce:_x000D_
0,32*(2+2)+0,26*(3+3)_x000D_
uzel č. 1, 2, potr.pr. 40, 22</t>
  </si>
  <si>
    <t>732</t>
  </si>
  <si>
    <t>Strojovny</t>
  </si>
  <si>
    <t>732291916R00</t>
  </si>
  <si>
    <t>Napuštění systému provozním médiem, odvzdušnění</t>
  </si>
  <si>
    <t>Poznámka k položce:_x000D_
2*2_x000D_
2 uzly, 2 okruhy</t>
  </si>
  <si>
    <t>733</t>
  </si>
  <si>
    <t>Rozvod potrubí</t>
  </si>
  <si>
    <t>733163104R00</t>
  </si>
  <si>
    <t>Potrubí z měděných trubek vytápění D 22 x 1,0 mm</t>
  </si>
  <si>
    <t>Poznámka k položce:_x000D_
1+1_x000D_
uzel č. 1, 2</t>
  </si>
  <si>
    <t>733161904R00</t>
  </si>
  <si>
    <t>Propojení měděného potrubí vytápění D 22 mm</t>
  </si>
  <si>
    <t>Poznámka k položce:_x000D_
2+2_x000D_
uzel č. 1, 2</t>
  </si>
  <si>
    <t>733167003R00</t>
  </si>
  <si>
    <t>Příplatek za malý rozsah - potrubí Cu 22/1</t>
  </si>
  <si>
    <t>733175325R00</t>
  </si>
  <si>
    <t>Montáž tvarovek plast lepené dva spoje D 40 mm</t>
  </si>
  <si>
    <t>Poznámka k položce:_x000D_
5+5_x000D_
uzel č. 1, 2</t>
  </si>
  <si>
    <t>05031VD</t>
  </si>
  <si>
    <t>Oblouk 90°lepený PVC (PVCu) pr. 40</t>
  </si>
  <si>
    <t>ks</t>
  </si>
  <si>
    <t>Poznámka k položce:_x000D_
3+3_x000D_
uzel č. 1, 2</t>
  </si>
  <si>
    <t>05033VD</t>
  </si>
  <si>
    <t>Spojka lepená PVC(u) pr. 40</t>
  </si>
  <si>
    <t>05032VD</t>
  </si>
  <si>
    <t>Potrubí plast lepené PVC (PVCu) pr. 40 PN10</t>
  </si>
  <si>
    <t>733171140R00</t>
  </si>
  <si>
    <t>Příplatek za malý rozsah - potrubí plast pr.40</t>
  </si>
  <si>
    <t>M72VD</t>
  </si>
  <si>
    <t>Revize a zkoušky</t>
  </si>
  <si>
    <t>72303VD</t>
  </si>
  <si>
    <t>2x tlaková zkouška + těsnost, dilatační zkouška</t>
  </si>
  <si>
    <t>D.1.4.2 - Vzduchotechnika a chlazení</t>
  </si>
  <si>
    <t>Úroveň 3:</t>
  </si>
  <si>
    <t>1a - Demontáže</t>
  </si>
  <si>
    <t>D1 - Zařízení č. 1 – Střecha 1</t>
  </si>
  <si>
    <t xml:space="preserve">    D2 - Soupis prací, dodávek a montáže</t>
  </si>
  <si>
    <t>D1</t>
  </si>
  <si>
    <t>Zařízení č. 1 – Střecha 1</t>
  </si>
  <si>
    <t>D2</t>
  </si>
  <si>
    <t>Soupis prací, dodávek a montáže</t>
  </si>
  <si>
    <t>1.1</t>
  </si>
  <si>
    <t>Demontáž pozink. potrubí včetně izolace a oplechování</t>
  </si>
  <si>
    <t>Poznámka k položce:_x000D_
Ekologická likvidace části demontovaného VZT potrubí určeného k likvidaci_x000D_
Stávající tlum.vložky zdemontovat, uskladnit _x000D_
Uskladnění části VZT potrubí pro zpětnou montáž</t>
  </si>
  <si>
    <t>1.2</t>
  </si>
  <si>
    <t>Demontáž plast. Potrubí</t>
  </si>
  <si>
    <t>Poznámka k položce:_x000D_
Uskladnění VZT plast.potrubí pro zpětnou montáž</t>
  </si>
  <si>
    <t>1.3</t>
  </si>
  <si>
    <t>Odpojení a demontáž střešního ventilátoru DVS 355 E4 vč.podstavce a části potrubí</t>
  </si>
  <si>
    <t>Poznámka k položce:_x000D_
Vyčištění popř.repase ventilátoru nebo jeho částí. Repasi nutno potvrdit s investorem._x000D_
Uskladnění ventilátoru pro zpětnou montáž</t>
  </si>
  <si>
    <t>1.4</t>
  </si>
  <si>
    <t>Odsátí chladiva a elektrické odpojení  pro demontáž</t>
  </si>
  <si>
    <t>Poznámka k položce:_x000D_
Demontáž Split kond.jednotek LG S24AW vč.rámu_x000D_
Demontáž části chladícího potrubí včetně izolace do 5 bm, ekologická likvidace_x000D_
Uskladnění použitelných částí _x000D_
Vyčištění popř.repase.  Repasi nutno potvrdit s investorem.</t>
  </si>
  <si>
    <t>1.5</t>
  </si>
  <si>
    <t>Odpojení a demontáž stáv.radiálních ventilátorů (průměr napojení do 200mm)vč.podstavce</t>
  </si>
  <si>
    <t>Poznámka k položce:_x000D_
Vyčištění popř.repase ventilátoru nebo jeho částí.  Repasi nutno potvrdit s investorem._x000D_
Uskladnění ventilátoru pro zpětnou montáž</t>
  </si>
  <si>
    <t>1.6</t>
  </si>
  <si>
    <t>Odpojení a demontáž stáv.radiálních ventilátorů (průměr napojení do 300mm)vč.podstavce</t>
  </si>
  <si>
    <t>1b - Zpětné montáže</t>
  </si>
  <si>
    <t xml:space="preserve">    D3 - Montážní materiál společný pro všechna zařízení:</t>
  </si>
  <si>
    <t>Zpětná montáž uskladněného pozink. potrubí</t>
  </si>
  <si>
    <t>Zpětná montáž uskladněného plast. potrubí</t>
  </si>
  <si>
    <t>Zpětná montáž střešního ventilátoru DVS 355 E4 vč.podstavce, včetně EL zapojení</t>
  </si>
  <si>
    <t>Zpětná montáž Split kond.jednotek LG S24AW vč.rámu a EL zapojení</t>
  </si>
  <si>
    <t>Pol1</t>
  </si>
  <si>
    <t>Cu potrubí, vč izolace (uvedena je délka trasy) vč.komunikačního a napájecího kabelu</t>
  </si>
  <si>
    <t>bm</t>
  </si>
  <si>
    <t>Pol2</t>
  </si>
  <si>
    <t>Pozink. korýtko pro vedení chladiva, rozměr max. 200x100 včetně víka</t>
  </si>
  <si>
    <t>Pol3</t>
  </si>
  <si>
    <t>Ochranná folie CU potrubí a kabelů, ochrana proti UV záření</t>
  </si>
  <si>
    <t>Zpětná montáž stáv.radiálních ventilátorů (průměr napojení do 200mm)vč.podstavce, včetně EL zapojení</t>
  </si>
  <si>
    <t>Pol4</t>
  </si>
  <si>
    <t>Nová tlumící vložka do prům. 200 mm</t>
  </si>
  <si>
    <t>Zpětná montáž stáv.radiálních ventilátorů (průměr napojení do 300mm)vč.podstavce, včetně EL zapojení</t>
  </si>
  <si>
    <t>Pol5</t>
  </si>
  <si>
    <t>Nová tlumící vložka do prům. 300 mm</t>
  </si>
  <si>
    <t>1.7</t>
  </si>
  <si>
    <t>Nové tlumící vložky u VZT jednotek do průřezu 1x1m, rozměr dle výkresu</t>
  </si>
  <si>
    <t>Pol6</t>
  </si>
  <si>
    <t>Montáž</t>
  </si>
  <si>
    <t>1.8</t>
  </si>
  <si>
    <t>VZT exteriérové potrubí čtyřhranné tl.30mm z předizolovaných panelů</t>
  </si>
  <si>
    <t>Poznámka k položce:_x000D_
Poznámka k položce:_x000D_
Rovné potrubí a tvarovky, čtyřhranného průřezu z předizolovaného panelu. Nezávisle na velikosti průřezu exteriérní panel 30 mm šířky, 80/200 mikronů s hliníkovým povrchem - hladký/vzorkovaný. Hustota izolační pěny 49kg/m³, tepelná vodivost λ=0,019 W/m°K, třída vzduchotěsnosti „C”. Dodaný s doplňky, sestavený na komplet. POZOR!!! Spoje - příruby je nutno v exteriéru přelepit alubutylovou páskou.</t>
  </si>
  <si>
    <t>Pol7</t>
  </si>
  <si>
    <t>Montáž potrubí a dopravné</t>
  </si>
  <si>
    <t>1.9</t>
  </si>
  <si>
    <t>Zpětná montáž tlumících vložek tlumičů, klapek ... do nového potrubí, uveden počet celých tlumičů+počet klapek</t>
  </si>
  <si>
    <t>1.10</t>
  </si>
  <si>
    <t>Plastové potrubí z PEEL (tl.5mm) do průměru 300mm, Teplotní rozsah pro použití [°C] -40/+70</t>
  </si>
  <si>
    <t>Poznámka k položce:_x000D_
Spoje na příruby</t>
  </si>
  <si>
    <t>Pol8</t>
  </si>
  <si>
    <t>1.11</t>
  </si>
  <si>
    <t>Pozink. potrubí kruhové do průměru 200mm (20% tvarovek)</t>
  </si>
  <si>
    <t>Poznámka k položce:_x000D_
sk. I - pozink. Plech,  tř. těsnosti ATC4 dle EN 16798-3</t>
  </si>
  <si>
    <t>Pol9</t>
  </si>
  <si>
    <t>D3</t>
  </si>
  <si>
    <t>Montážní materiál společný pro všechna zařízení:</t>
  </si>
  <si>
    <t>Pol10</t>
  </si>
  <si>
    <t>- spojovací</t>
  </si>
  <si>
    <t>Pol11</t>
  </si>
  <si>
    <t>- gumové těsnění</t>
  </si>
  <si>
    <t>Pol12</t>
  </si>
  <si>
    <t>- materiál na závěsy, uložení potrubí</t>
  </si>
  <si>
    <t>Pol13</t>
  </si>
  <si>
    <t>- montáž závěsu uložení potrubí</t>
  </si>
  <si>
    <t>2 - Střecha_část 2</t>
  </si>
  <si>
    <t>"skladba_viz detail_NS" (36,65+16,3)*2*1,0</t>
  </si>
  <si>
    <t>"skladba S1_NS" (36,65*16,3)</t>
  </si>
  <si>
    <t>(44,0+12,0+7,0+28,0)</t>
  </si>
  <si>
    <t>"skladba S1_BP" (36,65*16,3)*0,15</t>
  </si>
  <si>
    <t>137,806*0,8 'Přepočtené koeficientem množství</t>
  </si>
  <si>
    <t>137,806*0,2 'Přepočtené koeficientem množství</t>
  </si>
  <si>
    <t>137,806*20 'Přepočtené koeficientem množství</t>
  </si>
  <si>
    <t>0,009*0,8 'Přepočtené koeficientem množství</t>
  </si>
  <si>
    <t>0,009*0,2 'Přepočtené koeficientem množství</t>
  </si>
  <si>
    <t>597,395*0,00032 'Přepočtené koeficientem množství</t>
  </si>
  <si>
    <t>-1105991493</t>
  </si>
  <si>
    <t>"kompletní provedení dle specifikace PD a TZ vč. všech souvisejících prací a dodávek"</t>
  </si>
  <si>
    <t>KOMPLETNÍ SYSTÉMOVÉ ŘEŠENÍ ROVNÝCH STŘECH / TERAS</t>
  </si>
  <si>
    <t>-mechanické kotvení přes všechny vrstvy střešního pláště do nosné konstrukce</t>
  </si>
  <si>
    <t>v jednotkové ceně zahrnuty náklady na veškeré systémové lišty, profily, doplňky, příslušenství, detaily</t>
  </si>
  <si>
    <t>v jednotkové ceně zahrnuty všechny prořezy a navýšení materiálů</t>
  </si>
  <si>
    <t>"skladba_viz detail_NS" (36,65+16,3)*2*(0,75+0,35+0,6)</t>
  </si>
  <si>
    <t>-1085705336</t>
  </si>
  <si>
    <t>777,425*1,1655 'Přepočtené koeficientem množství</t>
  </si>
  <si>
    <t>"skladba S1_BP" (36,65*16,3)*5</t>
  </si>
  <si>
    <t>"skladba S1_BP_svislé konstrukce" (36,65+16,3)*2*0,95</t>
  </si>
  <si>
    <t>597,395*1,1655 'Přepočtené koeficientem množství</t>
  </si>
  <si>
    <t>1917744358</t>
  </si>
  <si>
    <t>988475151</t>
  </si>
  <si>
    <t>"skladba S1_BP" (36,65*16,3)*1</t>
  </si>
  <si>
    <t>712525R01</t>
  </si>
  <si>
    <t>POLOŽKA NEOBSAZENA - NENACEŇOVAT</t>
  </si>
  <si>
    <t>285230007</t>
  </si>
  <si>
    <t>Poznámka k položce:_x000D_
Cena obsahuje kompletní systémové řešení jednoho výrobce_x000D_
(lišty, doplňky, příslušenství, řešení detailů a ukončení)_x000D_
--------------------------------------------------------------------------_x000D_
-střešní krytina je navržena rozměrově stálá střešní hydroizolační fólie z TPO/FPO tloušťky DLE ZADÁVACÍ DOKUMENTACE ; fólie vyztužena. _x000D_
Součásti dodávky střešní krytiny jsou veškeré přechodové a ukončovací profily z poplastovaného plechu (přechod krytiny na svislé konstrukce, ukončovací a přítlačné lišty apod.) _x000D_
-podkladní , ochranná separační vrstva (např. geotextílie 300 g/m2). _x000D_
Součásti dodávky povlakové krytiny je dále ošetření prostupů střechou/terasou - budou využity typové doplňky ze sortimentu použité povlakové krytiny _x000D_
(tj. manžety s otvorem 2/3 průměru prostupu, doplňková fólie bude vytažena na prostupující potrubí do výšky min.150mm na úroveň střešní krytiny, fólie bude stažena systémovou plechovou objímkou a spoj zatmelen PU tmelem)_x000D_
Hydroizolace bude ukončena na prostupujících konstrukcích a u stěn min. 150 mm nad vnější povrch přiléhající střešní plochy, u atiky bude ukončena na koruně._x000D_
------------------------------------------------------------------------------------------------------------------------------------------------------------------------------------------------</t>
  </si>
  <si>
    <t>105,9*0,00035 'Přepočtené koeficientem množství</t>
  </si>
  <si>
    <t>105,9*1,2 'Přepočtené koeficientem množství</t>
  </si>
  <si>
    <t>1149501246</t>
  </si>
  <si>
    <t>-692539906</t>
  </si>
  <si>
    <t>180,03*1,2 'Přepočtené koeficientem množství</t>
  </si>
  <si>
    <t>105,9*1,1 'Přepočtené koeficientem množství</t>
  </si>
  <si>
    <t>"skladba S1_BP" (36,65*16,3)</t>
  </si>
  <si>
    <t>-2085936180</t>
  </si>
  <si>
    <t>28375992R</t>
  </si>
  <si>
    <t>deska EPS 150 pro konstrukce s vysokým zatížením tl 180mm</t>
  </si>
  <si>
    <t>552562836</t>
  </si>
  <si>
    <t>597,395*1,1 'Přepočtené koeficientem množství</t>
  </si>
  <si>
    <t>"skladba_viz detail_NS" (36,65+16,3)*2</t>
  </si>
  <si>
    <t>105,9*1,05 'Přepočtené koeficientem množství</t>
  </si>
  <si>
    <t>597,395*0,22 'Přepočtené koeficientem množství</t>
  </si>
  <si>
    <t>105,9*0,02 'Přepočtené koeficientem množství</t>
  </si>
  <si>
    <t>"skladba_viz detail_NS" (36,65+16,3)*2*0,35</t>
  </si>
  <si>
    <t>1211747210</t>
  </si>
  <si>
    <t>-1261154572</t>
  </si>
  <si>
    <t>-1706216192</t>
  </si>
  <si>
    <t>-398025902</t>
  </si>
  <si>
    <t>1264304857</t>
  </si>
  <si>
    <t>-990411264</t>
  </si>
  <si>
    <t>-2050067974</t>
  </si>
  <si>
    <t>767431R06</t>
  </si>
  <si>
    <t xml:space="preserve">Z-06 - D+M _ ocelová průchodka střechou </t>
  </si>
  <si>
    <t>-631351869</t>
  </si>
  <si>
    <t>-146129020</t>
  </si>
  <si>
    <t>1973235673</t>
  </si>
  <si>
    <t>1,2*((2*43,14)+(2*9,4)+(3*12,5)+(9*14,75)+(2*38,75))</t>
  </si>
  <si>
    <t>25,5*2 'Přepočtené koeficientem množství</t>
  </si>
  <si>
    <t>799432R01</t>
  </si>
  <si>
    <t xml:space="preserve">OV-01 - D+M _ odvětrávací komínek prům. 75 mm </t>
  </si>
  <si>
    <t>1536779873</t>
  </si>
  <si>
    <t>1683526967</t>
  </si>
  <si>
    <t>1139693138</t>
  </si>
  <si>
    <t>397797807</t>
  </si>
  <si>
    <t>1004493454</t>
  </si>
  <si>
    <t>-2059707434</t>
  </si>
  <si>
    <t xml:space="preserve">U1 _ kotevní bod délky 500 mm </t>
  </si>
  <si>
    <t xml:space="preserve">U2 _ kotevní bod délky 600 mm </t>
  </si>
  <si>
    <t>D.1.4.1 - Oprava uzlů napojení jednotek VZT na potrubí tepla a chladu - dilatační celek 2</t>
  </si>
  <si>
    <t>713 - Izolace tepelné, protipožární prostupy</t>
  </si>
  <si>
    <t>Izolace tepelné, protipožární prostupy</t>
  </si>
  <si>
    <t>722182001RT2</t>
  </si>
  <si>
    <t>Izolace minerální pouzdro 0,038 W/m*K, D potrubí / tl.iz. 28/30</t>
  </si>
  <si>
    <t>Poznámka k položce:_x000D_
0,32*(2+2)+0,26*(0+1)+0,28*(3+0)_x000D_
uzel č. 3, 4, potr.pr. 40, 22, 28</t>
  </si>
  <si>
    <t>Poznámka k položce:_x000D_
0,32*(7+6)+0,26*(0+3)+0,28*(3+0)_x000D_
uzel č. 1, 2, 3, 4, 6, potr.pr. 40, 22, 28</t>
  </si>
  <si>
    <t>Poznámka k položce:_x000D_
0+1_x000D_
uzel č. 3, 4</t>
  </si>
  <si>
    <t>733163105R00</t>
  </si>
  <si>
    <t>Potrubí z měděných trubek vytápění D 28 x 1,0 mm</t>
  </si>
  <si>
    <t>Poznámka k položce:_x000D_
1_x000D_
uzel č. 3</t>
  </si>
  <si>
    <t>Poznámka k položce:_x000D_
0+2_x000D_
uzel č.  3, 4</t>
  </si>
  <si>
    <t>733161905R00</t>
  </si>
  <si>
    <t>Propojení měděného potrubí vytápění D 28 mm</t>
  </si>
  <si>
    <t>Příplatek za malý rozsah - potrubí Cu 22/1-28/1</t>
  </si>
  <si>
    <t>Poznámka k položce:_x000D_
13+11_x000D_
uzel č.  3, 4</t>
  </si>
  <si>
    <t>Poznámka k položce:_x000D_
9+7_x000D_
uzel č.  3, 4</t>
  </si>
  <si>
    <t>Poznámka k položce:_x000D_
4+4_x000D_
uzel č. 3, 4</t>
  </si>
  <si>
    <t>Poznámka k položce:_x000D_
2+2_x000D_
uzel č. 3, 4</t>
  </si>
  <si>
    <t>2a - Demontáže</t>
  </si>
  <si>
    <t>D1 - Zařízení č. 2 – Střecha 2</t>
  </si>
  <si>
    <t>Zařízení č. 2 – Střecha 2</t>
  </si>
  <si>
    <t>2.1</t>
  </si>
  <si>
    <t>2.2</t>
  </si>
  <si>
    <t>Poznámka k položce:_x000D_
Uskladnění VZT potrubí pro zpětnou montáž</t>
  </si>
  <si>
    <t>2.3</t>
  </si>
  <si>
    <t>Poznámka k položce:_x000D_
Demontáž Split kond.jednotek LG S24AW vč.rámu_x000D_
Uskladnění použitelných částí pro zpětnou montáž_x000D_
Vyčištění popř.repase , Repasi nutno potvrdit s investorem._x000D_
Demontáž části chladícího potrubí včetně izolace do 5 bm, ekologická likvidace</t>
  </si>
  <si>
    <t>2.4</t>
  </si>
  <si>
    <t>Poznámka k položce:_x000D_
Vyčištění popř.repase ventilátoru nebo jeho částí, Repasi nutno potvrdit s investorem._x000D_
Uskladnění ventilátoru pro zpětnou montáž</t>
  </si>
  <si>
    <t>2.5</t>
  </si>
  <si>
    <t>2b - Zpětné montáže</t>
  </si>
  <si>
    <t>2.6</t>
  </si>
  <si>
    <t>2.7</t>
  </si>
  <si>
    <t>2.8</t>
  </si>
  <si>
    <t>2.9</t>
  </si>
  <si>
    <t>2.10</t>
  </si>
  <si>
    <t>Pozink. potrubí kruhové do průměru 300mm (20% tvarovek)</t>
  </si>
  <si>
    <t>Pol14</t>
  </si>
  <si>
    <t>4 - Střecha_část 4</t>
  </si>
  <si>
    <t>"skladba_viz detail_NS" (10,925+15,0)*2*1,0</t>
  </si>
  <si>
    <t>"skladba S4_NS" (10,925*15,0)</t>
  </si>
  <si>
    <t>(55,0)</t>
  </si>
  <si>
    <t>"skladba S1_BP" (10,925*15,0)*0,15</t>
  </si>
  <si>
    <t>997013152</t>
  </si>
  <si>
    <t>Vnitrostaveništní doprava suti a vybouraných hmot pro budovy v přes 6 do 9 m s omezením mechanizace</t>
  </si>
  <si>
    <t>-610399490</t>
  </si>
  <si>
    <t>39,066*0,8 'Přepočtené koeficientem množství</t>
  </si>
  <si>
    <t>997013212</t>
  </si>
  <si>
    <t>Vnitrostaveništní doprava suti a vybouraných hmot pro budovy v přes 6 do 9 m ručně</t>
  </si>
  <si>
    <t>1692460728</t>
  </si>
  <si>
    <t>39,066*0,2 'Přepočtené koeficientem množství</t>
  </si>
  <si>
    <t>39,066*20 'Přepočtené koeficientem množství</t>
  </si>
  <si>
    <t>998017002</t>
  </si>
  <si>
    <t>Přesun hmot s omezením mechanizace pro budovy v přes 6 do 12 m</t>
  </si>
  <si>
    <t>1024040227</t>
  </si>
  <si>
    <t>0,003*0,8 'Přepočtené koeficientem množství</t>
  </si>
  <si>
    <t>998018002</t>
  </si>
  <si>
    <t>Přesun hmot ruční pro budovy v přes 6 do 12 m</t>
  </si>
  <si>
    <t>1192006929</t>
  </si>
  <si>
    <t>0,003*0,2 'Přepočtené koeficientem množství</t>
  </si>
  <si>
    <t>163,875*0,00032 'Přepočtené koeficientem množství</t>
  </si>
  <si>
    <t>"skladba_viz detail_NS" (10,925+15,0)*2*(1,35+0,35)</t>
  </si>
  <si>
    <t>252,02*1,1655 'Přepočtené koeficientem množství</t>
  </si>
  <si>
    <t>"skladba S1_BP" (10,925*15,0)*5</t>
  </si>
  <si>
    <t>"skladba S1_BP_svislé konstrukce" (10,925+15,0)*2*0,95</t>
  </si>
  <si>
    <t>163,875*1,1655 'Přepočtené koeficientem množství</t>
  </si>
  <si>
    <t>"skladba S1_BP" (10,925*15,0)*1</t>
  </si>
  <si>
    <t>51,85*0,00035 'Přepočtené koeficientem množství</t>
  </si>
  <si>
    <t>51,85*1,2 'Přepočtené koeficientem množství</t>
  </si>
  <si>
    <t>"skladba_viz detail_NS" (10,925+15,0)*2*(0,75+0,35+0,6)</t>
  </si>
  <si>
    <t>88,145*1,2 'Přepočtené koeficientem množství</t>
  </si>
  <si>
    <t>51,85*1,1 'Přepočtené koeficientem množství</t>
  </si>
  <si>
    <t>"skladba S1_BP" (10,925*15,0)</t>
  </si>
  <si>
    <t>163,875*1,1 'Přepočtené koeficientem množství</t>
  </si>
  <si>
    <t>"skladba_viz detail_NS" (10,925+15,0)*2</t>
  </si>
  <si>
    <t>51,85*1,05 'Přepočtené koeficientem množství</t>
  </si>
  <si>
    <t>163,875*0,175 'Přepočtené koeficientem množství</t>
  </si>
  <si>
    <t>51,85*0,02 'Přepočtené koeficientem množství</t>
  </si>
  <si>
    <t>"skladba_viz detail_NS" (10,925+15,0)*2*0,35</t>
  </si>
  <si>
    <t>-1784164550</t>
  </si>
  <si>
    <t>764432R04</t>
  </si>
  <si>
    <t xml:space="preserve">KV-04 - D+M _ oplechování atiky (lakovaný AL) rš 650 mm  </t>
  </si>
  <si>
    <t>1564866765</t>
  </si>
  <si>
    <t>764432R05</t>
  </si>
  <si>
    <t xml:space="preserve">KV-05 - D+M _ oplechování dilatační atiky (lakovaný AL) rš 450 mm  </t>
  </si>
  <si>
    <t>-763684634</t>
  </si>
  <si>
    <t>764432R06</t>
  </si>
  <si>
    <t xml:space="preserve">KV-06 - D+M _ oplechování dilatační atiky (lakovaný AL) rš 450 mm  </t>
  </si>
  <si>
    <t>-636498122</t>
  </si>
  <si>
    <t>764432R07</t>
  </si>
  <si>
    <t xml:space="preserve">KV-07 - D+M _ krycí lišta (lakovaný AL) rš 150 mm  </t>
  </si>
  <si>
    <t>-1810988416</t>
  </si>
  <si>
    <t>-1031960314</t>
  </si>
  <si>
    <t>75265282</t>
  </si>
  <si>
    <t>767431R08</t>
  </si>
  <si>
    <t xml:space="preserve">Z-08 - D+M _ ocelová průchodka střechou </t>
  </si>
  <si>
    <t>854414850</t>
  </si>
  <si>
    <t>1,2*((3*19,65))</t>
  </si>
  <si>
    <t>19,5*2 'Přepočtené koeficientem množství</t>
  </si>
  <si>
    <t>2007217610</t>
  </si>
  <si>
    <t>-403076126</t>
  </si>
  <si>
    <t>1048183450</t>
  </si>
  <si>
    <t>-575996739</t>
  </si>
  <si>
    <t>4a - Demontáže</t>
  </si>
  <si>
    <t>D1 - Zařízení č. 4 – Střecha 4</t>
  </si>
  <si>
    <t>Zařízení č. 4 – Střecha 4</t>
  </si>
  <si>
    <t>4.1</t>
  </si>
  <si>
    <t>Demontáž pozink. kruh.potrubí do průměru 250mm včetně izolace a oplechování</t>
  </si>
  <si>
    <t>4.2</t>
  </si>
  <si>
    <t>Odpojení a demontáž střešního ventilátoru DVS 225 EZ vč.podstavce a části potrubí</t>
  </si>
  <si>
    <t>4b - Zpětné montáže</t>
  </si>
  <si>
    <t>Zpětná montáž střešního ventilátoru DVS 225 EZ vč.podstavce, včetně EL zapojení</t>
  </si>
  <si>
    <t>Pozink. potrubí kruhové do průměru 250mm (20% tvarovek)</t>
  </si>
  <si>
    <t xml:space="preserve">VON - Vedlejší a ostatní náklady stavby </t>
  </si>
  <si>
    <t>VRN - VRN</t>
  </si>
  <si>
    <t xml:space="preserve">    VRN1 - Průzkumné, geodetické a projektové práce</t>
  </si>
  <si>
    <t xml:space="preserve">    VRN2 - Příprava staveniště</t>
  </si>
  <si>
    <t xml:space="preserve">    VRN3 - Zařízení staveniště</t>
  </si>
  <si>
    <t xml:space="preserve">    VRN4 - Inženýrská činnost</t>
  </si>
  <si>
    <t xml:space="preserve">    VRN7 - Provozní vlivy</t>
  </si>
  <si>
    <t xml:space="preserve">    VRN9 - Ostatní náklady</t>
  </si>
  <si>
    <t>VRN</t>
  </si>
  <si>
    <t>VRN1</t>
  </si>
  <si>
    <t>Průzkumné, geodetické a projektové práce</t>
  </si>
  <si>
    <t>013244000</t>
  </si>
  <si>
    <t>Dokumentace dílenská pro realizaci stavby</t>
  </si>
  <si>
    <t>1024</t>
  </si>
  <si>
    <t>1756453185</t>
  </si>
  <si>
    <t>Poznámka k položce:_x000D_
V jednotkové ceně zahrnuty náklady na vypracování :_x000D_
-prováděcí / dílenské dokumentace pro provedení stavby vč. potřebných detailů_x000D_
(v JC jsou také zahrnuty náklady na provedení potřebných stavebních průzkumů)_x000D_
VEŠKERÉ FORMY A PŘEDÁNÍ SE ŘÍDÍ PODMÍNKAMI ZADÁVACÍ DOKUMENTACE STAVBY</t>
  </si>
  <si>
    <t>013254000</t>
  </si>
  <si>
    <t>Dokumentace skutečného provedení stavby</t>
  </si>
  <si>
    <t>-2079200592</t>
  </si>
  <si>
    <t>Poznámka k položce:_x000D_
VEŠKERÉ FORMY A PŘEDÁNÍ SE ŘÍDÍ PODMÍNKAMI ZADÁVACÍ DOKUMENTACE STAVBY</t>
  </si>
  <si>
    <t>VRN2</t>
  </si>
  <si>
    <t>Příprava staveniště</t>
  </si>
  <si>
    <t>020001000</t>
  </si>
  <si>
    <t xml:space="preserve">Příprava staveniště </t>
  </si>
  <si>
    <t>-1874174835</t>
  </si>
  <si>
    <t xml:space="preserve">Poznámka k položce:_x000D_
-Zřízení trvalé, dočasné deponie a mezideponie_x000D_
-zřízení příjezdů a přístupů na staveniště_x000D_
-uspořádání a bezpečnost staveniště z hlediska ochrany veřejných zájmů_x000D_
-dodržení podmínek pro provádění staveb z hlediska BOZP (vč. označení stavby)_x000D_
-dodržování podmínek pro ochranu životního prostředí při výstavbě_x000D_
-dodržení podmínek - možnosti nakládání s odpady_x000D_
-splnění zvláštních požadavků na provádění stavby, které vyžadují zvláštní bezpečnostní opatření_x000D_
-dočasné / provizorní dopravní značení, osvětlení - (vyřízení+zřízení+likvidace po skončení stavby)_x000D_
</t>
  </si>
  <si>
    <t>VRN3</t>
  </si>
  <si>
    <t>Zařízení staveniště</t>
  </si>
  <si>
    <t>030001000</t>
  </si>
  <si>
    <t xml:space="preserve">Zařízení staveniště </t>
  </si>
  <si>
    <t>1402303995</t>
  </si>
  <si>
    <t xml:space="preserve">Poznámka k položce:_x000D_
Náklady na zřízení / nájem ZS:_x000D_
-kancelářské/skladovací/sociální objekty_x000D_
-oplocení stavby, ostraha staveniště_x000D_
-kompletní vnitrostaveništní rozvody všech potřebných energií a médií_x000D_
-poplatky spotřeby energií a médií _x000D_
(zajištění podružných měření spotřeby energií a médií)_x000D_
</t>
  </si>
  <si>
    <t>039002000</t>
  </si>
  <si>
    <t>Zrušení zařízení staveniště</t>
  </si>
  <si>
    <t>1072687789</t>
  </si>
  <si>
    <t>Poznámka k položce:_x000D_
-náklady zhotovitele spojené s kompletní likvidací zařízení staveniště vč. uvedení všech dotčených ploch do bezvadného stavu</t>
  </si>
  <si>
    <t>VRN4</t>
  </si>
  <si>
    <t>Inženýrská činnost</t>
  </si>
  <si>
    <t>043103000</t>
  </si>
  <si>
    <t>Zkoušky bez rozlišení</t>
  </si>
  <si>
    <t>-1148501354</t>
  </si>
  <si>
    <t xml:space="preserve">Poznámka k položce:_x000D_
Provedení všech zkoušek a revizí předepsaných projektovou a zadávací dokumentací, platnými normami, návodů k obsluze - (neuvedených v jednotlivých soupisech prací) </t>
  </si>
  <si>
    <t>045002000</t>
  </si>
  <si>
    <t xml:space="preserve">Kompletační a koordinační činnost </t>
  </si>
  <si>
    <t>473577401</t>
  </si>
  <si>
    <t>Poznámka k položce:_x000D_
-příprava předávací dokumentace dle ZD_x000D_
-ostatní kompletační činnost</t>
  </si>
  <si>
    <t>VRN7</t>
  </si>
  <si>
    <t>Provozní vlivy</t>
  </si>
  <si>
    <t>071103000</t>
  </si>
  <si>
    <t>Provoz investora</t>
  </si>
  <si>
    <t>-24474886</t>
  </si>
  <si>
    <t>Poznámka k položce:_x000D_
Náklady související se ztíženými podmínkami při provádění díla v závislosti na okolním provozu (pro práce prováděné za nepřerušeného nebo omezeného provozu v dotčených objektech nebo samotném areálu)_x000D_
(+ ochrana a zakrytí určených prvků a konstrukcí - ZABEZPEČENÍ PŘED POŠKOZENÍM STAVEBNÍ ČINNOSTÍ)_x000D_
(+ kompletní náklady k zabezpečení stavby (etapové provádění díla) proti zatečení / nepříznivým klimatickým podmínkám _ PO CELOU DOBU STAVBY)</t>
  </si>
  <si>
    <t>VRN9</t>
  </si>
  <si>
    <t>Ostatní náklady</t>
  </si>
  <si>
    <t>090001000</t>
  </si>
  <si>
    <t>948546220</t>
  </si>
  <si>
    <t>Poznámka k položce:_x000D_
V jednotkové ceně zahrnuty náklady :_x000D_
-------------------------------------------------_x000D_
-pravidelné čištění přilehlých / souvisejících komunikací a zpevněných ploch - po celou dobu stavby _x000D_
-uvedení všech dotčených ploch, konstrukcí a povrchů do původního, bezvadného stavu_x000D_
(KOMPLETNÍ OPRAVY / ODSTRANĚNÍ ŠKOD VZNIKLÝCH STAVEBNÍ ČINNOSTÍ NEBO NEDBALOSTÍ ZHOTOVITELE)_x000D_
-vzorkování _ dle specifikace PD a potřeb/požadavků objednatele_x000D_
---------------------------------------------------------------------------------------------------------------------_x000D_
-ostatní, jinde neuvedené, náklady potřebné k provedení a předání díla objednateli _ dle PD a TZ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</si>
</sst>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rgb="FFFFFF00"/>
        <bgColor indexed="64"/>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0" fillId="0" borderId="0" applyNumberFormat="0" applyFill="0" applyBorder="0" applyAlignment="0" applyProtection="0"/>
  </cellStyleXfs>
  <cellXfs count="33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167" fontId="23" fillId="2" borderId="22" xfId="0" applyNumberFormat="1" applyFont="1" applyFill="1" applyBorder="1" applyAlignment="1" applyProtection="1">
      <alignment vertical="center"/>
      <protection locked="0"/>
    </xf>
    <xf numFmtId="0" fontId="24" fillId="2" borderId="19" xfId="0" applyFont="1" applyFill="1" applyBorder="1" applyAlignment="1" applyProtection="1">
      <alignment horizontal="left" vertical="center"/>
      <protection locked="0"/>
    </xf>
    <xf numFmtId="0" fontId="24"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4" fillId="0" borderId="20" xfId="0" applyNumberFormat="1" applyFont="1" applyBorder="1" applyAlignment="1" applyProtection="1">
      <alignment vertical="center"/>
    </xf>
    <xf numFmtId="166" fontId="24" fillId="0" borderId="21" xfId="0" applyNumberFormat="1"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1"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27" fillId="0" borderId="0" xfId="0" applyFont="1" applyAlignment="1" applyProtection="1">
      <alignment horizontal="left" vertical="center" wrapText="1"/>
    </xf>
    <xf numFmtId="0" fontId="31" fillId="0" borderId="0" xfId="0" applyFont="1" applyAlignment="1" applyProtection="1">
      <alignment horizontal="left" vertical="center" wrapText="1"/>
    </xf>
    <xf numFmtId="0" fontId="23" fillId="4" borderId="7"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4" fontId="25" fillId="0" borderId="0" xfId="0" applyNumberFormat="1" applyFont="1" applyAlignment="1" applyProtection="1">
      <alignment horizontal="righ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4" fontId="7" fillId="0" borderId="0" xfId="0" applyNumberFormat="1" applyFont="1" applyAlignment="1" applyProtection="1">
      <alignment vertical="center"/>
    </xf>
    <xf numFmtId="0" fontId="7" fillId="0" borderId="0" xfId="0" applyFont="1" applyAlignment="1" applyProtection="1">
      <alignment vertical="center"/>
    </xf>
    <xf numFmtId="4" fontId="28" fillId="0" borderId="0" xfId="0" applyNumberFormat="1" applyFont="1" applyAlignment="1" applyProtection="1">
      <alignment horizontal="right" vertical="center"/>
    </xf>
    <xf numFmtId="0" fontId="28" fillId="0" borderId="0" xfId="0" applyFont="1" applyAlignment="1" applyProtection="1">
      <alignment vertical="center"/>
    </xf>
    <xf numFmtId="4" fontId="7" fillId="0" borderId="0" xfId="0" applyNumberFormat="1" applyFont="1" applyAlignment="1" applyProtection="1">
      <alignment horizontal="right" vertical="center"/>
    </xf>
    <xf numFmtId="0" fontId="23" fillId="4" borderId="7" xfId="0" applyFont="1" applyFill="1" applyBorder="1" applyAlignment="1" applyProtection="1">
      <alignment horizontal="right" vertical="center"/>
    </xf>
    <xf numFmtId="0" fontId="2" fillId="0" borderId="0" xfId="0" applyFont="1" applyAlignment="1" applyProtection="1">
      <alignment vertical="center" wrapText="1"/>
    </xf>
    <xf numFmtId="0" fontId="2" fillId="0" borderId="0" xfId="0" applyFont="1" applyAlignment="1" applyProtection="1">
      <alignment vertical="center"/>
    </xf>
    <xf numFmtId="165" fontId="2" fillId="0" borderId="0" xfId="0" applyNumberFormat="1" applyFont="1" applyAlignment="1" applyProtection="1">
      <alignment horizontal="left" vertical="center"/>
    </xf>
    <xf numFmtId="4" fontId="28" fillId="0" borderId="0" xfId="0" applyNumberFormat="1" applyFont="1" applyAlignment="1" applyProtection="1">
      <alignment vertical="center"/>
    </xf>
    <xf numFmtId="0" fontId="23" fillId="4" borderId="8" xfId="0" applyFont="1" applyFill="1" applyBorder="1" applyAlignment="1" applyProtection="1">
      <alignment horizontal="lef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4" fontId="25" fillId="0" borderId="0" xfId="0" applyNumberFormat="1" applyFont="1" applyAlignment="1" applyProtection="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22" fillId="0" borderId="0" xfId="0" applyFont="1" applyAlignment="1">
      <alignment horizontal="left" vertical="center"/>
    </xf>
    <xf numFmtId="0" fontId="22" fillId="0" borderId="0" xfId="0" applyFont="1" applyAlignment="1" applyProtection="1">
      <alignment horizontal="left" vertical="center"/>
    </xf>
    <xf numFmtId="0" fontId="23" fillId="5" borderId="22" xfId="0" applyFont="1" applyFill="1" applyBorder="1" applyAlignment="1" applyProtection="1">
      <alignment horizontal="center" vertical="center"/>
    </xf>
    <xf numFmtId="0" fontId="38" fillId="5" borderId="22" xfId="0" applyFont="1" applyFill="1" applyBorder="1" applyAlignment="1" applyProtection="1">
      <alignment horizontal="center" vertical="center"/>
    </xf>
    <xf numFmtId="0" fontId="38" fillId="0" borderId="22" xfId="0" applyFont="1" applyFill="1" applyBorder="1" applyAlignment="1" applyProtection="1">
      <alignment horizontal="center"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C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14"/>
  <sheetViews>
    <sheetView showGridLines="0" topLeftCell="A62"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300"/>
      <c r="AS2" s="300"/>
      <c r="AT2" s="300"/>
      <c r="AU2" s="300"/>
      <c r="AV2" s="300"/>
      <c r="AW2" s="300"/>
      <c r="AX2" s="300"/>
      <c r="AY2" s="300"/>
      <c r="AZ2" s="300"/>
      <c r="BA2" s="300"/>
      <c r="BB2" s="300"/>
      <c r="BC2" s="300"/>
      <c r="BD2" s="300"/>
      <c r="BE2" s="300"/>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284" t="s">
        <v>14</v>
      </c>
      <c r="L5" s="285"/>
      <c r="M5" s="285"/>
      <c r="N5" s="285"/>
      <c r="O5" s="285"/>
      <c r="P5" s="285"/>
      <c r="Q5" s="285"/>
      <c r="R5" s="285"/>
      <c r="S5" s="285"/>
      <c r="T5" s="285"/>
      <c r="U5" s="285"/>
      <c r="V5" s="285"/>
      <c r="W5" s="285"/>
      <c r="X5" s="285"/>
      <c r="Y5" s="285"/>
      <c r="Z5" s="285"/>
      <c r="AA5" s="285"/>
      <c r="AB5" s="285"/>
      <c r="AC5" s="285"/>
      <c r="AD5" s="285"/>
      <c r="AE5" s="285"/>
      <c r="AF5" s="285"/>
      <c r="AG5" s="285"/>
      <c r="AH5" s="285"/>
      <c r="AI5" s="285"/>
      <c r="AJ5" s="285"/>
      <c r="AK5" s="285"/>
      <c r="AL5" s="285"/>
      <c r="AM5" s="285"/>
      <c r="AN5" s="285"/>
      <c r="AO5" s="285"/>
      <c r="AP5" s="23"/>
      <c r="AQ5" s="23"/>
      <c r="AR5" s="21"/>
      <c r="BE5" s="281" t="s">
        <v>15</v>
      </c>
      <c r="BS5" s="18" t="s">
        <v>6</v>
      </c>
    </row>
    <row r="6" spans="1:74" s="1" customFormat="1" ht="36.950000000000003" customHeight="1">
      <c r="B6" s="22"/>
      <c r="C6" s="23"/>
      <c r="D6" s="29" t="s">
        <v>16</v>
      </c>
      <c r="E6" s="23"/>
      <c r="F6" s="23"/>
      <c r="G6" s="23"/>
      <c r="H6" s="23"/>
      <c r="I6" s="23"/>
      <c r="J6" s="23"/>
      <c r="K6" s="286" t="s">
        <v>17</v>
      </c>
      <c r="L6" s="285"/>
      <c r="M6" s="285"/>
      <c r="N6" s="285"/>
      <c r="O6" s="285"/>
      <c r="P6" s="285"/>
      <c r="Q6" s="285"/>
      <c r="R6" s="285"/>
      <c r="S6" s="285"/>
      <c r="T6" s="285"/>
      <c r="U6" s="285"/>
      <c r="V6" s="285"/>
      <c r="W6" s="285"/>
      <c r="X6" s="285"/>
      <c r="Y6" s="285"/>
      <c r="Z6" s="285"/>
      <c r="AA6" s="285"/>
      <c r="AB6" s="285"/>
      <c r="AC6" s="285"/>
      <c r="AD6" s="285"/>
      <c r="AE6" s="285"/>
      <c r="AF6" s="285"/>
      <c r="AG6" s="285"/>
      <c r="AH6" s="285"/>
      <c r="AI6" s="285"/>
      <c r="AJ6" s="285"/>
      <c r="AK6" s="285"/>
      <c r="AL6" s="285"/>
      <c r="AM6" s="285"/>
      <c r="AN6" s="285"/>
      <c r="AO6" s="285"/>
      <c r="AP6" s="23"/>
      <c r="AQ6" s="23"/>
      <c r="AR6" s="21"/>
      <c r="BE6" s="282"/>
      <c r="BS6" s="18" t="s">
        <v>6</v>
      </c>
    </row>
    <row r="7" spans="1:74" s="1" customFormat="1" ht="12" customHeight="1">
      <c r="B7" s="22"/>
      <c r="C7" s="23"/>
      <c r="D7" s="30"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20</v>
      </c>
      <c r="AL7" s="23"/>
      <c r="AM7" s="23"/>
      <c r="AN7" s="28" t="s">
        <v>21</v>
      </c>
      <c r="AO7" s="23"/>
      <c r="AP7" s="23"/>
      <c r="AQ7" s="23"/>
      <c r="AR7" s="21"/>
      <c r="BE7" s="282"/>
      <c r="BS7" s="18" t="s">
        <v>6</v>
      </c>
    </row>
    <row r="8" spans="1:74" s="1" customFormat="1" ht="12" customHeight="1">
      <c r="B8" s="22"/>
      <c r="C8" s="23"/>
      <c r="D8" s="30"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24</v>
      </c>
      <c r="AL8" s="23"/>
      <c r="AM8" s="23"/>
      <c r="AN8" s="31" t="s">
        <v>25</v>
      </c>
      <c r="AO8" s="23"/>
      <c r="AP8" s="23"/>
      <c r="AQ8" s="23"/>
      <c r="AR8" s="21"/>
      <c r="BE8" s="282"/>
      <c r="BS8" s="18" t="s">
        <v>6</v>
      </c>
    </row>
    <row r="9" spans="1:74" s="1" customFormat="1" ht="29.25" customHeight="1">
      <c r="B9" s="22"/>
      <c r="C9" s="23"/>
      <c r="D9" s="27" t="s">
        <v>26</v>
      </c>
      <c r="E9" s="23"/>
      <c r="F9" s="23"/>
      <c r="G9" s="23"/>
      <c r="H9" s="23"/>
      <c r="I9" s="23"/>
      <c r="J9" s="23"/>
      <c r="K9" s="32" t="s">
        <v>27</v>
      </c>
      <c r="L9" s="23"/>
      <c r="M9" s="23"/>
      <c r="N9" s="23"/>
      <c r="O9" s="23"/>
      <c r="P9" s="23"/>
      <c r="Q9" s="23"/>
      <c r="R9" s="23"/>
      <c r="S9" s="23"/>
      <c r="T9" s="23"/>
      <c r="U9" s="23"/>
      <c r="V9" s="23"/>
      <c r="W9" s="23"/>
      <c r="X9" s="23"/>
      <c r="Y9" s="23"/>
      <c r="Z9" s="23"/>
      <c r="AA9" s="23"/>
      <c r="AB9" s="23"/>
      <c r="AC9" s="23"/>
      <c r="AD9" s="23"/>
      <c r="AE9" s="23"/>
      <c r="AF9" s="23"/>
      <c r="AG9" s="23"/>
      <c r="AH9" s="23"/>
      <c r="AI9" s="23"/>
      <c r="AJ9" s="23"/>
      <c r="AK9" s="27" t="s">
        <v>28</v>
      </c>
      <c r="AL9" s="23"/>
      <c r="AM9" s="23"/>
      <c r="AN9" s="32" t="s">
        <v>29</v>
      </c>
      <c r="AO9" s="23"/>
      <c r="AP9" s="23"/>
      <c r="AQ9" s="23"/>
      <c r="AR9" s="21"/>
      <c r="BE9" s="282"/>
      <c r="BS9" s="18" t="s">
        <v>6</v>
      </c>
    </row>
    <row r="10" spans="1:74" s="1" customFormat="1" ht="12" customHeight="1">
      <c r="B10" s="22"/>
      <c r="C10" s="23"/>
      <c r="D10" s="30" t="s">
        <v>30</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31</v>
      </c>
      <c r="AL10" s="23"/>
      <c r="AM10" s="23"/>
      <c r="AN10" s="28" t="s">
        <v>1</v>
      </c>
      <c r="AO10" s="23"/>
      <c r="AP10" s="23"/>
      <c r="AQ10" s="23"/>
      <c r="AR10" s="21"/>
      <c r="BE10" s="282"/>
      <c r="BS10" s="18" t="s">
        <v>6</v>
      </c>
    </row>
    <row r="11" spans="1:74" s="1" customFormat="1" ht="18.399999999999999" customHeight="1">
      <c r="B11" s="22"/>
      <c r="C11" s="23"/>
      <c r="D11" s="23"/>
      <c r="E11" s="28" t="s">
        <v>32</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33</v>
      </c>
      <c r="AL11" s="23"/>
      <c r="AM11" s="23"/>
      <c r="AN11" s="28" t="s">
        <v>1</v>
      </c>
      <c r="AO11" s="23"/>
      <c r="AP11" s="23"/>
      <c r="AQ11" s="23"/>
      <c r="AR11" s="21"/>
      <c r="BE11" s="282"/>
      <c r="BS11" s="18" t="s">
        <v>6</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282"/>
      <c r="BS12" s="18" t="s">
        <v>6</v>
      </c>
    </row>
    <row r="13" spans="1:74" s="1" customFormat="1" ht="12" customHeight="1">
      <c r="B13" s="22"/>
      <c r="C13" s="23"/>
      <c r="D13" s="30" t="s">
        <v>34</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31</v>
      </c>
      <c r="AL13" s="23"/>
      <c r="AM13" s="23"/>
      <c r="AN13" s="33" t="s">
        <v>35</v>
      </c>
      <c r="AO13" s="23"/>
      <c r="AP13" s="23"/>
      <c r="AQ13" s="23"/>
      <c r="AR13" s="21"/>
      <c r="BE13" s="282"/>
      <c r="BS13" s="18" t="s">
        <v>6</v>
      </c>
    </row>
    <row r="14" spans="1:74" ht="12.75">
      <c r="B14" s="22"/>
      <c r="C14" s="23"/>
      <c r="D14" s="23"/>
      <c r="E14" s="287" t="s">
        <v>35</v>
      </c>
      <c r="F14" s="288"/>
      <c r="G14" s="288"/>
      <c r="H14" s="288"/>
      <c r="I14" s="288"/>
      <c r="J14" s="288"/>
      <c r="K14" s="288"/>
      <c r="L14" s="288"/>
      <c r="M14" s="288"/>
      <c r="N14" s="288"/>
      <c r="O14" s="288"/>
      <c r="P14" s="288"/>
      <c r="Q14" s="288"/>
      <c r="R14" s="288"/>
      <c r="S14" s="288"/>
      <c r="T14" s="288"/>
      <c r="U14" s="288"/>
      <c r="V14" s="288"/>
      <c r="W14" s="288"/>
      <c r="X14" s="288"/>
      <c r="Y14" s="288"/>
      <c r="Z14" s="288"/>
      <c r="AA14" s="288"/>
      <c r="AB14" s="288"/>
      <c r="AC14" s="288"/>
      <c r="AD14" s="288"/>
      <c r="AE14" s="288"/>
      <c r="AF14" s="288"/>
      <c r="AG14" s="288"/>
      <c r="AH14" s="288"/>
      <c r="AI14" s="288"/>
      <c r="AJ14" s="288"/>
      <c r="AK14" s="30" t="s">
        <v>33</v>
      </c>
      <c r="AL14" s="23"/>
      <c r="AM14" s="23"/>
      <c r="AN14" s="33" t="s">
        <v>35</v>
      </c>
      <c r="AO14" s="23"/>
      <c r="AP14" s="23"/>
      <c r="AQ14" s="23"/>
      <c r="AR14" s="21"/>
      <c r="BE14" s="282"/>
      <c r="BS14" s="18" t="s">
        <v>6</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282"/>
      <c r="BS15" s="18" t="s">
        <v>4</v>
      </c>
    </row>
    <row r="16" spans="1:74" s="1" customFormat="1" ht="12" customHeight="1">
      <c r="B16" s="22"/>
      <c r="C16" s="23"/>
      <c r="D16" s="30" t="s">
        <v>36</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31</v>
      </c>
      <c r="AL16" s="23"/>
      <c r="AM16" s="23"/>
      <c r="AN16" s="28" t="s">
        <v>1</v>
      </c>
      <c r="AO16" s="23"/>
      <c r="AP16" s="23"/>
      <c r="AQ16" s="23"/>
      <c r="AR16" s="21"/>
      <c r="BE16" s="282"/>
      <c r="BS16" s="18" t="s">
        <v>4</v>
      </c>
    </row>
    <row r="17" spans="1:71" s="1" customFormat="1" ht="18.399999999999999" customHeight="1">
      <c r="B17" s="22"/>
      <c r="C17" s="23"/>
      <c r="D17" s="23"/>
      <c r="E17" s="28" t="s">
        <v>37</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33</v>
      </c>
      <c r="AL17" s="23"/>
      <c r="AM17" s="23"/>
      <c r="AN17" s="28" t="s">
        <v>1</v>
      </c>
      <c r="AO17" s="23"/>
      <c r="AP17" s="23"/>
      <c r="AQ17" s="23"/>
      <c r="AR17" s="21"/>
      <c r="BE17" s="282"/>
      <c r="BS17" s="18" t="s">
        <v>38</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282"/>
      <c r="BS18" s="18" t="s">
        <v>6</v>
      </c>
    </row>
    <row r="19" spans="1:71" s="1" customFormat="1" ht="12" customHeight="1">
      <c r="B19" s="22"/>
      <c r="C19" s="23"/>
      <c r="D19" s="30" t="s">
        <v>39</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31</v>
      </c>
      <c r="AL19" s="23"/>
      <c r="AM19" s="23"/>
      <c r="AN19" s="28" t="s">
        <v>1</v>
      </c>
      <c r="AO19" s="23"/>
      <c r="AP19" s="23"/>
      <c r="AQ19" s="23"/>
      <c r="AR19" s="21"/>
      <c r="BE19" s="282"/>
      <c r="BS19" s="18" t="s">
        <v>6</v>
      </c>
    </row>
    <row r="20" spans="1:71" s="1" customFormat="1" ht="18.399999999999999" customHeight="1">
      <c r="B20" s="22"/>
      <c r="C20" s="23"/>
      <c r="D20" s="23"/>
      <c r="E20" s="28" t="s">
        <v>40</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33</v>
      </c>
      <c r="AL20" s="23"/>
      <c r="AM20" s="23"/>
      <c r="AN20" s="28" t="s">
        <v>1</v>
      </c>
      <c r="AO20" s="23"/>
      <c r="AP20" s="23"/>
      <c r="AQ20" s="23"/>
      <c r="AR20" s="21"/>
      <c r="BE20" s="282"/>
      <c r="BS20" s="18" t="s">
        <v>38</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282"/>
    </row>
    <row r="22" spans="1:71" s="1" customFormat="1" ht="12" customHeight="1">
      <c r="B22" s="22"/>
      <c r="C22" s="23"/>
      <c r="D22" s="30" t="s">
        <v>41</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282"/>
    </row>
    <row r="23" spans="1:71" s="1" customFormat="1" ht="83.25" customHeight="1">
      <c r="B23" s="22"/>
      <c r="C23" s="23"/>
      <c r="D23" s="23"/>
      <c r="E23" s="289" t="s">
        <v>42</v>
      </c>
      <c r="F23" s="289"/>
      <c r="G23" s="289"/>
      <c r="H23" s="289"/>
      <c r="I23" s="289"/>
      <c r="J23" s="289"/>
      <c r="K23" s="289"/>
      <c r="L23" s="289"/>
      <c r="M23" s="289"/>
      <c r="N23" s="289"/>
      <c r="O23" s="289"/>
      <c r="P23" s="289"/>
      <c r="Q23" s="289"/>
      <c r="R23" s="289"/>
      <c r="S23" s="289"/>
      <c r="T23" s="289"/>
      <c r="U23" s="289"/>
      <c r="V23" s="289"/>
      <c r="W23" s="289"/>
      <c r="X23" s="289"/>
      <c r="Y23" s="289"/>
      <c r="Z23" s="289"/>
      <c r="AA23" s="289"/>
      <c r="AB23" s="289"/>
      <c r="AC23" s="289"/>
      <c r="AD23" s="289"/>
      <c r="AE23" s="289"/>
      <c r="AF23" s="289"/>
      <c r="AG23" s="289"/>
      <c r="AH23" s="289"/>
      <c r="AI23" s="289"/>
      <c r="AJ23" s="289"/>
      <c r="AK23" s="289"/>
      <c r="AL23" s="289"/>
      <c r="AM23" s="289"/>
      <c r="AN23" s="289"/>
      <c r="AO23" s="23"/>
      <c r="AP23" s="23"/>
      <c r="AQ23" s="23"/>
      <c r="AR23" s="21"/>
      <c r="BE23" s="282"/>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282"/>
    </row>
    <row r="25" spans="1:71" s="1" customFormat="1" ht="6.95" customHeight="1">
      <c r="B25" s="22"/>
      <c r="C25" s="23"/>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3"/>
      <c r="AQ25" s="23"/>
      <c r="AR25" s="21"/>
      <c r="BE25" s="282"/>
    </row>
    <row r="26" spans="1:71" s="2" customFormat="1" ht="25.9" customHeight="1">
      <c r="A26" s="36"/>
      <c r="B26" s="37"/>
      <c r="C26" s="38"/>
      <c r="D26" s="39" t="s">
        <v>43</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290">
        <f>ROUND(AG94,2)</f>
        <v>0</v>
      </c>
      <c r="AL26" s="291"/>
      <c r="AM26" s="291"/>
      <c r="AN26" s="291"/>
      <c r="AO26" s="291"/>
      <c r="AP26" s="38"/>
      <c r="AQ26" s="38"/>
      <c r="AR26" s="41"/>
      <c r="BE26" s="282"/>
    </row>
    <row r="27" spans="1:71" s="2" customFormat="1" ht="6.95"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1"/>
      <c r="BE27" s="282"/>
    </row>
    <row r="28" spans="1:71" s="2" customFormat="1" ht="12.75">
      <c r="A28" s="36"/>
      <c r="B28" s="37"/>
      <c r="C28" s="38"/>
      <c r="D28" s="38"/>
      <c r="E28" s="38"/>
      <c r="F28" s="38"/>
      <c r="G28" s="38"/>
      <c r="H28" s="38"/>
      <c r="I28" s="38"/>
      <c r="J28" s="38"/>
      <c r="K28" s="38"/>
      <c r="L28" s="292" t="s">
        <v>44</v>
      </c>
      <c r="M28" s="292"/>
      <c r="N28" s="292"/>
      <c r="O28" s="292"/>
      <c r="P28" s="292"/>
      <c r="Q28" s="38"/>
      <c r="R28" s="38"/>
      <c r="S28" s="38"/>
      <c r="T28" s="38"/>
      <c r="U28" s="38"/>
      <c r="V28" s="38"/>
      <c r="W28" s="292" t="s">
        <v>45</v>
      </c>
      <c r="X28" s="292"/>
      <c r="Y28" s="292"/>
      <c r="Z28" s="292"/>
      <c r="AA28" s="292"/>
      <c r="AB28" s="292"/>
      <c r="AC28" s="292"/>
      <c r="AD28" s="292"/>
      <c r="AE28" s="292"/>
      <c r="AF28" s="38"/>
      <c r="AG28" s="38"/>
      <c r="AH28" s="38"/>
      <c r="AI28" s="38"/>
      <c r="AJ28" s="38"/>
      <c r="AK28" s="292" t="s">
        <v>46</v>
      </c>
      <c r="AL28" s="292"/>
      <c r="AM28" s="292"/>
      <c r="AN28" s="292"/>
      <c r="AO28" s="292"/>
      <c r="AP28" s="38"/>
      <c r="AQ28" s="38"/>
      <c r="AR28" s="41"/>
      <c r="BE28" s="282"/>
    </row>
    <row r="29" spans="1:71" s="3" customFormat="1" ht="14.45" customHeight="1">
      <c r="B29" s="42"/>
      <c r="C29" s="43"/>
      <c r="D29" s="30" t="s">
        <v>47</v>
      </c>
      <c r="E29" s="43"/>
      <c r="F29" s="30" t="s">
        <v>48</v>
      </c>
      <c r="G29" s="43"/>
      <c r="H29" s="43"/>
      <c r="I29" s="43"/>
      <c r="J29" s="43"/>
      <c r="K29" s="43"/>
      <c r="L29" s="295">
        <v>0.21</v>
      </c>
      <c r="M29" s="294"/>
      <c r="N29" s="294"/>
      <c r="O29" s="294"/>
      <c r="P29" s="294"/>
      <c r="Q29" s="43"/>
      <c r="R29" s="43"/>
      <c r="S29" s="43"/>
      <c r="T29" s="43"/>
      <c r="U29" s="43"/>
      <c r="V29" s="43"/>
      <c r="W29" s="293">
        <f>ROUND(AZ94, 2)</f>
        <v>0</v>
      </c>
      <c r="X29" s="294"/>
      <c r="Y29" s="294"/>
      <c r="Z29" s="294"/>
      <c r="AA29" s="294"/>
      <c r="AB29" s="294"/>
      <c r="AC29" s="294"/>
      <c r="AD29" s="294"/>
      <c r="AE29" s="294"/>
      <c r="AF29" s="43"/>
      <c r="AG29" s="43"/>
      <c r="AH29" s="43"/>
      <c r="AI29" s="43"/>
      <c r="AJ29" s="43"/>
      <c r="AK29" s="293">
        <f>ROUND(AV94, 2)</f>
        <v>0</v>
      </c>
      <c r="AL29" s="294"/>
      <c r="AM29" s="294"/>
      <c r="AN29" s="294"/>
      <c r="AO29" s="294"/>
      <c r="AP29" s="43"/>
      <c r="AQ29" s="43"/>
      <c r="AR29" s="44"/>
      <c r="BE29" s="283"/>
    </row>
    <row r="30" spans="1:71" s="3" customFormat="1" ht="14.45" customHeight="1">
      <c r="B30" s="42"/>
      <c r="C30" s="43"/>
      <c r="D30" s="43"/>
      <c r="E30" s="43"/>
      <c r="F30" s="30" t="s">
        <v>49</v>
      </c>
      <c r="G30" s="43"/>
      <c r="H30" s="43"/>
      <c r="I30" s="43"/>
      <c r="J30" s="43"/>
      <c r="K30" s="43"/>
      <c r="L30" s="295">
        <v>0.15</v>
      </c>
      <c r="M30" s="294"/>
      <c r="N30" s="294"/>
      <c r="O30" s="294"/>
      <c r="P30" s="294"/>
      <c r="Q30" s="43"/>
      <c r="R30" s="43"/>
      <c r="S30" s="43"/>
      <c r="T30" s="43"/>
      <c r="U30" s="43"/>
      <c r="V30" s="43"/>
      <c r="W30" s="293">
        <f>ROUND(BA94, 2)</f>
        <v>0</v>
      </c>
      <c r="X30" s="294"/>
      <c r="Y30" s="294"/>
      <c r="Z30" s="294"/>
      <c r="AA30" s="294"/>
      <c r="AB30" s="294"/>
      <c r="AC30" s="294"/>
      <c r="AD30" s="294"/>
      <c r="AE30" s="294"/>
      <c r="AF30" s="43"/>
      <c r="AG30" s="43"/>
      <c r="AH30" s="43"/>
      <c r="AI30" s="43"/>
      <c r="AJ30" s="43"/>
      <c r="AK30" s="293">
        <f>ROUND(AW94, 2)</f>
        <v>0</v>
      </c>
      <c r="AL30" s="294"/>
      <c r="AM30" s="294"/>
      <c r="AN30" s="294"/>
      <c r="AO30" s="294"/>
      <c r="AP30" s="43"/>
      <c r="AQ30" s="43"/>
      <c r="AR30" s="44"/>
      <c r="BE30" s="283"/>
    </row>
    <row r="31" spans="1:71" s="3" customFormat="1" ht="14.45" hidden="1" customHeight="1">
      <c r="B31" s="42"/>
      <c r="C31" s="43"/>
      <c r="D31" s="43"/>
      <c r="E31" s="43"/>
      <c r="F31" s="30" t="s">
        <v>50</v>
      </c>
      <c r="G31" s="43"/>
      <c r="H31" s="43"/>
      <c r="I31" s="43"/>
      <c r="J31" s="43"/>
      <c r="K31" s="43"/>
      <c r="L31" s="295">
        <v>0.21</v>
      </c>
      <c r="M31" s="294"/>
      <c r="N31" s="294"/>
      <c r="O31" s="294"/>
      <c r="P31" s="294"/>
      <c r="Q31" s="43"/>
      <c r="R31" s="43"/>
      <c r="S31" s="43"/>
      <c r="T31" s="43"/>
      <c r="U31" s="43"/>
      <c r="V31" s="43"/>
      <c r="W31" s="293">
        <f>ROUND(BB94, 2)</f>
        <v>0</v>
      </c>
      <c r="X31" s="294"/>
      <c r="Y31" s="294"/>
      <c r="Z31" s="294"/>
      <c r="AA31" s="294"/>
      <c r="AB31" s="294"/>
      <c r="AC31" s="294"/>
      <c r="AD31" s="294"/>
      <c r="AE31" s="294"/>
      <c r="AF31" s="43"/>
      <c r="AG31" s="43"/>
      <c r="AH31" s="43"/>
      <c r="AI31" s="43"/>
      <c r="AJ31" s="43"/>
      <c r="AK31" s="293">
        <v>0</v>
      </c>
      <c r="AL31" s="294"/>
      <c r="AM31" s="294"/>
      <c r="AN31" s="294"/>
      <c r="AO31" s="294"/>
      <c r="AP31" s="43"/>
      <c r="AQ31" s="43"/>
      <c r="AR31" s="44"/>
      <c r="BE31" s="283"/>
    </row>
    <row r="32" spans="1:71" s="3" customFormat="1" ht="14.45" hidden="1" customHeight="1">
      <c r="B32" s="42"/>
      <c r="C32" s="43"/>
      <c r="D32" s="43"/>
      <c r="E32" s="43"/>
      <c r="F32" s="30" t="s">
        <v>51</v>
      </c>
      <c r="G32" s="43"/>
      <c r="H32" s="43"/>
      <c r="I32" s="43"/>
      <c r="J32" s="43"/>
      <c r="K32" s="43"/>
      <c r="L32" s="295">
        <v>0.15</v>
      </c>
      <c r="M32" s="294"/>
      <c r="N32" s="294"/>
      <c r="O32" s="294"/>
      <c r="P32" s="294"/>
      <c r="Q32" s="43"/>
      <c r="R32" s="43"/>
      <c r="S32" s="43"/>
      <c r="T32" s="43"/>
      <c r="U32" s="43"/>
      <c r="V32" s="43"/>
      <c r="W32" s="293">
        <f>ROUND(BC94, 2)</f>
        <v>0</v>
      </c>
      <c r="X32" s="294"/>
      <c r="Y32" s="294"/>
      <c r="Z32" s="294"/>
      <c r="AA32" s="294"/>
      <c r="AB32" s="294"/>
      <c r="AC32" s="294"/>
      <c r="AD32" s="294"/>
      <c r="AE32" s="294"/>
      <c r="AF32" s="43"/>
      <c r="AG32" s="43"/>
      <c r="AH32" s="43"/>
      <c r="AI32" s="43"/>
      <c r="AJ32" s="43"/>
      <c r="AK32" s="293">
        <v>0</v>
      </c>
      <c r="AL32" s="294"/>
      <c r="AM32" s="294"/>
      <c r="AN32" s="294"/>
      <c r="AO32" s="294"/>
      <c r="AP32" s="43"/>
      <c r="AQ32" s="43"/>
      <c r="AR32" s="44"/>
      <c r="BE32" s="283"/>
    </row>
    <row r="33" spans="1:57" s="3" customFormat="1" ht="14.45" hidden="1" customHeight="1">
      <c r="B33" s="42"/>
      <c r="C33" s="43"/>
      <c r="D33" s="43"/>
      <c r="E33" s="43"/>
      <c r="F33" s="30" t="s">
        <v>52</v>
      </c>
      <c r="G33" s="43"/>
      <c r="H33" s="43"/>
      <c r="I33" s="43"/>
      <c r="J33" s="43"/>
      <c r="K33" s="43"/>
      <c r="L33" s="295">
        <v>0</v>
      </c>
      <c r="M33" s="294"/>
      <c r="N33" s="294"/>
      <c r="O33" s="294"/>
      <c r="P33" s="294"/>
      <c r="Q33" s="43"/>
      <c r="R33" s="43"/>
      <c r="S33" s="43"/>
      <c r="T33" s="43"/>
      <c r="U33" s="43"/>
      <c r="V33" s="43"/>
      <c r="W33" s="293">
        <f>ROUND(BD94, 2)</f>
        <v>0</v>
      </c>
      <c r="X33" s="294"/>
      <c r="Y33" s="294"/>
      <c r="Z33" s="294"/>
      <c r="AA33" s="294"/>
      <c r="AB33" s="294"/>
      <c r="AC33" s="294"/>
      <c r="AD33" s="294"/>
      <c r="AE33" s="294"/>
      <c r="AF33" s="43"/>
      <c r="AG33" s="43"/>
      <c r="AH33" s="43"/>
      <c r="AI33" s="43"/>
      <c r="AJ33" s="43"/>
      <c r="AK33" s="293">
        <v>0</v>
      </c>
      <c r="AL33" s="294"/>
      <c r="AM33" s="294"/>
      <c r="AN33" s="294"/>
      <c r="AO33" s="294"/>
      <c r="AP33" s="43"/>
      <c r="AQ33" s="43"/>
      <c r="AR33" s="44"/>
      <c r="BE33" s="283"/>
    </row>
    <row r="34" spans="1:57" s="2" customFormat="1" ht="6.95"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1"/>
      <c r="BE34" s="282"/>
    </row>
    <row r="35" spans="1:57" s="2" customFormat="1" ht="25.9" customHeight="1">
      <c r="A35" s="36"/>
      <c r="B35" s="37"/>
      <c r="C35" s="45"/>
      <c r="D35" s="46" t="s">
        <v>53</v>
      </c>
      <c r="E35" s="47"/>
      <c r="F35" s="47"/>
      <c r="G35" s="47"/>
      <c r="H35" s="47"/>
      <c r="I35" s="47"/>
      <c r="J35" s="47"/>
      <c r="K35" s="47"/>
      <c r="L35" s="47"/>
      <c r="M35" s="47"/>
      <c r="N35" s="47"/>
      <c r="O35" s="47"/>
      <c r="P35" s="47"/>
      <c r="Q35" s="47"/>
      <c r="R35" s="47"/>
      <c r="S35" s="47"/>
      <c r="T35" s="48" t="s">
        <v>54</v>
      </c>
      <c r="U35" s="47"/>
      <c r="V35" s="47"/>
      <c r="W35" s="47"/>
      <c r="X35" s="299" t="s">
        <v>55</v>
      </c>
      <c r="Y35" s="297"/>
      <c r="Z35" s="297"/>
      <c r="AA35" s="297"/>
      <c r="AB35" s="297"/>
      <c r="AC35" s="47"/>
      <c r="AD35" s="47"/>
      <c r="AE35" s="47"/>
      <c r="AF35" s="47"/>
      <c r="AG35" s="47"/>
      <c r="AH35" s="47"/>
      <c r="AI35" s="47"/>
      <c r="AJ35" s="47"/>
      <c r="AK35" s="296">
        <f>SUM(AK26:AK33)</f>
        <v>0</v>
      </c>
      <c r="AL35" s="297"/>
      <c r="AM35" s="297"/>
      <c r="AN35" s="297"/>
      <c r="AO35" s="298"/>
      <c r="AP35" s="45"/>
      <c r="AQ35" s="45"/>
      <c r="AR35" s="41"/>
      <c r="BE35" s="36"/>
    </row>
    <row r="36" spans="1:57" s="2" customFormat="1" ht="6.95"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1"/>
      <c r="BE36" s="36"/>
    </row>
    <row r="37" spans="1:57" s="2" customFormat="1" ht="14.45" customHeight="1">
      <c r="A37" s="36"/>
      <c r="B37" s="37"/>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41"/>
      <c r="BE37" s="36"/>
    </row>
    <row r="38" spans="1:57" s="1" customFormat="1" ht="14.45"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pans="1:57" s="1" customFormat="1" ht="14.45"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pans="1:57" s="1" customFormat="1" ht="14.45"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pans="1:57" s="1" customFormat="1" ht="14.45"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pans="1:57" s="1" customFormat="1" ht="14.45"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pans="1:57" s="1" customFormat="1" ht="14.45"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pans="1:57" s="1" customFormat="1" ht="14.45"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pans="1:57" s="1" customFormat="1" ht="14.45"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pans="1:57" s="1" customFormat="1" ht="14.45"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pans="1:57" s="1" customFormat="1" ht="14.45"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pans="1:57" s="1" customFormat="1" ht="14.45"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pans="1:57" s="2" customFormat="1" ht="14.45" customHeight="1">
      <c r="B49" s="49"/>
      <c r="C49" s="50"/>
      <c r="D49" s="51" t="s">
        <v>56</v>
      </c>
      <c r="E49" s="52"/>
      <c r="F49" s="52"/>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1" t="s">
        <v>57</v>
      </c>
      <c r="AI49" s="52"/>
      <c r="AJ49" s="52"/>
      <c r="AK49" s="52"/>
      <c r="AL49" s="52"/>
      <c r="AM49" s="52"/>
      <c r="AN49" s="52"/>
      <c r="AO49" s="52"/>
      <c r="AP49" s="50"/>
      <c r="AQ49" s="50"/>
      <c r="AR49" s="53"/>
    </row>
    <row r="50" spans="1:57" ht="11.25">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spans="1:57" ht="11.25">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spans="1:57" ht="11.25">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spans="1:57" ht="11.25">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spans="1:57" ht="11.25">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spans="1:57" ht="11.2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spans="1:57" ht="11.25">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spans="1:57" ht="11.25">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spans="1:57" ht="11.25">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spans="1:57" ht="11.25">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pans="1:57" s="2" customFormat="1" ht="12.75">
      <c r="A60" s="36"/>
      <c r="B60" s="37"/>
      <c r="C60" s="38"/>
      <c r="D60" s="54" t="s">
        <v>58</v>
      </c>
      <c r="E60" s="40"/>
      <c r="F60" s="40"/>
      <c r="G60" s="40"/>
      <c r="H60" s="40"/>
      <c r="I60" s="40"/>
      <c r="J60" s="40"/>
      <c r="K60" s="40"/>
      <c r="L60" s="40"/>
      <c r="M60" s="40"/>
      <c r="N60" s="40"/>
      <c r="O60" s="40"/>
      <c r="P60" s="40"/>
      <c r="Q60" s="40"/>
      <c r="R60" s="40"/>
      <c r="S60" s="40"/>
      <c r="T60" s="40"/>
      <c r="U60" s="40"/>
      <c r="V60" s="54" t="s">
        <v>59</v>
      </c>
      <c r="W60" s="40"/>
      <c r="X60" s="40"/>
      <c r="Y60" s="40"/>
      <c r="Z60" s="40"/>
      <c r="AA60" s="40"/>
      <c r="AB60" s="40"/>
      <c r="AC60" s="40"/>
      <c r="AD60" s="40"/>
      <c r="AE60" s="40"/>
      <c r="AF60" s="40"/>
      <c r="AG60" s="40"/>
      <c r="AH60" s="54" t="s">
        <v>58</v>
      </c>
      <c r="AI60" s="40"/>
      <c r="AJ60" s="40"/>
      <c r="AK60" s="40"/>
      <c r="AL60" s="40"/>
      <c r="AM60" s="54" t="s">
        <v>59</v>
      </c>
      <c r="AN60" s="40"/>
      <c r="AO60" s="40"/>
      <c r="AP60" s="38"/>
      <c r="AQ60" s="38"/>
      <c r="AR60" s="41"/>
      <c r="BE60" s="36"/>
    </row>
    <row r="61" spans="1:57" ht="11.25">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spans="1:57" ht="11.25">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spans="1:57" ht="11.25">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pans="1:57" s="2" customFormat="1" ht="12.75">
      <c r="A64" s="36"/>
      <c r="B64" s="37"/>
      <c r="C64" s="38"/>
      <c r="D64" s="51" t="s">
        <v>60</v>
      </c>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1" t="s">
        <v>61</v>
      </c>
      <c r="AI64" s="55"/>
      <c r="AJ64" s="55"/>
      <c r="AK64" s="55"/>
      <c r="AL64" s="55"/>
      <c r="AM64" s="55"/>
      <c r="AN64" s="55"/>
      <c r="AO64" s="55"/>
      <c r="AP64" s="38"/>
      <c r="AQ64" s="38"/>
      <c r="AR64" s="41"/>
      <c r="BE64" s="36"/>
    </row>
    <row r="65" spans="1:57" ht="11.2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spans="1:57" ht="11.25">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spans="1:57" ht="11.25">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spans="1:57" ht="11.25">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spans="1:57" ht="11.25">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spans="1:57" ht="11.25">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spans="1:57" ht="11.25">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spans="1:57" ht="11.25">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spans="1:57" ht="11.25">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spans="1:57" ht="11.25">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pans="1:57" s="2" customFormat="1" ht="12.75">
      <c r="A75" s="36"/>
      <c r="B75" s="37"/>
      <c r="C75" s="38"/>
      <c r="D75" s="54" t="s">
        <v>58</v>
      </c>
      <c r="E75" s="40"/>
      <c r="F75" s="40"/>
      <c r="G75" s="40"/>
      <c r="H75" s="40"/>
      <c r="I75" s="40"/>
      <c r="J75" s="40"/>
      <c r="K75" s="40"/>
      <c r="L75" s="40"/>
      <c r="M75" s="40"/>
      <c r="N75" s="40"/>
      <c r="O75" s="40"/>
      <c r="P75" s="40"/>
      <c r="Q75" s="40"/>
      <c r="R75" s="40"/>
      <c r="S75" s="40"/>
      <c r="T75" s="40"/>
      <c r="U75" s="40"/>
      <c r="V75" s="54" t="s">
        <v>59</v>
      </c>
      <c r="W75" s="40"/>
      <c r="X75" s="40"/>
      <c r="Y75" s="40"/>
      <c r="Z75" s="40"/>
      <c r="AA75" s="40"/>
      <c r="AB75" s="40"/>
      <c r="AC75" s="40"/>
      <c r="AD75" s="40"/>
      <c r="AE75" s="40"/>
      <c r="AF75" s="40"/>
      <c r="AG75" s="40"/>
      <c r="AH75" s="54" t="s">
        <v>58</v>
      </c>
      <c r="AI75" s="40"/>
      <c r="AJ75" s="40"/>
      <c r="AK75" s="40"/>
      <c r="AL75" s="40"/>
      <c r="AM75" s="54" t="s">
        <v>59</v>
      </c>
      <c r="AN75" s="40"/>
      <c r="AO75" s="40"/>
      <c r="AP75" s="38"/>
      <c r="AQ75" s="38"/>
      <c r="AR75" s="41"/>
      <c r="BE75" s="36"/>
    </row>
    <row r="76" spans="1:57" s="2" customFormat="1" ht="11.25">
      <c r="A76" s="36"/>
      <c r="B76" s="37"/>
      <c r="C76" s="38"/>
      <c r="D76" s="38"/>
      <c r="E76" s="38"/>
      <c r="F76" s="38"/>
      <c r="G76" s="38"/>
      <c r="H76" s="38"/>
      <c r="I76" s="38"/>
      <c r="J76" s="38"/>
      <c r="K76" s="38"/>
      <c r="L76" s="38"/>
      <c r="M76" s="38"/>
      <c r="N76" s="38"/>
      <c r="O76" s="38"/>
      <c r="P76" s="38"/>
      <c r="Q76" s="38"/>
      <c r="R76" s="38"/>
      <c r="S76" s="38"/>
      <c r="T76" s="38"/>
      <c r="U76" s="38"/>
      <c r="V76" s="38"/>
      <c r="W76" s="38"/>
      <c r="X76" s="38"/>
      <c r="Y76" s="38"/>
      <c r="Z76" s="38"/>
      <c r="AA76" s="38"/>
      <c r="AB76" s="38"/>
      <c r="AC76" s="38"/>
      <c r="AD76" s="38"/>
      <c r="AE76" s="38"/>
      <c r="AF76" s="38"/>
      <c r="AG76" s="38"/>
      <c r="AH76" s="38"/>
      <c r="AI76" s="38"/>
      <c r="AJ76" s="38"/>
      <c r="AK76" s="38"/>
      <c r="AL76" s="38"/>
      <c r="AM76" s="38"/>
      <c r="AN76" s="38"/>
      <c r="AO76" s="38"/>
      <c r="AP76" s="38"/>
      <c r="AQ76" s="38"/>
      <c r="AR76" s="41"/>
      <c r="BE76" s="36"/>
    </row>
    <row r="77" spans="1:57" s="2" customFormat="1" ht="6.95" customHeight="1">
      <c r="A77" s="36"/>
      <c r="B77" s="56"/>
      <c r="C77" s="57"/>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7"/>
      <c r="AI77" s="57"/>
      <c r="AJ77" s="57"/>
      <c r="AK77" s="57"/>
      <c r="AL77" s="57"/>
      <c r="AM77" s="57"/>
      <c r="AN77" s="57"/>
      <c r="AO77" s="57"/>
      <c r="AP77" s="57"/>
      <c r="AQ77" s="57"/>
      <c r="AR77" s="41"/>
      <c r="BE77" s="36"/>
    </row>
    <row r="81" spans="1:91" s="2" customFormat="1" ht="6.95" customHeight="1">
      <c r="A81" s="36"/>
      <c r="B81" s="58"/>
      <c r="C81" s="59"/>
      <c r="D81" s="59"/>
      <c r="E81" s="59"/>
      <c r="F81" s="59"/>
      <c r="G81" s="59"/>
      <c r="H81" s="59"/>
      <c r="I81" s="59"/>
      <c r="J81" s="59"/>
      <c r="K81" s="59"/>
      <c r="L81" s="59"/>
      <c r="M81" s="59"/>
      <c r="N81" s="59"/>
      <c r="O81" s="59"/>
      <c r="P81" s="59"/>
      <c r="Q81" s="59"/>
      <c r="R81" s="59"/>
      <c r="S81" s="59"/>
      <c r="T81" s="59"/>
      <c r="U81" s="59"/>
      <c r="V81" s="59"/>
      <c r="W81" s="59"/>
      <c r="X81" s="59"/>
      <c r="Y81" s="59"/>
      <c r="Z81" s="59"/>
      <c r="AA81" s="59"/>
      <c r="AB81" s="59"/>
      <c r="AC81" s="59"/>
      <c r="AD81" s="59"/>
      <c r="AE81" s="59"/>
      <c r="AF81" s="59"/>
      <c r="AG81" s="59"/>
      <c r="AH81" s="59"/>
      <c r="AI81" s="59"/>
      <c r="AJ81" s="59"/>
      <c r="AK81" s="59"/>
      <c r="AL81" s="59"/>
      <c r="AM81" s="59"/>
      <c r="AN81" s="59"/>
      <c r="AO81" s="59"/>
      <c r="AP81" s="59"/>
      <c r="AQ81" s="59"/>
      <c r="AR81" s="41"/>
      <c r="BE81" s="36"/>
    </row>
    <row r="82" spans="1:91" s="2" customFormat="1" ht="24.95" customHeight="1">
      <c r="A82" s="36"/>
      <c r="B82" s="37"/>
      <c r="C82" s="24" t="s">
        <v>62</v>
      </c>
      <c r="D82" s="38"/>
      <c r="E82" s="38"/>
      <c r="F82" s="38"/>
      <c r="G82" s="38"/>
      <c r="H82" s="38"/>
      <c r="I82" s="38"/>
      <c r="J82" s="38"/>
      <c r="K82" s="38"/>
      <c r="L82" s="38"/>
      <c r="M82" s="38"/>
      <c r="N82" s="38"/>
      <c r="O82" s="38"/>
      <c r="P82" s="38"/>
      <c r="Q82" s="38"/>
      <c r="R82" s="38"/>
      <c r="S82" s="38"/>
      <c r="T82" s="38"/>
      <c r="U82" s="38"/>
      <c r="V82" s="38"/>
      <c r="W82" s="38"/>
      <c r="X82" s="38"/>
      <c r="Y82" s="38"/>
      <c r="Z82" s="38"/>
      <c r="AA82" s="38"/>
      <c r="AB82" s="38"/>
      <c r="AC82" s="38"/>
      <c r="AD82" s="38"/>
      <c r="AE82" s="38"/>
      <c r="AF82" s="38"/>
      <c r="AG82" s="38"/>
      <c r="AH82" s="38"/>
      <c r="AI82" s="38"/>
      <c r="AJ82" s="38"/>
      <c r="AK82" s="38"/>
      <c r="AL82" s="38"/>
      <c r="AM82" s="38"/>
      <c r="AN82" s="38"/>
      <c r="AO82" s="38"/>
      <c r="AP82" s="38"/>
      <c r="AQ82" s="38"/>
      <c r="AR82" s="41"/>
      <c r="BE82" s="36"/>
    </row>
    <row r="83" spans="1:91" s="2" customFormat="1" ht="6.95" customHeight="1">
      <c r="A83" s="36"/>
      <c r="B83" s="37"/>
      <c r="C83" s="38"/>
      <c r="D83" s="38"/>
      <c r="E83" s="38"/>
      <c r="F83" s="38"/>
      <c r="G83" s="38"/>
      <c r="H83" s="38"/>
      <c r="I83" s="38"/>
      <c r="J83" s="38"/>
      <c r="K83" s="38"/>
      <c r="L83" s="38"/>
      <c r="M83" s="38"/>
      <c r="N83" s="38"/>
      <c r="O83" s="38"/>
      <c r="P83" s="38"/>
      <c r="Q83" s="38"/>
      <c r="R83" s="38"/>
      <c r="S83" s="38"/>
      <c r="T83" s="38"/>
      <c r="U83" s="38"/>
      <c r="V83" s="38"/>
      <c r="W83" s="38"/>
      <c r="X83" s="38"/>
      <c r="Y83" s="38"/>
      <c r="Z83" s="38"/>
      <c r="AA83" s="38"/>
      <c r="AB83" s="38"/>
      <c r="AC83" s="38"/>
      <c r="AD83" s="38"/>
      <c r="AE83" s="38"/>
      <c r="AF83" s="38"/>
      <c r="AG83" s="38"/>
      <c r="AH83" s="38"/>
      <c r="AI83" s="38"/>
      <c r="AJ83" s="38"/>
      <c r="AK83" s="38"/>
      <c r="AL83" s="38"/>
      <c r="AM83" s="38"/>
      <c r="AN83" s="38"/>
      <c r="AO83" s="38"/>
      <c r="AP83" s="38"/>
      <c r="AQ83" s="38"/>
      <c r="AR83" s="41"/>
      <c r="BE83" s="36"/>
    </row>
    <row r="84" spans="1:91" s="4" customFormat="1" ht="12" customHeight="1">
      <c r="B84" s="60"/>
      <c r="C84" s="30" t="s">
        <v>13</v>
      </c>
      <c r="D84" s="61"/>
      <c r="E84" s="61"/>
      <c r="F84" s="61"/>
      <c r="G84" s="61"/>
      <c r="H84" s="61"/>
      <c r="I84" s="61"/>
      <c r="J84" s="61"/>
      <c r="K84" s="61"/>
      <c r="L84" s="61" t="str">
        <f>K5</f>
        <v>N22-001_exp3_VR01</v>
      </c>
      <c r="M84" s="61"/>
      <c r="N84" s="61"/>
      <c r="O84" s="61"/>
      <c r="P84" s="61"/>
      <c r="Q84" s="61"/>
      <c r="R84" s="61"/>
      <c r="S84" s="61"/>
      <c r="T84" s="61"/>
      <c r="U84" s="61"/>
      <c r="V84" s="61"/>
      <c r="W84" s="61"/>
      <c r="X84" s="61"/>
      <c r="Y84" s="61"/>
      <c r="Z84" s="61"/>
      <c r="AA84" s="61"/>
      <c r="AB84" s="61"/>
      <c r="AC84" s="61"/>
      <c r="AD84" s="61"/>
      <c r="AE84" s="61"/>
      <c r="AF84" s="61"/>
      <c r="AG84" s="61"/>
      <c r="AH84" s="61"/>
      <c r="AI84" s="61"/>
      <c r="AJ84" s="61"/>
      <c r="AK84" s="61"/>
      <c r="AL84" s="61"/>
      <c r="AM84" s="61"/>
      <c r="AN84" s="61"/>
      <c r="AO84" s="61"/>
      <c r="AP84" s="61"/>
      <c r="AQ84" s="61"/>
      <c r="AR84" s="62"/>
    </row>
    <row r="85" spans="1:91" s="5" customFormat="1" ht="36.950000000000003" customHeight="1">
      <c r="B85" s="63"/>
      <c r="C85" s="64" t="s">
        <v>16</v>
      </c>
      <c r="D85" s="65"/>
      <c r="E85" s="65"/>
      <c r="F85" s="65"/>
      <c r="G85" s="65"/>
      <c r="H85" s="65"/>
      <c r="I85" s="65"/>
      <c r="J85" s="65"/>
      <c r="K85" s="65"/>
      <c r="L85" s="278" t="str">
        <f>K6</f>
        <v>Technologický pavilon CPIT - rekonstrukce střech</v>
      </c>
      <c r="M85" s="279"/>
      <c r="N85" s="279"/>
      <c r="O85" s="279"/>
      <c r="P85" s="279"/>
      <c r="Q85" s="279"/>
      <c r="R85" s="279"/>
      <c r="S85" s="279"/>
      <c r="T85" s="279"/>
      <c r="U85" s="279"/>
      <c r="V85" s="279"/>
      <c r="W85" s="279"/>
      <c r="X85" s="279"/>
      <c r="Y85" s="279"/>
      <c r="Z85" s="279"/>
      <c r="AA85" s="279"/>
      <c r="AB85" s="279"/>
      <c r="AC85" s="279"/>
      <c r="AD85" s="279"/>
      <c r="AE85" s="279"/>
      <c r="AF85" s="279"/>
      <c r="AG85" s="279"/>
      <c r="AH85" s="279"/>
      <c r="AI85" s="279"/>
      <c r="AJ85" s="279"/>
      <c r="AK85" s="279"/>
      <c r="AL85" s="279"/>
      <c r="AM85" s="279"/>
      <c r="AN85" s="279"/>
      <c r="AO85" s="279"/>
      <c r="AP85" s="65"/>
      <c r="AQ85" s="65"/>
      <c r="AR85" s="66"/>
    </row>
    <row r="86" spans="1:91" s="2" customFormat="1" ht="6.95" customHeight="1">
      <c r="A86" s="36"/>
      <c r="B86" s="37"/>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41"/>
      <c r="BE86" s="36"/>
    </row>
    <row r="87" spans="1:91" s="2" customFormat="1" ht="12" customHeight="1">
      <c r="A87" s="36"/>
      <c r="B87" s="37"/>
      <c r="C87" s="30" t="s">
        <v>22</v>
      </c>
      <c r="D87" s="38"/>
      <c r="E87" s="38"/>
      <c r="F87" s="38"/>
      <c r="G87" s="38"/>
      <c r="H87" s="38"/>
      <c r="I87" s="38"/>
      <c r="J87" s="38"/>
      <c r="K87" s="38"/>
      <c r="L87" s="67" t="str">
        <f>IF(K8="","",K8)</f>
        <v>Ostrava</v>
      </c>
      <c r="M87" s="38"/>
      <c r="N87" s="38"/>
      <c r="O87" s="38"/>
      <c r="P87" s="38"/>
      <c r="Q87" s="38"/>
      <c r="R87" s="38"/>
      <c r="S87" s="38"/>
      <c r="T87" s="38"/>
      <c r="U87" s="38"/>
      <c r="V87" s="38"/>
      <c r="W87" s="38"/>
      <c r="X87" s="38"/>
      <c r="Y87" s="38"/>
      <c r="Z87" s="38"/>
      <c r="AA87" s="38"/>
      <c r="AB87" s="38"/>
      <c r="AC87" s="38"/>
      <c r="AD87" s="38"/>
      <c r="AE87" s="38"/>
      <c r="AF87" s="38"/>
      <c r="AG87" s="38"/>
      <c r="AH87" s="38"/>
      <c r="AI87" s="30" t="s">
        <v>24</v>
      </c>
      <c r="AJ87" s="38"/>
      <c r="AK87" s="38"/>
      <c r="AL87" s="38"/>
      <c r="AM87" s="309" t="str">
        <f>IF(AN8= "","",AN8)</f>
        <v>31. 12. 2021</v>
      </c>
      <c r="AN87" s="309"/>
      <c r="AO87" s="38"/>
      <c r="AP87" s="38"/>
      <c r="AQ87" s="38"/>
      <c r="AR87" s="41"/>
      <c r="BE87" s="36"/>
    </row>
    <row r="88" spans="1:91" s="2" customFormat="1" ht="6.95" customHeight="1">
      <c r="A88" s="36"/>
      <c r="B88" s="37"/>
      <c r="C88" s="38"/>
      <c r="D88" s="38"/>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38"/>
      <c r="AL88" s="38"/>
      <c r="AM88" s="38"/>
      <c r="AN88" s="38"/>
      <c r="AO88" s="38"/>
      <c r="AP88" s="38"/>
      <c r="AQ88" s="38"/>
      <c r="AR88" s="41"/>
      <c r="BE88" s="36"/>
    </row>
    <row r="89" spans="1:91" s="2" customFormat="1" ht="15.2" customHeight="1">
      <c r="A89" s="36"/>
      <c r="B89" s="37"/>
      <c r="C89" s="30" t="s">
        <v>30</v>
      </c>
      <c r="D89" s="38"/>
      <c r="E89" s="38"/>
      <c r="F89" s="38"/>
      <c r="G89" s="38"/>
      <c r="H89" s="38"/>
      <c r="I89" s="38"/>
      <c r="J89" s="38"/>
      <c r="K89" s="38"/>
      <c r="L89" s="61" t="str">
        <f>IF(E11= "","",E11)</f>
        <v xml:space="preserve">VŠB-TUO </v>
      </c>
      <c r="M89" s="38"/>
      <c r="N89" s="38"/>
      <c r="O89" s="38"/>
      <c r="P89" s="38"/>
      <c r="Q89" s="38"/>
      <c r="R89" s="38"/>
      <c r="S89" s="38"/>
      <c r="T89" s="38"/>
      <c r="U89" s="38"/>
      <c r="V89" s="38"/>
      <c r="W89" s="38"/>
      <c r="X89" s="38"/>
      <c r="Y89" s="38"/>
      <c r="Z89" s="38"/>
      <c r="AA89" s="38"/>
      <c r="AB89" s="38"/>
      <c r="AC89" s="38"/>
      <c r="AD89" s="38"/>
      <c r="AE89" s="38"/>
      <c r="AF89" s="38"/>
      <c r="AG89" s="38"/>
      <c r="AH89" s="38"/>
      <c r="AI89" s="30" t="s">
        <v>36</v>
      </c>
      <c r="AJ89" s="38"/>
      <c r="AK89" s="38"/>
      <c r="AL89" s="38"/>
      <c r="AM89" s="307" t="str">
        <f>IF(E17="","",E17)</f>
        <v>CHVÁLEK ATELIÉR s.r.o.</v>
      </c>
      <c r="AN89" s="308"/>
      <c r="AO89" s="308"/>
      <c r="AP89" s="308"/>
      <c r="AQ89" s="38"/>
      <c r="AR89" s="41"/>
      <c r="AS89" s="312" t="s">
        <v>63</v>
      </c>
      <c r="AT89" s="313"/>
      <c r="AU89" s="69"/>
      <c r="AV89" s="69"/>
      <c r="AW89" s="69"/>
      <c r="AX89" s="69"/>
      <c r="AY89" s="69"/>
      <c r="AZ89" s="69"/>
      <c r="BA89" s="69"/>
      <c r="BB89" s="69"/>
      <c r="BC89" s="69"/>
      <c r="BD89" s="70"/>
      <c r="BE89" s="36"/>
    </row>
    <row r="90" spans="1:91" s="2" customFormat="1" ht="15.2" customHeight="1">
      <c r="A90" s="36"/>
      <c r="B90" s="37"/>
      <c r="C90" s="30" t="s">
        <v>34</v>
      </c>
      <c r="D90" s="38"/>
      <c r="E90" s="38"/>
      <c r="F90" s="38"/>
      <c r="G90" s="38"/>
      <c r="H90" s="38"/>
      <c r="I90" s="38"/>
      <c r="J90" s="38"/>
      <c r="K90" s="38"/>
      <c r="L90" s="61" t="str">
        <f>IF(E14= "Vyplň údaj","",E14)</f>
        <v/>
      </c>
      <c r="M90" s="38"/>
      <c r="N90" s="38"/>
      <c r="O90" s="38"/>
      <c r="P90" s="38"/>
      <c r="Q90" s="38"/>
      <c r="R90" s="38"/>
      <c r="S90" s="38"/>
      <c r="T90" s="38"/>
      <c r="U90" s="38"/>
      <c r="V90" s="38"/>
      <c r="W90" s="38"/>
      <c r="X90" s="38"/>
      <c r="Y90" s="38"/>
      <c r="Z90" s="38"/>
      <c r="AA90" s="38"/>
      <c r="AB90" s="38"/>
      <c r="AC90" s="38"/>
      <c r="AD90" s="38"/>
      <c r="AE90" s="38"/>
      <c r="AF90" s="38"/>
      <c r="AG90" s="38"/>
      <c r="AH90" s="38"/>
      <c r="AI90" s="30" t="s">
        <v>39</v>
      </c>
      <c r="AJ90" s="38"/>
      <c r="AK90" s="38"/>
      <c r="AL90" s="38"/>
      <c r="AM90" s="307" t="str">
        <f>IF(E20="","",E20)</f>
        <v xml:space="preserve"> </v>
      </c>
      <c r="AN90" s="308"/>
      <c r="AO90" s="308"/>
      <c r="AP90" s="308"/>
      <c r="AQ90" s="38"/>
      <c r="AR90" s="41"/>
      <c r="AS90" s="314"/>
      <c r="AT90" s="315"/>
      <c r="AU90" s="71"/>
      <c r="AV90" s="71"/>
      <c r="AW90" s="71"/>
      <c r="AX90" s="71"/>
      <c r="AY90" s="71"/>
      <c r="AZ90" s="71"/>
      <c r="BA90" s="71"/>
      <c r="BB90" s="71"/>
      <c r="BC90" s="71"/>
      <c r="BD90" s="72"/>
      <c r="BE90" s="36"/>
    </row>
    <row r="91" spans="1:91" s="2" customFormat="1" ht="10.9" customHeight="1">
      <c r="A91" s="36"/>
      <c r="B91" s="37"/>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c r="AQ91" s="38"/>
      <c r="AR91" s="41"/>
      <c r="AS91" s="316"/>
      <c r="AT91" s="317"/>
      <c r="AU91" s="73"/>
      <c r="AV91" s="73"/>
      <c r="AW91" s="73"/>
      <c r="AX91" s="73"/>
      <c r="AY91" s="73"/>
      <c r="AZ91" s="73"/>
      <c r="BA91" s="73"/>
      <c r="BB91" s="73"/>
      <c r="BC91" s="73"/>
      <c r="BD91" s="74"/>
      <c r="BE91" s="36"/>
    </row>
    <row r="92" spans="1:91" s="2" customFormat="1" ht="29.25" customHeight="1">
      <c r="A92" s="36"/>
      <c r="B92" s="37"/>
      <c r="C92" s="273" t="s">
        <v>64</v>
      </c>
      <c r="D92" s="274"/>
      <c r="E92" s="274"/>
      <c r="F92" s="274"/>
      <c r="G92" s="274"/>
      <c r="H92" s="75"/>
      <c r="I92" s="277" t="s">
        <v>65</v>
      </c>
      <c r="J92" s="274"/>
      <c r="K92" s="274"/>
      <c r="L92" s="274"/>
      <c r="M92" s="274"/>
      <c r="N92" s="274"/>
      <c r="O92" s="274"/>
      <c r="P92" s="274"/>
      <c r="Q92" s="274"/>
      <c r="R92" s="274"/>
      <c r="S92" s="274"/>
      <c r="T92" s="274"/>
      <c r="U92" s="274"/>
      <c r="V92" s="274"/>
      <c r="W92" s="274"/>
      <c r="X92" s="274"/>
      <c r="Y92" s="274"/>
      <c r="Z92" s="274"/>
      <c r="AA92" s="274"/>
      <c r="AB92" s="274"/>
      <c r="AC92" s="274"/>
      <c r="AD92" s="274"/>
      <c r="AE92" s="274"/>
      <c r="AF92" s="274"/>
      <c r="AG92" s="306" t="s">
        <v>66</v>
      </c>
      <c r="AH92" s="274"/>
      <c r="AI92" s="274"/>
      <c r="AJ92" s="274"/>
      <c r="AK92" s="274"/>
      <c r="AL92" s="274"/>
      <c r="AM92" s="274"/>
      <c r="AN92" s="277" t="s">
        <v>67</v>
      </c>
      <c r="AO92" s="274"/>
      <c r="AP92" s="311"/>
      <c r="AQ92" s="76" t="s">
        <v>68</v>
      </c>
      <c r="AR92" s="41"/>
      <c r="AS92" s="77" t="s">
        <v>69</v>
      </c>
      <c r="AT92" s="78" t="s">
        <v>70</v>
      </c>
      <c r="AU92" s="78" t="s">
        <v>71</v>
      </c>
      <c r="AV92" s="78" t="s">
        <v>72</v>
      </c>
      <c r="AW92" s="78" t="s">
        <v>73</v>
      </c>
      <c r="AX92" s="78" t="s">
        <v>74</v>
      </c>
      <c r="AY92" s="78" t="s">
        <v>75</v>
      </c>
      <c r="AZ92" s="78" t="s">
        <v>76</v>
      </c>
      <c r="BA92" s="78" t="s">
        <v>77</v>
      </c>
      <c r="BB92" s="78" t="s">
        <v>78</v>
      </c>
      <c r="BC92" s="78" t="s">
        <v>79</v>
      </c>
      <c r="BD92" s="79" t="s">
        <v>80</v>
      </c>
      <c r="BE92" s="36"/>
    </row>
    <row r="93" spans="1:91" s="2" customFormat="1" ht="10.9" customHeight="1">
      <c r="A93" s="36"/>
      <c r="B93" s="37"/>
      <c r="C93" s="38"/>
      <c r="D93" s="38"/>
      <c r="E93" s="38"/>
      <c r="F93" s="38"/>
      <c r="G93" s="38"/>
      <c r="H93" s="38"/>
      <c r="I93" s="38"/>
      <c r="J93" s="38"/>
      <c r="K93" s="38"/>
      <c r="L93" s="38"/>
      <c r="M93" s="38"/>
      <c r="N93" s="38"/>
      <c r="O93" s="38"/>
      <c r="P93" s="38"/>
      <c r="Q93" s="38"/>
      <c r="R93" s="38"/>
      <c r="S93" s="38"/>
      <c r="T93" s="38"/>
      <c r="U93" s="38"/>
      <c r="V93" s="38"/>
      <c r="W93" s="38"/>
      <c r="X93" s="38"/>
      <c r="Y93" s="38"/>
      <c r="Z93" s="38"/>
      <c r="AA93" s="38"/>
      <c r="AB93" s="38"/>
      <c r="AC93" s="38"/>
      <c r="AD93" s="38"/>
      <c r="AE93" s="38"/>
      <c r="AF93" s="38"/>
      <c r="AG93" s="38"/>
      <c r="AH93" s="38"/>
      <c r="AI93" s="38"/>
      <c r="AJ93" s="38"/>
      <c r="AK93" s="38"/>
      <c r="AL93" s="38"/>
      <c r="AM93" s="38"/>
      <c r="AN93" s="38"/>
      <c r="AO93" s="38"/>
      <c r="AP93" s="38"/>
      <c r="AQ93" s="38"/>
      <c r="AR93" s="41"/>
      <c r="AS93" s="80"/>
      <c r="AT93" s="81"/>
      <c r="AU93" s="81"/>
      <c r="AV93" s="81"/>
      <c r="AW93" s="81"/>
      <c r="AX93" s="81"/>
      <c r="AY93" s="81"/>
      <c r="AZ93" s="81"/>
      <c r="BA93" s="81"/>
      <c r="BB93" s="81"/>
      <c r="BC93" s="81"/>
      <c r="BD93" s="82"/>
      <c r="BE93" s="36"/>
    </row>
    <row r="94" spans="1:91" s="6" customFormat="1" ht="32.450000000000003" customHeight="1">
      <c r="B94" s="83"/>
      <c r="C94" s="84" t="s">
        <v>81</v>
      </c>
      <c r="D94" s="85"/>
      <c r="E94" s="85"/>
      <c r="F94" s="85"/>
      <c r="G94" s="85"/>
      <c r="H94" s="85"/>
      <c r="I94" s="85"/>
      <c r="J94" s="85"/>
      <c r="K94" s="85"/>
      <c r="L94" s="85"/>
      <c r="M94" s="85"/>
      <c r="N94" s="85"/>
      <c r="O94" s="85"/>
      <c r="P94" s="85"/>
      <c r="Q94" s="85"/>
      <c r="R94" s="85"/>
      <c r="S94" s="85"/>
      <c r="T94" s="85"/>
      <c r="U94" s="85"/>
      <c r="V94" s="85"/>
      <c r="W94" s="85"/>
      <c r="X94" s="85"/>
      <c r="Y94" s="85"/>
      <c r="Z94" s="85"/>
      <c r="AA94" s="85"/>
      <c r="AB94" s="85"/>
      <c r="AC94" s="85"/>
      <c r="AD94" s="85"/>
      <c r="AE94" s="85"/>
      <c r="AF94" s="85"/>
      <c r="AG94" s="280">
        <f>ROUND(AG95+AG101+AG107+AG112,2)</f>
        <v>0</v>
      </c>
      <c r="AH94" s="280"/>
      <c r="AI94" s="280"/>
      <c r="AJ94" s="280"/>
      <c r="AK94" s="280"/>
      <c r="AL94" s="280"/>
      <c r="AM94" s="280"/>
      <c r="AN94" s="318">
        <f t="shared" ref="AN94:AN112" si="0">SUM(AG94,AT94)</f>
        <v>0</v>
      </c>
      <c r="AO94" s="318"/>
      <c r="AP94" s="318"/>
      <c r="AQ94" s="87" t="s">
        <v>1</v>
      </c>
      <c r="AR94" s="88"/>
      <c r="AS94" s="89">
        <f>ROUND(AS95+AS101+AS107+AS112,2)</f>
        <v>0</v>
      </c>
      <c r="AT94" s="90">
        <f t="shared" ref="AT94:AT112" si="1">ROUND(SUM(AV94:AW94),2)</f>
        <v>0</v>
      </c>
      <c r="AU94" s="91">
        <f>ROUND(AU95+AU101+AU107+AU112,5)</f>
        <v>0</v>
      </c>
      <c r="AV94" s="90">
        <f>ROUND(AZ94*L29,2)</f>
        <v>0</v>
      </c>
      <c r="AW94" s="90">
        <f>ROUND(BA94*L30,2)</f>
        <v>0</v>
      </c>
      <c r="AX94" s="90">
        <f>ROUND(BB94*L29,2)</f>
        <v>0</v>
      </c>
      <c r="AY94" s="90">
        <f>ROUND(BC94*L30,2)</f>
        <v>0</v>
      </c>
      <c r="AZ94" s="90">
        <f>ROUND(AZ95+AZ101+AZ107+AZ112,2)</f>
        <v>0</v>
      </c>
      <c r="BA94" s="90">
        <f>ROUND(BA95+BA101+BA107+BA112,2)</f>
        <v>0</v>
      </c>
      <c r="BB94" s="90">
        <f>ROUND(BB95+BB101+BB107+BB112,2)</f>
        <v>0</v>
      </c>
      <c r="BC94" s="90">
        <f>ROUND(BC95+BC101+BC107+BC112,2)</f>
        <v>0</v>
      </c>
      <c r="BD94" s="92">
        <f>ROUND(BD95+BD101+BD107+BD112,2)</f>
        <v>0</v>
      </c>
      <c r="BS94" s="93" t="s">
        <v>82</v>
      </c>
      <c r="BT94" s="93" t="s">
        <v>83</v>
      </c>
      <c r="BU94" s="94" t="s">
        <v>84</v>
      </c>
      <c r="BV94" s="93" t="s">
        <v>85</v>
      </c>
      <c r="BW94" s="93" t="s">
        <v>5</v>
      </c>
      <c r="BX94" s="93" t="s">
        <v>86</v>
      </c>
      <c r="CL94" s="93" t="s">
        <v>19</v>
      </c>
    </row>
    <row r="95" spans="1:91" s="7" customFormat="1" ht="16.5" customHeight="1">
      <c r="B95" s="95"/>
      <c r="C95" s="96"/>
      <c r="D95" s="275" t="s">
        <v>87</v>
      </c>
      <c r="E95" s="275"/>
      <c r="F95" s="275"/>
      <c r="G95" s="275"/>
      <c r="H95" s="275"/>
      <c r="I95" s="97"/>
      <c r="J95" s="275" t="s">
        <v>88</v>
      </c>
      <c r="K95" s="275"/>
      <c r="L95" s="275"/>
      <c r="M95" s="275"/>
      <c r="N95" s="275"/>
      <c r="O95" s="275"/>
      <c r="P95" s="275"/>
      <c r="Q95" s="275"/>
      <c r="R95" s="275"/>
      <c r="S95" s="275"/>
      <c r="T95" s="275"/>
      <c r="U95" s="275"/>
      <c r="V95" s="275"/>
      <c r="W95" s="275"/>
      <c r="X95" s="275"/>
      <c r="Y95" s="275"/>
      <c r="Z95" s="275"/>
      <c r="AA95" s="275"/>
      <c r="AB95" s="275"/>
      <c r="AC95" s="275"/>
      <c r="AD95" s="275"/>
      <c r="AE95" s="275"/>
      <c r="AF95" s="275"/>
      <c r="AG95" s="303">
        <f>ROUND(AG96+AG97+AG98,2)</f>
        <v>0</v>
      </c>
      <c r="AH95" s="304"/>
      <c r="AI95" s="304"/>
      <c r="AJ95" s="304"/>
      <c r="AK95" s="304"/>
      <c r="AL95" s="304"/>
      <c r="AM95" s="304"/>
      <c r="AN95" s="310">
        <f t="shared" si="0"/>
        <v>0</v>
      </c>
      <c r="AO95" s="304"/>
      <c r="AP95" s="304"/>
      <c r="AQ95" s="98" t="s">
        <v>89</v>
      </c>
      <c r="AR95" s="99"/>
      <c r="AS95" s="100">
        <f>ROUND(AS96+AS97+AS98,2)</f>
        <v>0</v>
      </c>
      <c r="AT95" s="101">
        <f t="shared" si="1"/>
        <v>0</v>
      </c>
      <c r="AU95" s="102">
        <f>ROUND(AU96+AU97+AU98,5)</f>
        <v>0</v>
      </c>
      <c r="AV95" s="101">
        <f>ROUND(AZ95*L29,2)</f>
        <v>0</v>
      </c>
      <c r="AW95" s="101">
        <f>ROUND(BA95*L30,2)</f>
        <v>0</v>
      </c>
      <c r="AX95" s="101">
        <f>ROUND(BB95*L29,2)</f>
        <v>0</v>
      </c>
      <c r="AY95" s="101">
        <f>ROUND(BC95*L30,2)</f>
        <v>0</v>
      </c>
      <c r="AZ95" s="101">
        <f>ROUND(AZ96+AZ97+AZ98,2)</f>
        <v>0</v>
      </c>
      <c r="BA95" s="101">
        <f>ROUND(BA96+BA97+BA98,2)</f>
        <v>0</v>
      </c>
      <c r="BB95" s="101">
        <f>ROUND(BB96+BB97+BB98,2)</f>
        <v>0</v>
      </c>
      <c r="BC95" s="101">
        <f>ROUND(BC96+BC97+BC98,2)</f>
        <v>0</v>
      </c>
      <c r="BD95" s="103">
        <f>ROUND(BD96+BD97+BD98,2)</f>
        <v>0</v>
      </c>
      <c r="BS95" s="104" t="s">
        <v>82</v>
      </c>
      <c r="BT95" s="104" t="s">
        <v>87</v>
      </c>
      <c r="BU95" s="104" t="s">
        <v>84</v>
      </c>
      <c r="BV95" s="104" t="s">
        <v>85</v>
      </c>
      <c r="BW95" s="104" t="s">
        <v>90</v>
      </c>
      <c r="BX95" s="104" t="s">
        <v>5</v>
      </c>
      <c r="CL95" s="104" t="s">
        <v>19</v>
      </c>
      <c r="CM95" s="104" t="s">
        <v>91</v>
      </c>
    </row>
    <row r="96" spans="1:91" s="4" customFormat="1" ht="16.5" customHeight="1">
      <c r="A96" s="105" t="s">
        <v>92</v>
      </c>
      <c r="B96" s="60"/>
      <c r="C96" s="106"/>
      <c r="D96" s="106"/>
      <c r="E96" s="276" t="s">
        <v>93</v>
      </c>
      <c r="F96" s="276"/>
      <c r="G96" s="276"/>
      <c r="H96" s="276"/>
      <c r="I96" s="276"/>
      <c r="J96" s="106"/>
      <c r="K96" s="276" t="s">
        <v>94</v>
      </c>
      <c r="L96" s="276"/>
      <c r="M96" s="276"/>
      <c r="N96" s="276"/>
      <c r="O96" s="276"/>
      <c r="P96" s="276"/>
      <c r="Q96" s="276"/>
      <c r="R96" s="276"/>
      <c r="S96" s="276"/>
      <c r="T96" s="276"/>
      <c r="U96" s="276"/>
      <c r="V96" s="276"/>
      <c r="W96" s="276"/>
      <c r="X96" s="276"/>
      <c r="Y96" s="276"/>
      <c r="Z96" s="276"/>
      <c r="AA96" s="276"/>
      <c r="AB96" s="276"/>
      <c r="AC96" s="276"/>
      <c r="AD96" s="276"/>
      <c r="AE96" s="276"/>
      <c r="AF96" s="276"/>
      <c r="AG96" s="301">
        <f>'D.1.10 - Architektonicko-...'!J32</f>
        <v>0</v>
      </c>
      <c r="AH96" s="302"/>
      <c r="AI96" s="302"/>
      <c r="AJ96" s="302"/>
      <c r="AK96" s="302"/>
      <c r="AL96" s="302"/>
      <c r="AM96" s="302"/>
      <c r="AN96" s="301">
        <f t="shared" si="0"/>
        <v>0</v>
      </c>
      <c r="AO96" s="302"/>
      <c r="AP96" s="302"/>
      <c r="AQ96" s="107" t="s">
        <v>95</v>
      </c>
      <c r="AR96" s="62"/>
      <c r="AS96" s="108">
        <v>0</v>
      </c>
      <c r="AT96" s="109">
        <f t="shared" si="1"/>
        <v>0</v>
      </c>
      <c r="AU96" s="110">
        <f>'D.1.10 - Architektonicko-...'!P137</f>
        <v>0</v>
      </c>
      <c r="AV96" s="109">
        <f>'D.1.10 - Architektonicko-...'!J35</f>
        <v>0</v>
      </c>
      <c r="AW96" s="109">
        <f>'D.1.10 - Architektonicko-...'!J36</f>
        <v>0</v>
      </c>
      <c r="AX96" s="109">
        <f>'D.1.10 - Architektonicko-...'!J37</f>
        <v>0</v>
      </c>
      <c r="AY96" s="109">
        <f>'D.1.10 - Architektonicko-...'!J38</f>
        <v>0</v>
      </c>
      <c r="AZ96" s="109">
        <f>'D.1.10 - Architektonicko-...'!F35</f>
        <v>0</v>
      </c>
      <c r="BA96" s="109">
        <f>'D.1.10 - Architektonicko-...'!F36</f>
        <v>0</v>
      </c>
      <c r="BB96" s="109">
        <f>'D.1.10 - Architektonicko-...'!F37</f>
        <v>0</v>
      </c>
      <c r="BC96" s="109">
        <f>'D.1.10 - Architektonicko-...'!F38</f>
        <v>0</v>
      </c>
      <c r="BD96" s="111">
        <f>'D.1.10 - Architektonicko-...'!F39</f>
        <v>0</v>
      </c>
      <c r="BT96" s="112" t="s">
        <v>91</v>
      </c>
      <c r="BV96" s="112" t="s">
        <v>85</v>
      </c>
      <c r="BW96" s="112" t="s">
        <v>96</v>
      </c>
      <c r="BX96" s="112" t="s">
        <v>90</v>
      </c>
      <c r="CL96" s="112" t="s">
        <v>19</v>
      </c>
    </row>
    <row r="97" spans="1:91" s="4" customFormat="1" ht="35.25" customHeight="1">
      <c r="A97" s="105" t="s">
        <v>92</v>
      </c>
      <c r="B97" s="60"/>
      <c r="C97" s="106"/>
      <c r="D97" s="106"/>
      <c r="E97" s="276" t="s">
        <v>97</v>
      </c>
      <c r="F97" s="276"/>
      <c r="G97" s="276"/>
      <c r="H97" s="276"/>
      <c r="I97" s="276"/>
      <c r="J97" s="106"/>
      <c r="K97" s="276" t="s">
        <v>98</v>
      </c>
      <c r="L97" s="276"/>
      <c r="M97" s="276"/>
      <c r="N97" s="276"/>
      <c r="O97" s="276"/>
      <c r="P97" s="276"/>
      <c r="Q97" s="276"/>
      <c r="R97" s="276"/>
      <c r="S97" s="276"/>
      <c r="T97" s="276"/>
      <c r="U97" s="276"/>
      <c r="V97" s="276"/>
      <c r="W97" s="276"/>
      <c r="X97" s="276"/>
      <c r="Y97" s="276"/>
      <c r="Z97" s="276"/>
      <c r="AA97" s="276"/>
      <c r="AB97" s="276"/>
      <c r="AC97" s="276"/>
      <c r="AD97" s="276"/>
      <c r="AE97" s="276"/>
      <c r="AF97" s="276"/>
      <c r="AG97" s="301">
        <f>'D.1.4.1 - Oprava uzlů nap...'!J32</f>
        <v>0</v>
      </c>
      <c r="AH97" s="302"/>
      <c r="AI97" s="302"/>
      <c r="AJ97" s="302"/>
      <c r="AK97" s="302"/>
      <c r="AL97" s="302"/>
      <c r="AM97" s="302"/>
      <c r="AN97" s="301">
        <f t="shared" si="0"/>
        <v>0</v>
      </c>
      <c r="AO97" s="302"/>
      <c r="AP97" s="302"/>
      <c r="AQ97" s="107" t="s">
        <v>95</v>
      </c>
      <c r="AR97" s="62"/>
      <c r="AS97" s="108">
        <v>0</v>
      </c>
      <c r="AT97" s="109">
        <f t="shared" si="1"/>
        <v>0</v>
      </c>
      <c r="AU97" s="110">
        <f>'D.1.4.1 - Oprava uzlů nap...'!P124</f>
        <v>0</v>
      </c>
      <c r="AV97" s="109">
        <f>'D.1.4.1 - Oprava uzlů nap...'!J35</f>
        <v>0</v>
      </c>
      <c r="AW97" s="109">
        <f>'D.1.4.1 - Oprava uzlů nap...'!J36</f>
        <v>0</v>
      </c>
      <c r="AX97" s="109">
        <f>'D.1.4.1 - Oprava uzlů nap...'!J37</f>
        <v>0</v>
      </c>
      <c r="AY97" s="109">
        <f>'D.1.4.1 - Oprava uzlů nap...'!J38</f>
        <v>0</v>
      </c>
      <c r="AZ97" s="109">
        <f>'D.1.4.1 - Oprava uzlů nap...'!F35</f>
        <v>0</v>
      </c>
      <c r="BA97" s="109">
        <f>'D.1.4.1 - Oprava uzlů nap...'!F36</f>
        <v>0</v>
      </c>
      <c r="BB97" s="109">
        <f>'D.1.4.1 - Oprava uzlů nap...'!F37</f>
        <v>0</v>
      </c>
      <c r="BC97" s="109">
        <f>'D.1.4.1 - Oprava uzlů nap...'!F38</f>
        <v>0</v>
      </c>
      <c r="BD97" s="111">
        <f>'D.1.4.1 - Oprava uzlů nap...'!F39</f>
        <v>0</v>
      </c>
      <c r="BT97" s="112" t="s">
        <v>91</v>
      </c>
      <c r="BV97" s="112" t="s">
        <v>85</v>
      </c>
      <c r="BW97" s="112" t="s">
        <v>99</v>
      </c>
      <c r="BX97" s="112" t="s">
        <v>90</v>
      </c>
      <c r="CL97" s="112" t="s">
        <v>1</v>
      </c>
    </row>
    <row r="98" spans="1:91" s="4" customFormat="1" ht="16.5" customHeight="1">
      <c r="B98" s="60"/>
      <c r="C98" s="106"/>
      <c r="D98" s="106"/>
      <c r="E98" s="276" t="s">
        <v>100</v>
      </c>
      <c r="F98" s="276"/>
      <c r="G98" s="276"/>
      <c r="H98" s="276"/>
      <c r="I98" s="276"/>
      <c r="J98" s="106"/>
      <c r="K98" s="276" t="s">
        <v>101</v>
      </c>
      <c r="L98" s="276"/>
      <c r="M98" s="276"/>
      <c r="N98" s="276"/>
      <c r="O98" s="276"/>
      <c r="P98" s="276"/>
      <c r="Q98" s="276"/>
      <c r="R98" s="276"/>
      <c r="S98" s="276"/>
      <c r="T98" s="276"/>
      <c r="U98" s="276"/>
      <c r="V98" s="276"/>
      <c r="W98" s="276"/>
      <c r="X98" s="276"/>
      <c r="Y98" s="276"/>
      <c r="Z98" s="276"/>
      <c r="AA98" s="276"/>
      <c r="AB98" s="276"/>
      <c r="AC98" s="276"/>
      <c r="AD98" s="276"/>
      <c r="AE98" s="276"/>
      <c r="AF98" s="276"/>
      <c r="AG98" s="305">
        <f>ROUND(SUM(AG99:AG100),2)</f>
        <v>0</v>
      </c>
      <c r="AH98" s="302"/>
      <c r="AI98" s="302"/>
      <c r="AJ98" s="302"/>
      <c r="AK98" s="302"/>
      <c r="AL98" s="302"/>
      <c r="AM98" s="302"/>
      <c r="AN98" s="301">
        <f t="shared" si="0"/>
        <v>0</v>
      </c>
      <c r="AO98" s="302"/>
      <c r="AP98" s="302"/>
      <c r="AQ98" s="107" t="s">
        <v>95</v>
      </c>
      <c r="AR98" s="62"/>
      <c r="AS98" s="108">
        <f>ROUND(SUM(AS99:AS100),2)</f>
        <v>0</v>
      </c>
      <c r="AT98" s="109">
        <f t="shared" si="1"/>
        <v>0</v>
      </c>
      <c r="AU98" s="110">
        <f>ROUND(SUM(AU99:AU100),5)</f>
        <v>0</v>
      </c>
      <c r="AV98" s="109">
        <f>ROUND(AZ98*L29,2)</f>
        <v>0</v>
      </c>
      <c r="AW98" s="109">
        <f>ROUND(BA98*L30,2)</f>
        <v>0</v>
      </c>
      <c r="AX98" s="109">
        <f>ROUND(BB98*L29,2)</f>
        <v>0</v>
      </c>
      <c r="AY98" s="109">
        <f>ROUND(BC98*L30,2)</f>
        <v>0</v>
      </c>
      <c r="AZ98" s="109">
        <f>ROUND(SUM(AZ99:AZ100),2)</f>
        <v>0</v>
      </c>
      <c r="BA98" s="109">
        <f>ROUND(SUM(BA99:BA100),2)</f>
        <v>0</v>
      </c>
      <c r="BB98" s="109">
        <f>ROUND(SUM(BB99:BB100),2)</f>
        <v>0</v>
      </c>
      <c r="BC98" s="109">
        <f>ROUND(SUM(BC99:BC100),2)</f>
        <v>0</v>
      </c>
      <c r="BD98" s="111">
        <f>ROUND(SUM(BD99:BD100),2)</f>
        <v>0</v>
      </c>
      <c r="BS98" s="112" t="s">
        <v>82</v>
      </c>
      <c r="BT98" s="112" t="s">
        <v>91</v>
      </c>
      <c r="BU98" s="112" t="s">
        <v>84</v>
      </c>
      <c r="BV98" s="112" t="s">
        <v>85</v>
      </c>
      <c r="BW98" s="112" t="s">
        <v>102</v>
      </c>
      <c r="BX98" s="112" t="s">
        <v>90</v>
      </c>
      <c r="CL98" s="112" t="s">
        <v>19</v>
      </c>
    </row>
    <row r="99" spans="1:91" s="4" customFormat="1" ht="16.5" customHeight="1">
      <c r="A99" s="105" t="s">
        <v>92</v>
      </c>
      <c r="B99" s="60"/>
      <c r="C99" s="106"/>
      <c r="D99" s="106"/>
      <c r="E99" s="106"/>
      <c r="F99" s="276" t="s">
        <v>103</v>
      </c>
      <c r="G99" s="276"/>
      <c r="H99" s="276"/>
      <c r="I99" s="276"/>
      <c r="J99" s="276"/>
      <c r="K99" s="106"/>
      <c r="L99" s="276" t="s">
        <v>104</v>
      </c>
      <c r="M99" s="276"/>
      <c r="N99" s="276"/>
      <c r="O99" s="276"/>
      <c r="P99" s="276"/>
      <c r="Q99" s="276"/>
      <c r="R99" s="276"/>
      <c r="S99" s="276"/>
      <c r="T99" s="276"/>
      <c r="U99" s="276"/>
      <c r="V99" s="276"/>
      <c r="W99" s="276"/>
      <c r="X99" s="276"/>
      <c r="Y99" s="276"/>
      <c r="Z99" s="276"/>
      <c r="AA99" s="276"/>
      <c r="AB99" s="276"/>
      <c r="AC99" s="276"/>
      <c r="AD99" s="276"/>
      <c r="AE99" s="276"/>
      <c r="AF99" s="276"/>
      <c r="AG99" s="301">
        <f>'1a - Demontáže'!J34</f>
        <v>0</v>
      </c>
      <c r="AH99" s="302"/>
      <c r="AI99" s="302"/>
      <c r="AJ99" s="302"/>
      <c r="AK99" s="302"/>
      <c r="AL99" s="302"/>
      <c r="AM99" s="302"/>
      <c r="AN99" s="301">
        <f t="shared" si="0"/>
        <v>0</v>
      </c>
      <c r="AO99" s="302"/>
      <c r="AP99" s="302"/>
      <c r="AQ99" s="107" t="s">
        <v>95</v>
      </c>
      <c r="AR99" s="62"/>
      <c r="AS99" s="108">
        <v>0</v>
      </c>
      <c r="AT99" s="109">
        <f t="shared" si="1"/>
        <v>0</v>
      </c>
      <c r="AU99" s="110">
        <f>'1a - Demontáže'!P126</f>
        <v>0</v>
      </c>
      <c r="AV99" s="109">
        <f>'1a - Demontáže'!J37</f>
        <v>0</v>
      </c>
      <c r="AW99" s="109">
        <f>'1a - Demontáže'!J38</f>
        <v>0</v>
      </c>
      <c r="AX99" s="109">
        <f>'1a - Demontáže'!J39</f>
        <v>0</v>
      </c>
      <c r="AY99" s="109">
        <f>'1a - Demontáže'!J40</f>
        <v>0</v>
      </c>
      <c r="AZ99" s="109">
        <f>'1a - Demontáže'!F37</f>
        <v>0</v>
      </c>
      <c r="BA99" s="109">
        <f>'1a - Demontáže'!F38</f>
        <v>0</v>
      </c>
      <c r="BB99" s="109">
        <f>'1a - Demontáže'!F39</f>
        <v>0</v>
      </c>
      <c r="BC99" s="109">
        <f>'1a - Demontáže'!F40</f>
        <v>0</v>
      </c>
      <c r="BD99" s="111">
        <f>'1a - Demontáže'!F41</f>
        <v>0</v>
      </c>
      <c r="BT99" s="112" t="s">
        <v>105</v>
      </c>
      <c r="BV99" s="112" t="s">
        <v>85</v>
      </c>
      <c r="BW99" s="112" t="s">
        <v>106</v>
      </c>
      <c r="BX99" s="112" t="s">
        <v>102</v>
      </c>
      <c r="CL99" s="112" t="s">
        <v>1</v>
      </c>
    </row>
    <row r="100" spans="1:91" s="4" customFormat="1" ht="16.5" customHeight="1">
      <c r="A100" s="105" t="s">
        <v>92</v>
      </c>
      <c r="B100" s="60"/>
      <c r="C100" s="106"/>
      <c r="D100" s="106"/>
      <c r="E100" s="106"/>
      <c r="F100" s="276" t="s">
        <v>107</v>
      </c>
      <c r="G100" s="276"/>
      <c r="H100" s="276"/>
      <c r="I100" s="276"/>
      <c r="J100" s="276"/>
      <c r="K100" s="106"/>
      <c r="L100" s="276" t="s">
        <v>108</v>
      </c>
      <c r="M100" s="276"/>
      <c r="N100" s="276"/>
      <c r="O100" s="276"/>
      <c r="P100" s="276"/>
      <c r="Q100" s="276"/>
      <c r="R100" s="276"/>
      <c r="S100" s="276"/>
      <c r="T100" s="276"/>
      <c r="U100" s="276"/>
      <c r="V100" s="276"/>
      <c r="W100" s="276"/>
      <c r="X100" s="276"/>
      <c r="Y100" s="276"/>
      <c r="Z100" s="276"/>
      <c r="AA100" s="276"/>
      <c r="AB100" s="276"/>
      <c r="AC100" s="276"/>
      <c r="AD100" s="276"/>
      <c r="AE100" s="276"/>
      <c r="AF100" s="276"/>
      <c r="AG100" s="301">
        <f>'1b - Zpětné montáže'!J34</f>
        <v>0</v>
      </c>
      <c r="AH100" s="302"/>
      <c r="AI100" s="302"/>
      <c r="AJ100" s="302"/>
      <c r="AK100" s="302"/>
      <c r="AL100" s="302"/>
      <c r="AM100" s="302"/>
      <c r="AN100" s="301">
        <f t="shared" si="0"/>
        <v>0</v>
      </c>
      <c r="AO100" s="302"/>
      <c r="AP100" s="302"/>
      <c r="AQ100" s="107" t="s">
        <v>95</v>
      </c>
      <c r="AR100" s="62"/>
      <c r="AS100" s="108">
        <v>0</v>
      </c>
      <c r="AT100" s="109">
        <f t="shared" si="1"/>
        <v>0</v>
      </c>
      <c r="AU100" s="110">
        <f>'1b - Zpětné montáže'!P127</f>
        <v>0</v>
      </c>
      <c r="AV100" s="109">
        <f>'1b - Zpětné montáže'!J37</f>
        <v>0</v>
      </c>
      <c r="AW100" s="109">
        <f>'1b - Zpětné montáže'!J38</f>
        <v>0</v>
      </c>
      <c r="AX100" s="109">
        <f>'1b - Zpětné montáže'!J39</f>
        <v>0</v>
      </c>
      <c r="AY100" s="109">
        <f>'1b - Zpětné montáže'!J40</f>
        <v>0</v>
      </c>
      <c r="AZ100" s="109">
        <f>'1b - Zpětné montáže'!F37</f>
        <v>0</v>
      </c>
      <c r="BA100" s="109">
        <f>'1b - Zpětné montáže'!F38</f>
        <v>0</v>
      </c>
      <c r="BB100" s="109">
        <f>'1b - Zpětné montáže'!F39</f>
        <v>0</v>
      </c>
      <c r="BC100" s="109">
        <f>'1b - Zpětné montáže'!F40</f>
        <v>0</v>
      </c>
      <c r="BD100" s="111">
        <f>'1b - Zpětné montáže'!F41</f>
        <v>0</v>
      </c>
      <c r="BT100" s="112" t="s">
        <v>105</v>
      </c>
      <c r="BV100" s="112" t="s">
        <v>85</v>
      </c>
      <c r="BW100" s="112" t="s">
        <v>109</v>
      </c>
      <c r="BX100" s="112" t="s">
        <v>102</v>
      </c>
      <c r="CL100" s="112" t="s">
        <v>1</v>
      </c>
    </row>
    <row r="101" spans="1:91" s="7" customFormat="1" ht="16.5" customHeight="1">
      <c r="B101" s="95"/>
      <c r="C101" s="96"/>
      <c r="D101" s="275" t="s">
        <v>91</v>
      </c>
      <c r="E101" s="275"/>
      <c r="F101" s="275"/>
      <c r="G101" s="275"/>
      <c r="H101" s="275"/>
      <c r="I101" s="97"/>
      <c r="J101" s="275" t="s">
        <v>110</v>
      </c>
      <c r="K101" s="275"/>
      <c r="L101" s="275"/>
      <c r="M101" s="275"/>
      <c r="N101" s="275"/>
      <c r="O101" s="275"/>
      <c r="P101" s="275"/>
      <c r="Q101" s="275"/>
      <c r="R101" s="275"/>
      <c r="S101" s="275"/>
      <c r="T101" s="275"/>
      <c r="U101" s="275"/>
      <c r="V101" s="275"/>
      <c r="W101" s="275"/>
      <c r="X101" s="275"/>
      <c r="Y101" s="275"/>
      <c r="Z101" s="275"/>
      <c r="AA101" s="275"/>
      <c r="AB101" s="275"/>
      <c r="AC101" s="275"/>
      <c r="AD101" s="275"/>
      <c r="AE101" s="275"/>
      <c r="AF101" s="275"/>
      <c r="AG101" s="303">
        <f>ROUND(AG102+AG103+AG104,2)</f>
        <v>0</v>
      </c>
      <c r="AH101" s="304"/>
      <c r="AI101" s="304"/>
      <c r="AJ101" s="304"/>
      <c r="AK101" s="304"/>
      <c r="AL101" s="304"/>
      <c r="AM101" s="304"/>
      <c r="AN101" s="310">
        <f t="shared" si="0"/>
        <v>0</v>
      </c>
      <c r="AO101" s="304"/>
      <c r="AP101" s="304"/>
      <c r="AQ101" s="98" t="s">
        <v>89</v>
      </c>
      <c r="AR101" s="99"/>
      <c r="AS101" s="100">
        <f>ROUND(AS102+AS103+AS104,2)</f>
        <v>0</v>
      </c>
      <c r="AT101" s="101">
        <f t="shared" si="1"/>
        <v>0</v>
      </c>
      <c r="AU101" s="102">
        <f>ROUND(AU102+AU103+AU104,5)</f>
        <v>0</v>
      </c>
      <c r="AV101" s="101">
        <f>ROUND(AZ101*L29,2)</f>
        <v>0</v>
      </c>
      <c r="AW101" s="101">
        <f>ROUND(BA101*L30,2)</f>
        <v>0</v>
      </c>
      <c r="AX101" s="101">
        <f>ROUND(BB101*L29,2)</f>
        <v>0</v>
      </c>
      <c r="AY101" s="101">
        <f>ROUND(BC101*L30,2)</f>
        <v>0</v>
      </c>
      <c r="AZ101" s="101">
        <f>ROUND(AZ102+AZ103+AZ104,2)</f>
        <v>0</v>
      </c>
      <c r="BA101" s="101">
        <f>ROUND(BA102+BA103+BA104,2)</f>
        <v>0</v>
      </c>
      <c r="BB101" s="101">
        <f>ROUND(BB102+BB103+BB104,2)</f>
        <v>0</v>
      </c>
      <c r="BC101" s="101">
        <f>ROUND(BC102+BC103+BC104,2)</f>
        <v>0</v>
      </c>
      <c r="BD101" s="103">
        <f>ROUND(BD102+BD103+BD104,2)</f>
        <v>0</v>
      </c>
      <c r="BS101" s="104" t="s">
        <v>82</v>
      </c>
      <c r="BT101" s="104" t="s">
        <v>87</v>
      </c>
      <c r="BU101" s="104" t="s">
        <v>84</v>
      </c>
      <c r="BV101" s="104" t="s">
        <v>85</v>
      </c>
      <c r="BW101" s="104" t="s">
        <v>111</v>
      </c>
      <c r="BX101" s="104" t="s">
        <v>5</v>
      </c>
      <c r="CL101" s="104" t="s">
        <v>19</v>
      </c>
      <c r="CM101" s="104" t="s">
        <v>91</v>
      </c>
    </row>
    <row r="102" spans="1:91" s="4" customFormat="1" ht="16.5" customHeight="1">
      <c r="A102" s="105" t="s">
        <v>92</v>
      </c>
      <c r="B102" s="60"/>
      <c r="C102" s="106"/>
      <c r="D102" s="106"/>
      <c r="E102" s="276" t="s">
        <v>93</v>
      </c>
      <c r="F102" s="276"/>
      <c r="G102" s="276"/>
      <c r="H102" s="276"/>
      <c r="I102" s="276"/>
      <c r="J102" s="106"/>
      <c r="K102" s="276" t="s">
        <v>94</v>
      </c>
      <c r="L102" s="276"/>
      <c r="M102" s="276"/>
      <c r="N102" s="276"/>
      <c r="O102" s="276"/>
      <c r="P102" s="276"/>
      <c r="Q102" s="276"/>
      <c r="R102" s="276"/>
      <c r="S102" s="276"/>
      <c r="T102" s="276"/>
      <c r="U102" s="276"/>
      <c r="V102" s="276"/>
      <c r="W102" s="276"/>
      <c r="X102" s="276"/>
      <c r="Y102" s="276"/>
      <c r="Z102" s="276"/>
      <c r="AA102" s="276"/>
      <c r="AB102" s="276"/>
      <c r="AC102" s="276"/>
      <c r="AD102" s="276"/>
      <c r="AE102" s="276"/>
      <c r="AF102" s="276"/>
      <c r="AG102" s="301">
        <f>'D.1.10 - Architektonicko-..._01'!J32</f>
        <v>0</v>
      </c>
      <c r="AH102" s="302"/>
      <c r="AI102" s="302"/>
      <c r="AJ102" s="302"/>
      <c r="AK102" s="302"/>
      <c r="AL102" s="302"/>
      <c r="AM102" s="302"/>
      <c r="AN102" s="301">
        <f t="shared" si="0"/>
        <v>0</v>
      </c>
      <c r="AO102" s="302"/>
      <c r="AP102" s="302"/>
      <c r="AQ102" s="107" t="s">
        <v>95</v>
      </c>
      <c r="AR102" s="62"/>
      <c r="AS102" s="108">
        <v>0</v>
      </c>
      <c r="AT102" s="109">
        <f t="shared" si="1"/>
        <v>0</v>
      </c>
      <c r="AU102" s="110">
        <f>'D.1.10 - Architektonicko-..._01'!P137</f>
        <v>0</v>
      </c>
      <c r="AV102" s="109">
        <f>'D.1.10 - Architektonicko-..._01'!J35</f>
        <v>0</v>
      </c>
      <c r="AW102" s="109">
        <f>'D.1.10 - Architektonicko-..._01'!J36</f>
        <v>0</v>
      </c>
      <c r="AX102" s="109">
        <f>'D.1.10 - Architektonicko-..._01'!J37</f>
        <v>0</v>
      </c>
      <c r="AY102" s="109">
        <f>'D.1.10 - Architektonicko-..._01'!J38</f>
        <v>0</v>
      </c>
      <c r="AZ102" s="109">
        <f>'D.1.10 - Architektonicko-..._01'!F35</f>
        <v>0</v>
      </c>
      <c r="BA102" s="109">
        <f>'D.1.10 - Architektonicko-..._01'!F36</f>
        <v>0</v>
      </c>
      <c r="BB102" s="109">
        <f>'D.1.10 - Architektonicko-..._01'!F37</f>
        <v>0</v>
      </c>
      <c r="BC102" s="109">
        <f>'D.1.10 - Architektonicko-..._01'!F38</f>
        <v>0</v>
      </c>
      <c r="BD102" s="111">
        <f>'D.1.10 - Architektonicko-..._01'!F39</f>
        <v>0</v>
      </c>
      <c r="BT102" s="112" t="s">
        <v>91</v>
      </c>
      <c r="BV102" s="112" t="s">
        <v>85</v>
      </c>
      <c r="BW102" s="112" t="s">
        <v>112</v>
      </c>
      <c r="BX102" s="112" t="s">
        <v>111</v>
      </c>
      <c r="CL102" s="112" t="s">
        <v>19</v>
      </c>
    </row>
    <row r="103" spans="1:91" s="4" customFormat="1" ht="35.25" customHeight="1">
      <c r="A103" s="105" t="s">
        <v>92</v>
      </c>
      <c r="B103" s="60"/>
      <c r="C103" s="106"/>
      <c r="D103" s="106"/>
      <c r="E103" s="276" t="s">
        <v>97</v>
      </c>
      <c r="F103" s="276"/>
      <c r="G103" s="276"/>
      <c r="H103" s="276"/>
      <c r="I103" s="276"/>
      <c r="J103" s="106"/>
      <c r="K103" s="276" t="s">
        <v>113</v>
      </c>
      <c r="L103" s="276"/>
      <c r="M103" s="276"/>
      <c r="N103" s="276"/>
      <c r="O103" s="276"/>
      <c r="P103" s="276"/>
      <c r="Q103" s="276"/>
      <c r="R103" s="276"/>
      <c r="S103" s="276"/>
      <c r="T103" s="276"/>
      <c r="U103" s="276"/>
      <c r="V103" s="276"/>
      <c r="W103" s="276"/>
      <c r="X103" s="276"/>
      <c r="Y103" s="276"/>
      <c r="Z103" s="276"/>
      <c r="AA103" s="276"/>
      <c r="AB103" s="276"/>
      <c r="AC103" s="276"/>
      <c r="AD103" s="276"/>
      <c r="AE103" s="276"/>
      <c r="AF103" s="276"/>
      <c r="AG103" s="301">
        <f>'D.1.4.1 - Oprava uzlů nap..._01'!J32</f>
        <v>0</v>
      </c>
      <c r="AH103" s="302"/>
      <c r="AI103" s="302"/>
      <c r="AJ103" s="302"/>
      <c r="AK103" s="302"/>
      <c r="AL103" s="302"/>
      <c r="AM103" s="302"/>
      <c r="AN103" s="301">
        <f t="shared" si="0"/>
        <v>0</v>
      </c>
      <c r="AO103" s="302"/>
      <c r="AP103" s="302"/>
      <c r="AQ103" s="107" t="s">
        <v>95</v>
      </c>
      <c r="AR103" s="62"/>
      <c r="AS103" s="108">
        <v>0</v>
      </c>
      <c r="AT103" s="109">
        <f t="shared" si="1"/>
        <v>0</v>
      </c>
      <c r="AU103" s="110">
        <f>'D.1.4.1 - Oprava uzlů nap..._01'!P124</f>
        <v>0</v>
      </c>
      <c r="AV103" s="109">
        <f>'D.1.4.1 - Oprava uzlů nap..._01'!J35</f>
        <v>0</v>
      </c>
      <c r="AW103" s="109">
        <f>'D.1.4.1 - Oprava uzlů nap..._01'!J36</f>
        <v>0</v>
      </c>
      <c r="AX103" s="109">
        <f>'D.1.4.1 - Oprava uzlů nap..._01'!J37</f>
        <v>0</v>
      </c>
      <c r="AY103" s="109">
        <f>'D.1.4.1 - Oprava uzlů nap..._01'!J38</f>
        <v>0</v>
      </c>
      <c r="AZ103" s="109">
        <f>'D.1.4.1 - Oprava uzlů nap..._01'!F35</f>
        <v>0</v>
      </c>
      <c r="BA103" s="109">
        <f>'D.1.4.1 - Oprava uzlů nap..._01'!F36</f>
        <v>0</v>
      </c>
      <c r="BB103" s="109">
        <f>'D.1.4.1 - Oprava uzlů nap..._01'!F37</f>
        <v>0</v>
      </c>
      <c r="BC103" s="109">
        <f>'D.1.4.1 - Oprava uzlů nap..._01'!F38</f>
        <v>0</v>
      </c>
      <c r="BD103" s="111">
        <f>'D.1.4.1 - Oprava uzlů nap..._01'!F39</f>
        <v>0</v>
      </c>
      <c r="BT103" s="112" t="s">
        <v>91</v>
      </c>
      <c r="BV103" s="112" t="s">
        <v>85</v>
      </c>
      <c r="BW103" s="112" t="s">
        <v>114</v>
      </c>
      <c r="BX103" s="112" t="s">
        <v>111</v>
      </c>
      <c r="CL103" s="112" t="s">
        <v>1</v>
      </c>
    </row>
    <row r="104" spans="1:91" s="4" customFormat="1" ht="16.5" customHeight="1">
      <c r="B104" s="60"/>
      <c r="C104" s="106"/>
      <c r="D104" s="106"/>
      <c r="E104" s="276" t="s">
        <v>100</v>
      </c>
      <c r="F104" s="276"/>
      <c r="G104" s="276"/>
      <c r="H104" s="276"/>
      <c r="I104" s="276"/>
      <c r="J104" s="106"/>
      <c r="K104" s="276" t="s">
        <v>101</v>
      </c>
      <c r="L104" s="276"/>
      <c r="M104" s="276"/>
      <c r="N104" s="276"/>
      <c r="O104" s="276"/>
      <c r="P104" s="276"/>
      <c r="Q104" s="276"/>
      <c r="R104" s="276"/>
      <c r="S104" s="276"/>
      <c r="T104" s="276"/>
      <c r="U104" s="276"/>
      <c r="V104" s="276"/>
      <c r="W104" s="276"/>
      <c r="X104" s="276"/>
      <c r="Y104" s="276"/>
      <c r="Z104" s="276"/>
      <c r="AA104" s="276"/>
      <c r="AB104" s="276"/>
      <c r="AC104" s="276"/>
      <c r="AD104" s="276"/>
      <c r="AE104" s="276"/>
      <c r="AF104" s="276"/>
      <c r="AG104" s="305">
        <f>ROUND(SUM(AG105:AG106),2)</f>
        <v>0</v>
      </c>
      <c r="AH104" s="302"/>
      <c r="AI104" s="302"/>
      <c r="AJ104" s="302"/>
      <c r="AK104" s="302"/>
      <c r="AL104" s="302"/>
      <c r="AM104" s="302"/>
      <c r="AN104" s="301">
        <f t="shared" si="0"/>
        <v>0</v>
      </c>
      <c r="AO104" s="302"/>
      <c r="AP104" s="302"/>
      <c r="AQ104" s="107" t="s">
        <v>95</v>
      </c>
      <c r="AR104" s="62"/>
      <c r="AS104" s="108">
        <f>ROUND(SUM(AS105:AS106),2)</f>
        <v>0</v>
      </c>
      <c r="AT104" s="109">
        <f t="shared" si="1"/>
        <v>0</v>
      </c>
      <c r="AU104" s="110">
        <f>ROUND(SUM(AU105:AU106),5)</f>
        <v>0</v>
      </c>
      <c r="AV104" s="109">
        <f>ROUND(AZ104*L29,2)</f>
        <v>0</v>
      </c>
      <c r="AW104" s="109">
        <f>ROUND(BA104*L30,2)</f>
        <v>0</v>
      </c>
      <c r="AX104" s="109">
        <f>ROUND(BB104*L29,2)</f>
        <v>0</v>
      </c>
      <c r="AY104" s="109">
        <f>ROUND(BC104*L30,2)</f>
        <v>0</v>
      </c>
      <c r="AZ104" s="109">
        <f>ROUND(SUM(AZ105:AZ106),2)</f>
        <v>0</v>
      </c>
      <c r="BA104" s="109">
        <f>ROUND(SUM(BA105:BA106),2)</f>
        <v>0</v>
      </c>
      <c r="BB104" s="109">
        <f>ROUND(SUM(BB105:BB106),2)</f>
        <v>0</v>
      </c>
      <c r="BC104" s="109">
        <f>ROUND(SUM(BC105:BC106),2)</f>
        <v>0</v>
      </c>
      <c r="BD104" s="111">
        <f>ROUND(SUM(BD105:BD106),2)</f>
        <v>0</v>
      </c>
      <c r="BS104" s="112" t="s">
        <v>82</v>
      </c>
      <c r="BT104" s="112" t="s">
        <v>91</v>
      </c>
      <c r="BU104" s="112" t="s">
        <v>84</v>
      </c>
      <c r="BV104" s="112" t="s">
        <v>85</v>
      </c>
      <c r="BW104" s="112" t="s">
        <v>115</v>
      </c>
      <c r="BX104" s="112" t="s">
        <v>111</v>
      </c>
      <c r="CL104" s="112" t="s">
        <v>19</v>
      </c>
    </row>
    <row r="105" spans="1:91" s="4" customFormat="1" ht="16.5" customHeight="1">
      <c r="A105" s="105" t="s">
        <v>92</v>
      </c>
      <c r="B105" s="60"/>
      <c r="C105" s="106"/>
      <c r="D105" s="106"/>
      <c r="E105" s="106"/>
      <c r="F105" s="276" t="s">
        <v>116</v>
      </c>
      <c r="G105" s="276"/>
      <c r="H105" s="276"/>
      <c r="I105" s="276"/>
      <c r="J105" s="276"/>
      <c r="K105" s="106"/>
      <c r="L105" s="276" t="s">
        <v>104</v>
      </c>
      <c r="M105" s="276"/>
      <c r="N105" s="276"/>
      <c r="O105" s="276"/>
      <c r="P105" s="276"/>
      <c r="Q105" s="276"/>
      <c r="R105" s="276"/>
      <c r="S105" s="276"/>
      <c r="T105" s="276"/>
      <c r="U105" s="276"/>
      <c r="V105" s="276"/>
      <c r="W105" s="276"/>
      <c r="X105" s="276"/>
      <c r="Y105" s="276"/>
      <c r="Z105" s="276"/>
      <c r="AA105" s="276"/>
      <c r="AB105" s="276"/>
      <c r="AC105" s="276"/>
      <c r="AD105" s="276"/>
      <c r="AE105" s="276"/>
      <c r="AF105" s="276"/>
      <c r="AG105" s="301">
        <f>'2a - Demontáže'!J34</f>
        <v>0</v>
      </c>
      <c r="AH105" s="302"/>
      <c r="AI105" s="302"/>
      <c r="AJ105" s="302"/>
      <c r="AK105" s="302"/>
      <c r="AL105" s="302"/>
      <c r="AM105" s="302"/>
      <c r="AN105" s="301">
        <f t="shared" si="0"/>
        <v>0</v>
      </c>
      <c r="AO105" s="302"/>
      <c r="AP105" s="302"/>
      <c r="AQ105" s="107" t="s">
        <v>95</v>
      </c>
      <c r="AR105" s="62"/>
      <c r="AS105" s="108">
        <v>0</v>
      </c>
      <c r="AT105" s="109">
        <f t="shared" si="1"/>
        <v>0</v>
      </c>
      <c r="AU105" s="110">
        <f>'2a - Demontáže'!P126</f>
        <v>0</v>
      </c>
      <c r="AV105" s="109">
        <f>'2a - Demontáže'!J37</f>
        <v>0</v>
      </c>
      <c r="AW105" s="109">
        <f>'2a - Demontáže'!J38</f>
        <v>0</v>
      </c>
      <c r="AX105" s="109">
        <f>'2a - Demontáže'!J39</f>
        <v>0</v>
      </c>
      <c r="AY105" s="109">
        <f>'2a - Demontáže'!J40</f>
        <v>0</v>
      </c>
      <c r="AZ105" s="109">
        <f>'2a - Demontáže'!F37</f>
        <v>0</v>
      </c>
      <c r="BA105" s="109">
        <f>'2a - Demontáže'!F38</f>
        <v>0</v>
      </c>
      <c r="BB105" s="109">
        <f>'2a - Demontáže'!F39</f>
        <v>0</v>
      </c>
      <c r="BC105" s="109">
        <f>'2a - Demontáže'!F40</f>
        <v>0</v>
      </c>
      <c r="BD105" s="111">
        <f>'2a - Demontáže'!F41</f>
        <v>0</v>
      </c>
      <c r="BT105" s="112" t="s">
        <v>105</v>
      </c>
      <c r="BV105" s="112" t="s">
        <v>85</v>
      </c>
      <c r="BW105" s="112" t="s">
        <v>117</v>
      </c>
      <c r="BX105" s="112" t="s">
        <v>115</v>
      </c>
      <c r="CL105" s="112" t="s">
        <v>1</v>
      </c>
    </row>
    <row r="106" spans="1:91" s="4" customFormat="1" ht="16.5" customHeight="1">
      <c r="A106" s="105" t="s">
        <v>92</v>
      </c>
      <c r="B106" s="60"/>
      <c r="C106" s="106"/>
      <c r="D106" s="106"/>
      <c r="E106" s="106"/>
      <c r="F106" s="276" t="s">
        <v>118</v>
      </c>
      <c r="G106" s="276"/>
      <c r="H106" s="276"/>
      <c r="I106" s="276"/>
      <c r="J106" s="276"/>
      <c r="K106" s="106"/>
      <c r="L106" s="276" t="s">
        <v>108</v>
      </c>
      <c r="M106" s="276"/>
      <c r="N106" s="276"/>
      <c r="O106" s="276"/>
      <c r="P106" s="276"/>
      <c r="Q106" s="276"/>
      <c r="R106" s="276"/>
      <c r="S106" s="276"/>
      <c r="T106" s="276"/>
      <c r="U106" s="276"/>
      <c r="V106" s="276"/>
      <c r="W106" s="276"/>
      <c r="X106" s="276"/>
      <c r="Y106" s="276"/>
      <c r="Z106" s="276"/>
      <c r="AA106" s="276"/>
      <c r="AB106" s="276"/>
      <c r="AC106" s="276"/>
      <c r="AD106" s="276"/>
      <c r="AE106" s="276"/>
      <c r="AF106" s="276"/>
      <c r="AG106" s="301">
        <f>'2b - Zpětné montáže'!J34</f>
        <v>0</v>
      </c>
      <c r="AH106" s="302"/>
      <c r="AI106" s="302"/>
      <c r="AJ106" s="302"/>
      <c r="AK106" s="302"/>
      <c r="AL106" s="302"/>
      <c r="AM106" s="302"/>
      <c r="AN106" s="301">
        <f t="shared" si="0"/>
        <v>0</v>
      </c>
      <c r="AO106" s="302"/>
      <c r="AP106" s="302"/>
      <c r="AQ106" s="107" t="s">
        <v>95</v>
      </c>
      <c r="AR106" s="62"/>
      <c r="AS106" s="108">
        <v>0</v>
      </c>
      <c r="AT106" s="109">
        <f t="shared" si="1"/>
        <v>0</v>
      </c>
      <c r="AU106" s="110">
        <f>'2b - Zpětné montáže'!P127</f>
        <v>0</v>
      </c>
      <c r="AV106" s="109">
        <f>'2b - Zpětné montáže'!J37</f>
        <v>0</v>
      </c>
      <c r="AW106" s="109">
        <f>'2b - Zpětné montáže'!J38</f>
        <v>0</v>
      </c>
      <c r="AX106" s="109">
        <f>'2b - Zpětné montáže'!J39</f>
        <v>0</v>
      </c>
      <c r="AY106" s="109">
        <f>'2b - Zpětné montáže'!J40</f>
        <v>0</v>
      </c>
      <c r="AZ106" s="109">
        <f>'2b - Zpětné montáže'!F37</f>
        <v>0</v>
      </c>
      <c r="BA106" s="109">
        <f>'2b - Zpětné montáže'!F38</f>
        <v>0</v>
      </c>
      <c r="BB106" s="109">
        <f>'2b - Zpětné montáže'!F39</f>
        <v>0</v>
      </c>
      <c r="BC106" s="109">
        <f>'2b - Zpětné montáže'!F40</f>
        <v>0</v>
      </c>
      <c r="BD106" s="111">
        <f>'2b - Zpětné montáže'!F41</f>
        <v>0</v>
      </c>
      <c r="BT106" s="112" t="s">
        <v>105</v>
      </c>
      <c r="BV106" s="112" t="s">
        <v>85</v>
      </c>
      <c r="BW106" s="112" t="s">
        <v>119</v>
      </c>
      <c r="BX106" s="112" t="s">
        <v>115</v>
      </c>
      <c r="CL106" s="112" t="s">
        <v>1</v>
      </c>
    </row>
    <row r="107" spans="1:91" s="7" customFormat="1" ht="16.5" customHeight="1">
      <c r="B107" s="95"/>
      <c r="C107" s="96"/>
      <c r="D107" s="275" t="s">
        <v>120</v>
      </c>
      <c r="E107" s="275"/>
      <c r="F107" s="275"/>
      <c r="G107" s="275"/>
      <c r="H107" s="275"/>
      <c r="I107" s="97"/>
      <c r="J107" s="275" t="s">
        <v>121</v>
      </c>
      <c r="K107" s="275"/>
      <c r="L107" s="275"/>
      <c r="M107" s="275"/>
      <c r="N107" s="275"/>
      <c r="O107" s="275"/>
      <c r="P107" s="275"/>
      <c r="Q107" s="275"/>
      <c r="R107" s="275"/>
      <c r="S107" s="275"/>
      <c r="T107" s="275"/>
      <c r="U107" s="275"/>
      <c r="V107" s="275"/>
      <c r="W107" s="275"/>
      <c r="X107" s="275"/>
      <c r="Y107" s="275"/>
      <c r="Z107" s="275"/>
      <c r="AA107" s="275"/>
      <c r="AB107" s="275"/>
      <c r="AC107" s="275"/>
      <c r="AD107" s="275"/>
      <c r="AE107" s="275"/>
      <c r="AF107" s="275"/>
      <c r="AG107" s="303">
        <f>ROUND(AG108+AG109,2)</f>
        <v>0</v>
      </c>
      <c r="AH107" s="304"/>
      <c r="AI107" s="304"/>
      <c r="AJ107" s="304"/>
      <c r="AK107" s="304"/>
      <c r="AL107" s="304"/>
      <c r="AM107" s="304"/>
      <c r="AN107" s="310">
        <f t="shared" si="0"/>
        <v>0</v>
      </c>
      <c r="AO107" s="304"/>
      <c r="AP107" s="304"/>
      <c r="AQ107" s="98" t="s">
        <v>89</v>
      </c>
      <c r="AR107" s="99"/>
      <c r="AS107" s="100">
        <f>ROUND(AS108+AS109,2)</f>
        <v>0</v>
      </c>
      <c r="AT107" s="101">
        <f t="shared" si="1"/>
        <v>0</v>
      </c>
      <c r="AU107" s="102">
        <f>ROUND(AU108+AU109,5)</f>
        <v>0</v>
      </c>
      <c r="AV107" s="101">
        <f>ROUND(AZ107*L29,2)</f>
        <v>0</v>
      </c>
      <c r="AW107" s="101">
        <f>ROUND(BA107*L30,2)</f>
        <v>0</v>
      </c>
      <c r="AX107" s="101">
        <f>ROUND(BB107*L29,2)</f>
        <v>0</v>
      </c>
      <c r="AY107" s="101">
        <f>ROUND(BC107*L30,2)</f>
        <v>0</v>
      </c>
      <c r="AZ107" s="101">
        <f>ROUND(AZ108+AZ109,2)</f>
        <v>0</v>
      </c>
      <c r="BA107" s="101">
        <f>ROUND(BA108+BA109,2)</f>
        <v>0</v>
      </c>
      <c r="BB107" s="101">
        <f>ROUND(BB108+BB109,2)</f>
        <v>0</v>
      </c>
      <c r="BC107" s="101">
        <f>ROUND(BC108+BC109,2)</f>
        <v>0</v>
      </c>
      <c r="BD107" s="103">
        <f>ROUND(BD108+BD109,2)</f>
        <v>0</v>
      </c>
      <c r="BS107" s="104" t="s">
        <v>82</v>
      </c>
      <c r="BT107" s="104" t="s">
        <v>87</v>
      </c>
      <c r="BU107" s="104" t="s">
        <v>84</v>
      </c>
      <c r="BV107" s="104" t="s">
        <v>85</v>
      </c>
      <c r="BW107" s="104" t="s">
        <v>122</v>
      </c>
      <c r="BX107" s="104" t="s">
        <v>5</v>
      </c>
      <c r="CL107" s="104" t="s">
        <v>19</v>
      </c>
      <c r="CM107" s="104" t="s">
        <v>91</v>
      </c>
    </row>
    <row r="108" spans="1:91" s="4" customFormat="1" ht="16.5" customHeight="1">
      <c r="A108" s="105" t="s">
        <v>92</v>
      </c>
      <c r="B108" s="60"/>
      <c r="C108" s="106"/>
      <c r="D108" s="106"/>
      <c r="E108" s="276" t="s">
        <v>93</v>
      </c>
      <c r="F108" s="276"/>
      <c r="G108" s="276"/>
      <c r="H108" s="276"/>
      <c r="I108" s="276"/>
      <c r="J108" s="106"/>
      <c r="K108" s="276" t="s">
        <v>94</v>
      </c>
      <c r="L108" s="276"/>
      <c r="M108" s="276"/>
      <c r="N108" s="276"/>
      <c r="O108" s="276"/>
      <c r="P108" s="276"/>
      <c r="Q108" s="276"/>
      <c r="R108" s="276"/>
      <c r="S108" s="276"/>
      <c r="T108" s="276"/>
      <c r="U108" s="276"/>
      <c r="V108" s="276"/>
      <c r="W108" s="276"/>
      <c r="X108" s="276"/>
      <c r="Y108" s="276"/>
      <c r="Z108" s="276"/>
      <c r="AA108" s="276"/>
      <c r="AB108" s="276"/>
      <c r="AC108" s="276"/>
      <c r="AD108" s="276"/>
      <c r="AE108" s="276"/>
      <c r="AF108" s="276"/>
      <c r="AG108" s="301">
        <f>'D.1.10 - Architektonicko-..._02'!J32</f>
        <v>0</v>
      </c>
      <c r="AH108" s="302"/>
      <c r="AI108" s="302"/>
      <c r="AJ108" s="302"/>
      <c r="AK108" s="302"/>
      <c r="AL108" s="302"/>
      <c r="AM108" s="302"/>
      <c r="AN108" s="301">
        <f t="shared" si="0"/>
        <v>0</v>
      </c>
      <c r="AO108" s="302"/>
      <c r="AP108" s="302"/>
      <c r="AQ108" s="107" t="s">
        <v>95</v>
      </c>
      <c r="AR108" s="62"/>
      <c r="AS108" s="108">
        <v>0</v>
      </c>
      <c r="AT108" s="109">
        <f t="shared" si="1"/>
        <v>0</v>
      </c>
      <c r="AU108" s="110">
        <f>'D.1.10 - Architektonicko-..._02'!P137</f>
        <v>0</v>
      </c>
      <c r="AV108" s="109">
        <f>'D.1.10 - Architektonicko-..._02'!J35</f>
        <v>0</v>
      </c>
      <c r="AW108" s="109">
        <f>'D.1.10 - Architektonicko-..._02'!J36</f>
        <v>0</v>
      </c>
      <c r="AX108" s="109">
        <f>'D.1.10 - Architektonicko-..._02'!J37</f>
        <v>0</v>
      </c>
      <c r="AY108" s="109">
        <f>'D.1.10 - Architektonicko-..._02'!J38</f>
        <v>0</v>
      </c>
      <c r="AZ108" s="109">
        <f>'D.1.10 - Architektonicko-..._02'!F35</f>
        <v>0</v>
      </c>
      <c r="BA108" s="109">
        <f>'D.1.10 - Architektonicko-..._02'!F36</f>
        <v>0</v>
      </c>
      <c r="BB108" s="109">
        <f>'D.1.10 - Architektonicko-..._02'!F37</f>
        <v>0</v>
      </c>
      <c r="BC108" s="109">
        <f>'D.1.10 - Architektonicko-..._02'!F38</f>
        <v>0</v>
      </c>
      <c r="BD108" s="111">
        <f>'D.1.10 - Architektonicko-..._02'!F39</f>
        <v>0</v>
      </c>
      <c r="BT108" s="112" t="s">
        <v>91</v>
      </c>
      <c r="BV108" s="112" t="s">
        <v>85</v>
      </c>
      <c r="BW108" s="112" t="s">
        <v>123</v>
      </c>
      <c r="BX108" s="112" t="s">
        <v>122</v>
      </c>
      <c r="CL108" s="112" t="s">
        <v>19</v>
      </c>
    </row>
    <row r="109" spans="1:91" s="4" customFormat="1" ht="16.5" customHeight="1">
      <c r="B109" s="60"/>
      <c r="C109" s="106"/>
      <c r="D109" s="106"/>
      <c r="E109" s="276" t="s">
        <v>100</v>
      </c>
      <c r="F109" s="276"/>
      <c r="G109" s="276"/>
      <c r="H109" s="276"/>
      <c r="I109" s="276"/>
      <c r="J109" s="106"/>
      <c r="K109" s="276" t="s">
        <v>101</v>
      </c>
      <c r="L109" s="276"/>
      <c r="M109" s="276"/>
      <c r="N109" s="276"/>
      <c r="O109" s="276"/>
      <c r="P109" s="276"/>
      <c r="Q109" s="276"/>
      <c r="R109" s="276"/>
      <c r="S109" s="276"/>
      <c r="T109" s="276"/>
      <c r="U109" s="276"/>
      <c r="V109" s="276"/>
      <c r="W109" s="276"/>
      <c r="X109" s="276"/>
      <c r="Y109" s="276"/>
      <c r="Z109" s="276"/>
      <c r="AA109" s="276"/>
      <c r="AB109" s="276"/>
      <c r="AC109" s="276"/>
      <c r="AD109" s="276"/>
      <c r="AE109" s="276"/>
      <c r="AF109" s="276"/>
      <c r="AG109" s="305">
        <f>ROUND(SUM(AG110:AG111),2)</f>
        <v>0</v>
      </c>
      <c r="AH109" s="302"/>
      <c r="AI109" s="302"/>
      <c r="AJ109" s="302"/>
      <c r="AK109" s="302"/>
      <c r="AL109" s="302"/>
      <c r="AM109" s="302"/>
      <c r="AN109" s="301">
        <f t="shared" si="0"/>
        <v>0</v>
      </c>
      <c r="AO109" s="302"/>
      <c r="AP109" s="302"/>
      <c r="AQ109" s="107" t="s">
        <v>95</v>
      </c>
      <c r="AR109" s="62"/>
      <c r="AS109" s="108">
        <f>ROUND(SUM(AS110:AS111),2)</f>
        <v>0</v>
      </c>
      <c r="AT109" s="109">
        <f t="shared" si="1"/>
        <v>0</v>
      </c>
      <c r="AU109" s="110">
        <f>ROUND(SUM(AU110:AU111),5)</f>
        <v>0</v>
      </c>
      <c r="AV109" s="109">
        <f>ROUND(AZ109*L29,2)</f>
        <v>0</v>
      </c>
      <c r="AW109" s="109">
        <f>ROUND(BA109*L30,2)</f>
        <v>0</v>
      </c>
      <c r="AX109" s="109">
        <f>ROUND(BB109*L29,2)</f>
        <v>0</v>
      </c>
      <c r="AY109" s="109">
        <f>ROUND(BC109*L30,2)</f>
        <v>0</v>
      </c>
      <c r="AZ109" s="109">
        <f>ROUND(SUM(AZ110:AZ111),2)</f>
        <v>0</v>
      </c>
      <c r="BA109" s="109">
        <f>ROUND(SUM(BA110:BA111),2)</f>
        <v>0</v>
      </c>
      <c r="BB109" s="109">
        <f>ROUND(SUM(BB110:BB111),2)</f>
        <v>0</v>
      </c>
      <c r="BC109" s="109">
        <f>ROUND(SUM(BC110:BC111),2)</f>
        <v>0</v>
      </c>
      <c r="BD109" s="111">
        <f>ROUND(SUM(BD110:BD111),2)</f>
        <v>0</v>
      </c>
      <c r="BS109" s="112" t="s">
        <v>82</v>
      </c>
      <c r="BT109" s="112" t="s">
        <v>91</v>
      </c>
      <c r="BU109" s="112" t="s">
        <v>84</v>
      </c>
      <c r="BV109" s="112" t="s">
        <v>85</v>
      </c>
      <c r="BW109" s="112" t="s">
        <v>124</v>
      </c>
      <c r="BX109" s="112" t="s">
        <v>122</v>
      </c>
      <c r="CL109" s="112" t="s">
        <v>19</v>
      </c>
    </row>
    <row r="110" spans="1:91" s="4" customFormat="1" ht="16.5" customHeight="1">
      <c r="A110" s="105" t="s">
        <v>92</v>
      </c>
      <c r="B110" s="60"/>
      <c r="C110" s="106"/>
      <c r="D110" s="106"/>
      <c r="E110" s="106"/>
      <c r="F110" s="276" t="s">
        <v>125</v>
      </c>
      <c r="G110" s="276"/>
      <c r="H110" s="276"/>
      <c r="I110" s="276"/>
      <c r="J110" s="276"/>
      <c r="K110" s="106"/>
      <c r="L110" s="276" t="s">
        <v>104</v>
      </c>
      <c r="M110" s="276"/>
      <c r="N110" s="276"/>
      <c r="O110" s="276"/>
      <c r="P110" s="276"/>
      <c r="Q110" s="276"/>
      <c r="R110" s="276"/>
      <c r="S110" s="276"/>
      <c r="T110" s="276"/>
      <c r="U110" s="276"/>
      <c r="V110" s="276"/>
      <c r="W110" s="276"/>
      <c r="X110" s="276"/>
      <c r="Y110" s="276"/>
      <c r="Z110" s="276"/>
      <c r="AA110" s="276"/>
      <c r="AB110" s="276"/>
      <c r="AC110" s="276"/>
      <c r="AD110" s="276"/>
      <c r="AE110" s="276"/>
      <c r="AF110" s="276"/>
      <c r="AG110" s="301">
        <f>'4a - Demontáže'!J34</f>
        <v>0</v>
      </c>
      <c r="AH110" s="302"/>
      <c r="AI110" s="302"/>
      <c r="AJ110" s="302"/>
      <c r="AK110" s="302"/>
      <c r="AL110" s="302"/>
      <c r="AM110" s="302"/>
      <c r="AN110" s="301">
        <f t="shared" si="0"/>
        <v>0</v>
      </c>
      <c r="AO110" s="302"/>
      <c r="AP110" s="302"/>
      <c r="AQ110" s="107" t="s">
        <v>95</v>
      </c>
      <c r="AR110" s="62"/>
      <c r="AS110" s="108">
        <v>0</v>
      </c>
      <c r="AT110" s="109">
        <f t="shared" si="1"/>
        <v>0</v>
      </c>
      <c r="AU110" s="110">
        <f>'4a - Demontáže'!P126</f>
        <v>0</v>
      </c>
      <c r="AV110" s="109">
        <f>'4a - Demontáže'!J37</f>
        <v>0</v>
      </c>
      <c r="AW110" s="109">
        <f>'4a - Demontáže'!J38</f>
        <v>0</v>
      </c>
      <c r="AX110" s="109">
        <f>'4a - Demontáže'!J39</f>
        <v>0</v>
      </c>
      <c r="AY110" s="109">
        <f>'4a - Demontáže'!J40</f>
        <v>0</v>
      </c>
      <c r="AZ110" s="109">
        <f>'4a - Demontáže'!F37</f>
        <v>0</v>
      </c>
      <c r="BA110" s="109">
        <f>'4a - Demontáže'!F38</f>
        <v>0</v>
      </c>
      <c r="BB110" s="109">
        <f>'4a - Demontáže'!F39</f>
        <v>0</v>
      </c>
      <c r="BC110" s="109">
        <f>'4a - Demontáže'!F40</f>
        <v>0</v>
      </c>
      <c r="BD110" s="111">
        <f>'4a - Demontáže'!F41</f>
        <v>0</v>
      </c>
      <c r="BT110" s="112" t="s">
        <v>105</v>
      </c>
      <c r="BV110" s="112" t="s">
        <v>85</v>
      </c>
      <c r="BW110" s="112" t="s">
        <v>126</v>
      </c>
      <c r="BX110" s="112" t="s">
        <v>124</v>
      </c>
      <c r="CL110" s="112" t="s">
        <v>1</v>
      </c>
    </row>
    <row r="111" spans="1:91" s="4" customFormat="1" ht="16.5" customHeight="1">
      <c r="A111" s="105" t="s">
        <v>92</v>
      </c>
      <c r="B111" s="60"/>
      <c r="C111" s="106"/>
      <c r="D111" s="106"/>
      <c r="E111" s="106"/>
      <c r="F111" s="276" t="s">
        <v>127</v>
      </c>
      <c r="G111" s="276"/>
      <c r="H111" s="276"/>
      <c r="I111" s="276"/>
      <c r="J111" s="276"/>
      <c r="K111" s="106"/>
      <c r="L111" s="276" t="s">
        <v>108</v>
      </c>
      <c r="M111" s="276"/>
      <c r="N111" s="276"/>
      <c r="O111" s="276"/>
      <c r="P111" s="276"/>
      <c r="Q111" s="276"/>
      <c r="R111" s="276"/>
      <c r="S111" s="276"/>
      <c r="T111" s="276"/>
      <c r="U111" s="276"/>
      <c r="V111" s="276"/>
      <c r="W111" s="276"/>
      <c r="X111" s="276"/>
      <c r="Y111" s="276"/>
      <c r="Z111" s="276"/>
      <c r="AA111" s="276"/>
      <c r="AB111" s="276"/>
      <c r="AC111" s="276"/>
      <c r="AD111" s="276"/>
      <c r="AE111" s="276"/>
      <c r="AF111" s="276"/>
      <c r="AG111" s="301">
        <f>'4b - Zpětné montáže'!J34</f>
        <v>0</v>
      </c>
      <c r="AH111" s="302"/>
      <c r="AI111" s="302"/>
      <c r="AJ111" s="302"/>
      <c r="AK111" s="302"/>
      <c r="AL111" s="302"/>
      <c r="AM111" s="302"/>
      <c r="AN111" s="301">
        <f t="shared" si="0"/>
        <v>0</v>
      </c>
      <c r="AO111" s="302"/>
      <c r="AP111" s="302"/>
      <c r="AQ111" s="107" t="s">
        <v>95</v>
      </c>
      <c r="AR111" s="62"/>
      <c r="AS111" s="108">
        <v>0</v>
      </c>
      <c r="AT111" s="109">
        <f t="shared" si="1"/>
        <v>0</v>
      </c>
      <c r="AU111" s="110">
        <f>'4b - Zpětné montáže'!P127</f>
        <v>0</v>
      </c>
      <c r="AV111" s="109">
        <f>'4b - Zpětné montáže'!J37</f>
        <v>0</v>
      </c>
      <c r="AW111" s="109">
        <f>'4b - Zpětné montáže'!J38</f>
        <v>0</v>
      </c>
      <c r="AX111" s="109">
        <f>'4b - Zpětné montáže'!J39</f>
        <v>0</v>
      </c>
      <c r="AY111" s="109">
        <f>'4b - Zpětné montáže'!J40</f>
        <v>0</v>
      </c>
      <c r="AZ111" s="109">
        <f>'4b - Zpětné montáže'!F37</f>
        <v>0</v>
      </c>
      <c r="BA111" s="109">
        <f>'4b - Zpětné montáže'!F38</f>
        <v>0</v>
      </c>
      <c r="BB111" s="109">
        <f>'4b - Zpětné montáže'!F39</f>
        <v>0</v>
      </c>
      <c r="BC111" s="109">
        <f>'4b - Zpětné montáže'!F40</f>
        <v>0</v>
      </c>
      <c r="BD111" s="111">
        <f>'4b - Zpětné montáže'!F41</f>
        <v>0</v>
      </c>
      <c r="BT111" s="112" t="s">
        <v>105</v>
      </c>
      <c r="BV111" s="112" t="s">
        <v>85</v>
      </c>
      <c r="BW111" s="112" t="s">
        <v>128</v>
      </c>
      <c r="BX111" s="112" t="s">
        <v>124</v>
      </c>
      <c r="CL111" s="112" t="s">
        <v>1</v>
      </c>
    </row>
    <row r="112" spans="1:91" s="7" customFormat="1" ht="16.5" customHeight="1">
      <c r="A112" s="105" t="s">
        <v>92</v>
      </c>
      <c r="B112" s="95"/>
      <c r="C112" s="96"/>
      <c r="D112" s="275" t="s">
        <v>129</v>
      </c>
      <c r="E112" s="275"/>
      <c r="F112" s="275"/>
      <c r="G112" s="275"/>
      <c r="H112" s="275"/>
      <c r="I112" s="97"/>
      <c r="J112" s="275" t="s">
        <v>130</v>
      </c>
      <c r="K112" s="275"/>
      <c r="L112" s="275"/>
      <c r="M112" s="275"/>
      <c r="N112" s="275"/>
      <c r="O112" s="275"/>
      <c r="P112" s="275"/>
      <c r="Q112" s="275"/>
      <c r="R112" s="275"/>
      <c r="S112" s="275"/>
      <c r="T112" s="275"/>
      <c r="U112" s="275"/>
      <c r="V112" s="275"/>
      <c r="W112" s="275"/>
      <c r="X112" s="275"/>
      <c r="Y112" s="275"/>
      <c r="Z112" s="275"/>
      <c r="AA112" s="275"/>
      <c r="AB112" s="275"/>
      <c r="AC112" s="275"/>
      <c r="AD112" s="275"/>
      <c r="AE112" s="275"/>
      <c r="AF112" s="275"/>
      <c r="AG112" s="310">
        <f>'VON - Vedlejší a ostatní ...'!J30</f>
        <v>0</v>
      </c>
      <c r="AH112" s="304"/>
      <c r="AI112" s="304"/>
      <c r="AJ112" s="304"/>
      <c r="AK112" s="304"/>
      <c r="AL112" s="304"/>
      <c r="AM112" s="304"/>
      <c r="AN112" s="310">
        <f t="shared" si="0"/>
        <v>0</v>
      </c>
      <c r="AO112" s="304"/>
      <c r="AP112" s="304"/>
      <c r="AQ112" s="98" t="s">
        <v>89</v>
      </c>
      <c r="AR112" s="99"/>
      <c r="AS112" s="113">
        <v>0</v>
      </c>
      <c r="AT112" s="114">
        <f t="shared" si="1"/>
        <v>0</v>
      </c>
      <c r="AU112" s="115">
        <f>'VON - Vedlejší a ostatní ...'!P123</f>
        <v>0</v>
      </c>
      <c r="AV112" s="114">
        <f>'VON - Vedlejší a ostatní ...'!J33</f>
        <v>0</v>
      </c>
      <c r="AW112" s="114">
        <f>'VON - Vedlejší a ostatní ...'!J34</f>
        <v>0</v>
      </c>
      <c r="AX112" s="114">
        <f>'VON - Vedlejší a ostatní ...'!J35</f>
        <v>0</v>
      </c>
      <c r="AY112" s="114">
        <f>'VON - Vedlejší a ostatní ...'!J36</f>
        <v>0</v>
      </c>
      <c r="AZ112" s="114">
        <f>'VON - Vedlejší a ostatní ...'!F33</f>
        <v>0</v>
      </c>
      <c r="BA112" s="114">
        <f>'VON - Vedlejší a ostatní ...'!F34</f>
        <v>0</v>
      </c>
      <c r="BB112" s="114">
        <f>'VON - Vedlejší a ostatní ...'!F35</f>
        <v>0</v>
      </c>
      <c r="BC112" s="114">
        <f>'VON - Vedlejší a ostatní ...'!F36</f>
        <v>0</v>
      </c>
      <c r="BD112" s="116">
        <f>'VON - Vedlejší a ostatní ...'!F37</f>
        <v>0</v>
      </c>
      <c r="BT112" s="104" t="s">
        <v>87</v>
      </c>
      <c r="BV112" s="104" t="s">
        <v>85</v>
      </c>
      <c r="BW112" s="104" t="s">
        <v>131</v>
      </c>
      <c r="BX112" s="104" t="s">
        <v>5</v>
      </c>
      <c r="CL112" s="104" t="s">
        <v>19</v>
      </c>
      <c r="CM112" s="104" t="s">
        <v>91</v>
      </c>
    </row>
    <row r="113" spans="1:57" s="2" customFormat="1" ht="30" customHeight="1">
      <c r="A113" s="36"/>
      <c r="B113" s="37"/>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c r="AA113" s="38"/>
      <c r="AB113" s="38"/>
      <c r="AC113" s="38"/>
      <c r="AD113" s="38"/>
      <c r="AE113" s="38"/>
      <c r="AF113" s="38"/>
      <c r="AG113" s="38"/>
      <c r="AH113" s="38"/>
      <c r="AI113" s="38"/>
      <c r="AJ113" s="38"/>
      <c r="AK113" s="38"/>
      <c r="AL113" s="38"/>
      <c r="AM113" s="38"/>
      <c r="AN113" s="38"/>
      <c r="AO113" s="38"/>
      <c r="AP113" s="38"/>
      <c r="AQ113" s="38"/>
      <c r="AR113" s="41"/>
      <c r="AS113" s="36"/>
      <c r="AT113" s="36"/>
      <c r="AU113" s="36"/>
      <c r="AV113" s="36"/>
      <c r="AW113" s="36"/>
      <c r="AX113" s="36"/>
      <c r="AY113" s="36"/>
      <c r="AZ113" s="36"/>
      <c r="BA113" s="36"/>
      <c r="BB113" s="36"/>
      <c r="BC113" s="36"/>
      <c r="BD113" s="36"/>
      <c r="BE113" s="36"/>
    </row>
    <row r="114" spans="1:57" s="2" customFormat="1" ht="6.95" customHeight="1">
      <c r="A114" s="36"/>
      <c r="B114" s="56"/>
      <c r="C114" s="57"/>
      <c r="D114" s="57"/>
      <c r="E114" s="57"/>
      <c r="F114" s="57"/>
      <c r="G114" s="57"/>
      <c r="H114" s="57"/>
      <c r="I114" s="57"/>
      <c r="J114" s="57"/>
      <c r="K114" s="57"/>
      <c r="L114" s="57"/>
      <c r="M114" s="57"/>
      <c r="N114" s="57"/>
      <c r="O114" s="57"/>
      <c r="P114" s="57"/>
      <c r="Q114" s="57"/>
      <c r="R114" s="57"/>
      <c r="S114" s="57"/>
      <c r="T114" s="57"/>
      <c r="U114" s="57"/>
      <c r="V114" s="57"/>
      <c r="W114" s="57"/>
      <c r="X114" s="57"/>
      <c r="Y114" s="57"/>
      <c r="Z114" s="57"/>
      <c r="AA114" s="57"/>
      <c r="AB114" s="57"/>
      <c r="AC114" s="57"/>
      <c r="AD114" s="57"/>
      <c r="AE114" s="57"/>
      <c r="AF114" s="57"/>
      <c r="AG114" s="57"/>
      <c r="AH114" s="57"/>
      <c r="AI114" s="57"/>
      <c r="AJ114" s="57"/>
      <c r="AK114" s="57"/>
      <c r="AL114" s="57"/>
      <c r="AM114" s="57"/>
      <c r="AN114" s="57"/>
      <c r="AO114" s="57"/>
      <c r="AP114" s="57"/>
      <c r="AQ114" s="57"/>
      <c r="AR114" s="41"/>
      <c r="AS114" s="36"/>
      <c r="AT114" s="36"/>
      <c r="AU114" s="36"/>
      <c r="AV114" s="36"/>
      <c r="AW114" s="36"/>
      <c r="AX114" s="36"/>
      <c r="AY114" s="36"/>
      <c r="AZ114" s="36"/>
      <c r="BA114" s="36"/>
      <c r="BB114" s="36"/>
      <c r="BC114" s="36"/>
      <c r="BD114" s="36"/>
      <c r="BE114" s="36"/>
    </row>
  </sheetData>
  <sheetProtection algorithmName="SHA-512" hashValue="G+EYthdY8QJxV0lr0UJ0OxWQvQ9WS4BMGrvDrYLao0zBsI75XZcQmqBieMGIBbVjGlMyv5RyjIS/7JSAhhHuaw==" saltValue="vAZTX+AI5MVOPp1f/BPnwcEcXjaYilXBgVFodEzbxhFhDYoYNiCVyhrrqokyv0YWh4OEBFKIZ41M6k4Qilhprg==" spinCount="100000" sheet="1" objects="1" scenarios="1" formatColumns="0" formatRows="0"/>
  <mergeCells count="110">
    <mergeCell ref="AN109:AP109"/>
    <mergeCell ref="AG109:AM109"/>
    <mergeCell ref="AN110:AP110"/>
    <mergeCell ref="AG110:AM110"/>
    <mergeCell ref="AN111:AP111"/>
    <mergeCell ref="AG111:AM111"/>
    <mergeCell ref="AN112:AP112"/>
    <mergeCell ref="AG112:AM112"/>
    <mergeCell ref="AN94:AP94"/>
    <mergeCell ref="AS89:AT91"/>
    <mergeCell ref="AN105:AP105"/>
    <mergeCell ref="AG105:AM105"/>
    <mergeCell ref="AN106:AP106"/>
    <mergeCell ref="AG106:AM106"/>
    <mergeCell ref="AN107:AP107"/>
    <mergeCell ref="AG107:AM107"/>
    <mergeCell ref="AN108:AP108"/>
    <mergeCell ref="AG108:AM108"/>
    <mergeCell ref="AK35:AO35"/>
    <mergeCell ref="X35:AB35"/>
    <mergeCell ref="AR2:BE2"/>
    <mergeCell ref="AG102:AM102"/>
    <mergeCell ref="AG101:AM101"/>
    <mergeCell ref="AG104:AM104"/>
    <mergeCell ref="AG98:AM98"/>
    <mergeCell ref="AG97:AM97"/>
    <mergeCell ref="AG92:AM92"/>
    <mergeCell ref="AG99:AM99"/>
    <mergeCell ref="AG95:AM95"/>
    <mergeCell ref="AG100:AM100"/>
    <mergeCell ref="AG96:AM96"/>
    <mergeCell ref="AG103:AM103"/>
    <mergeCell ref="AM89:AP89"/>
    <mergeCell ref="AM90:AP90"/>
    <mergeCell ref="AM87:AN87"/>
    <mergeCell ref="AN95:AP95"/>
    <mergeCell ref="AN104:AP104"/>
    <mergeCell ref="AN103:AP103"/>
    <mergeCell ref="AN97:AP97"/>
    <mergeCell ref="AN101:AP101"/>
    <mergeCell ref="AN100:AP100"/>
    <mergeCell ref="AN92:AP92"/>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E109:I109"/>
    <mergeCell ref="K109:AF109"/>
    <mergeCell ref="F110:J110"/>
    <mergeCell ref="L110:AF110"/>
    <mergeCell ref="F111:J111"/>
    <mergeCell ref="L111:AF111"/>
    <mergeCell ref="D112:H112"/>
    <mergeCell ref="J112:AF112"/>
    <mergeCell ref="AG94:AM94"/>
    <mergeCell ref="L85:AO85"/>
    <mergeCell ref="F105:J105"/>
    <mergeCell ref="L105:AF105"/>
    <mergeCell ref="F106:J106"/>
    <mergeCell ref="L106:AF106"/>
    <mergeCell ref="D107:H107"/>
    <mergeCell ref="J107:AF107"/>
    <mergeCell ref="E108:I108"/>
    <mergeCell ref="K108:AF108"/>
    <mergeCell ref="AN96:AP96"/>
    <mergeCell ref="AN99:AP99"/>
    <mergeCell ref="AN98:AP98"/>
    <mergeCell ref="AN102:AP102"/>
    <mergeCell ref="C92:G92"/>
    <mergeCell ref="D101:H101"/>
    <mergeCell ref="D95:H95"/>
    <mergeCell ref="E98:I98"/>
    <mergeCell ref="E103:I103"/>
    <mergeCell ref="E102:I102"/>
    <mergeCell ref="E97:I97"/>
    <mergeCell ref="E96:I96"/>
    <mergeCell ref="E104:I104"/>
    <mergeCell ref="F99:J99"/>
    <mergeCell ref="F100:J100"/>
    <mergeCell ref="I92:AF92"/>
    <mergeCell ref="J95:AF95"/>
    <mergeCell ref="J101:AF101"/>
    <mergeCell ref="K104:AF104"/>
    <mergeCell ref="K103:AF103"/>
    <mergeCell ref="K102:AF102"/>
    <mergeCell ref="K96:AF96"/>
    <mergeCell ref="K97:AF97"/>
    <mergeCell ref="K98:AF98"/>
    <mergeCell ref="L100:AF100"/>
    <mergeCell ref="L99:AF99"/>
  </mergeCells>
  <hyperlinks>
    <hyperlink ref="A96" location="'D.1.10 - Architektonicko-...'!C2" display="/" xr:uid="{00000000-0004-0000-0000-000000000000}"/>
    <hyperlink ref="A97" location="'D.1.4.1 - Oprava uzlů nap...'!C2" display="/" xr:uid="{00000000-0004-0000-0000-000001000000}"/>
    <hyperlink ref="A99" location="'1a - Demontáže'!C2" display="/" xr:uid="{00000000-0004-0000-0000-000002000000}"/>
    <hyperlink ref="A100" location="'1b - Zpětné montáže'!C2" display="/" xr:uid="{00000000-0004-0000-0000-000003000000}"/>
    <hyperlink ref="A102" location="'D.1.10 - Architektonicko-..._01'!C2" display="/" xr:uid="{00000000-0004-0000-0000-000004000000}"/>
    <hyperlink ref="A103" location="'D.1.4.1 - Oprava uzlů nap..._01'!C2" display="/" xr:uid="{00000000-0004-0000-0000-000005000000}"/>
    <hyperlink ref="A105" location="'2a - Demontáže'!C2" display="/" xr:uid="{00000000-0004-0000-0000-000006000000}"/>
    <hyperlink ref="A106" location="'2b - Zpětné montáže'!C2" display="/" xr:uid="{00000000-0004-0000-0000-000007000000}"/>
    <hyperlink ref="A108" location="'D.1.10 - Architektonicko-..._02'!C2" display="/" xr:uid="{00000000-0004-0000-0000-000008000000}"/>
    <hyperlink ref="A110" location="'4a - Demontáže'!C2" display="/" xr:uid="{00000000-0004-0000-0000-000009000000}"/>
    <hyperlink ref="A111" location="'4b - Zpětné montáže'!C2" display="/" xr:uid="{00000000-0004-0000-0000-00000A000000}"/>
    <hyperlink ref="A112" location="'VON - Vedlejší a ostatní ...'!C2" display="/" xr:uid="{00000000-0004-0000-0000-00000B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BM370"/>
  <sheetViews>
    <sheetView showGridLines="0" topLeftCell="A334"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0"/>
      <c r="M2" s="300"/>
      <c r="N2" s="300"/>
      <c r="O2" s="300"/>
      <c r="P2" s="300"/>
      <c r="Q2" s="300"/>
      <c r="R2" s="300"/>
      <c r="S2" s="300"/>
      <c r="T2" s="300"/>
      <c r="U2" s="300"/>
      <c r="V2" s="300"/>
      <c r="AT2" s="18" t="s">
        <v>123</v>
      </c>
    </row>
    <row r="3" spans="1:46" s="1" customFormat="1" ht="6.95" customHeight="1">
      <c r="B3" s="117"/>
      <c r="C3" s="118"/>
      <c r="D3" s="118"/>
      <c r="E3" s="118"/>
      <c r="F3" s="118"/>
      <c r="G3" s="118"/>
      <c r="H3" s="118"/>
      <c r="I3" s="118"/>
      <c r="J3" s="118"/>
      <c r="K3" s="118"/>
      <c r="L3" s="21"/>
      <c r="AT3" s="18" t="s">
        <v>91</v>
      </c>
    </row>
    <row r="4" spans="1:46" s="1" customFormat="1" ht="24.95" customHeight="1">
      <c r="B4" s="21"/>
      <c r="D4" s="119" t="s">
        <v>132</v>
      </c>
      <c r="L4" s="21"/>
      <c r="M4" s="120" t="s">
        <v>10</v>
      </c>
      <c r="AT4" s="18" t="s">
        <v>4</v>
      </c>
    </row>
    <row r="5" spans="1:46" s="1" customFormat="1" ht="6.95" customHeight="1">
      <c r="B5" s="21"/>
      <c r="L5" s="21"/>
    </row>
    <row r="6" spans="1:46" s="1" customFormat="1" ht="12" customHeight="1">
      <c r="B6" s="21"/>
      <c r="D6" s="121" t="s">
        <v>16</v>
      </c>
      <c r="L6" s="21"/>
    </row>
    <row r="7" spans="1:46" s="1" customFormat="1" ht="16.5" customHeight="1">
      <c r="B7" s="21"/>
      <c r="E7" s="319" t="str">
        <f>'Rekapitulace stavby'!K6</f>
        <v>Technologický pavilon CPIT - rekonstrukce střech</v>
      </c>
      <c r="F7" s="320"/>
      <c r="G7" s="320"/>
      <c r="H7" s="320"/>
      <c r="L7" s="21"/>
    </row>
    <row r="8" spans="1:46" s="1" customFormat="1" ht="12" customHeight="1">
      <c r="B8" s="21"/>
      <c r="D8" s="121" t="s">
        <v>133</v>
      </c>
      <c r="L8" s="21"/>
    </row>
    <row r="9" spans="1:46" s="2" customFormat="1" ht="16.5" customHeight="1">
      <c r="A9" s="36"/>
      <c r="B9" s="41"/>
      <c r="C9" s="36"/>
      <c r="D9" s="36"/>
      <c r="E9" s="319" t="s">
        <v>838</v>
      </c>
      <c r="F9" s="321"/>
      <c r="G9" s="321"/>
      <c r="H9" s="321"/>
      <c r="I9" s="36"/>
      <c r="J9" s="36"/>
      <c r="K9" s="36"/>
      <c r="L9" s="53"/>
      <c r="S9" s="36"/>
      <c r="T9" s="36"/>
      <c r="U9" s="36"/>
      <c r="V9" s="36"/>
      <c r="W9" s="36"/>
      <c r="X9" s="36"/>
      <c r="Y9" s="36"/>
      <c r="Z9" s="36"/>
      <c r="AA9" s="36"/>
      <c r="AB9" s="36"/>
      <c r="AC9" s="36"/>
      <c r="AD9" s="36"/>
      <c r="AE9" s="36"/>
    </row>
    <row r="10" spans="1:46" s="2" customFormat="1" ht="12" customHeight="1">
      <c r="A10" s="36"/>
      <c r="B10" s="41"/>
      <c r="C10" s="36"/>
      <c r="D10" s="121" t="s">
        <v>135</v>
      </c>
      <c r="E10" s="36"/>
      <c r="F10" s="36"/>
      <c r="G10" s="36"/>
      <c r="H10" s="36"/>
      <c r="I10" s="36"/>
      <c r="J10" s="36"/>
      <c r="K10" s="36"/>
      <c r="L10" s="53"/>
      <c r="S10" s="36"/>
      <c r="T10" s="36"/>
      <c r="U10" s="36"/>
      <c r="V10" s="36"/>
      <c r="W10" s="36"/>
      <c r="X10" s="36"/>
      <c r="Y10" s="36"/>
      <c r="Z10" s="36"/>
      <c r="AA10" s="36"/>
      <c r="AB10" s="36"/>
      <c r="AC10" s="36"/>
      <c r="AD10" s="36"/>
      <c r="AE10" s="36"/>
    </row>
    <row r="11" spans="1:46" s="2" customFormat="1" ht="16.5" customHeight="1">
      <c r="A11" s="36"/>
      <c r="B11" s="41"/>
      <c r="C11" s="36"/>
      <c r="D11" s="36"/>
      <c r="E11" s="322" t="s">
        <v>136</v>
      </c>
      <c r="F11" s="321"/>
      <c r="G11" s="321"/>
      <c r="H11" s="321"/>
      <c r="I11" s="36"/>
      <c r="J11" s="36"/>
      <c r="K11" s="36"/>
      <c r="L11" s="53"/>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36"/>
      <c r="J12" s="36"/>
      <c r="K12" s="36"/>
      <c r="L12" s="53"/>
      <c r="S12" s="36"/>
      <c r="T12" s="36"/>
      <c r="U12" s="36"/>
      <c r="V12" s="36"/>
      <c r="W12" s="36"/>
      <c r="X12" s="36"/>
      <c r="Y12" s="36"/>
      <c r="Z12" s="36"/>
      <c r="AA12" s="36"/>
      <c r="AB12" s="36"/>
      <c r="AC12" s="36"/>
      <c r="AD12" s="36"/>
      <c r="AE12" s="36"/>
    </row>
    <row r="13" spans="1:46" s="2" customFormat="1" ht="12" customHeight="1">
      <c r="A13" s="36"/>
      <c r="B13" s="41"/>
      <c r="C13" s="36"/>
      <c r="D13" s="121" t="s">
        <v>18</v>
      </c>
      <c r="E13" s="36"/>
      <c r="F13" s="112" t="s">
        <v>19</v>
      </c>
      <c r="G13" s="36"/>
      <c r="H13" s="36"/>
      <c r="I13" s="121" t="s">
        <v>20</v>
      </c>
      <c r="J13" s="112" t="s">
        <v>1</v>
      </c>
      <c r="K13" s="36"/>
      <c r="L13" s="53"/>
      <c r="S13" s="36"/>
      <c r="T13" s="36"/>
      <c r="U13" s="36"/>
      <c r="V13" s="36"/>
      <c r="W13" s="36"/>
      <c r="X13" s="36"/>
      <c r="Y13" s="36"/>
      <c r="Z13" s="36"/>
      <c r="AA13" s="36"/>
      <c r="AB13" s="36"/>
      <c r="AC13" s="36"/>
      <c r="AD13" s="36"/>
      <c r="AE13" s="36"/>
    </row>
    <row r="14" spans="1:46" s="2" customFormat="1" ht="12" customHeight="1">
      <c r="A14" s="36"/>
      <c r="B14" s="41"/>
      <c r="C14" s="36"/>
      <c r="D14" s="121" t="s">
        <v>22</v>
      </c>
      <c r="E14" s="36"/>
      <c r="F14" s="112" t="s">
        <v>23</v>
      </c>
      <c r="G14" s="36"/>
      <c r="H14" s="36"/>
      <c r="I14" s="121" t="s">
        <v>24</v>
      </c>
      <c r="J14" s="122" t="str">
        <f>'Rekapitulace stavby'!AN8</f>
        <v>31. 12. 2021</v>
      </c>
      <c r="K14" s="36"/>
      <c r="L14" s="53"/>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36"/>
      <c r="J15" s="36"/>
      <c r="K15" s="36"/>
      <c r="L15" s="53"/>
      <c r="S15" s="36"/>
      <c r="T15" s="36"/>
      <c r="U15" s="36"/>
      <c r="V15" s="36"/>
      <c r="W15" s="36"/>
      <c r="X15" s="36"/>
      <c r="Y15" s="36"/>
      <c r="Z15" s="36"/>
      <c r="AA15" s="36"/>
      <c r="AB15" s="36"/>
      <c r="AC15" s="36"/>
      <c r="AD15" s="36"/>
      <c r="AE15" s="36"/>
    </row>
    <row r="16" spans="1:46" s="2" customFormat="1" ht="12" customHeight="1">
      <c r="A16" s="36"/>
      <c r="B16" s="41"/>
      <c r="C16" s="36"/>
      <c r="D16" s="121" t="s">
        <v>30</v>
      </c>
      <c r="E16" s="36"/>
      <c r="F16" s="36"/>
      <c r="G16" s="36"/>
      <c r="H16" s="36"/>
      <c r="I16" s="121" t="s">
        <v>31</v>
      </c>
      <c r="J16" s="112" t="s">
        <v>1</v>
      </c>
      <c r="K16" s="36"/>
      <c r="L16" s="53"/>
      <c r="S16" s="36"/>
      <c r="T16" s="36"/>
      <c r="U16" s="36"/>
      <c r="V16" s="36"/>
      <c r="W16" s="36"/>
      <c r="X16" s="36"/>
      <c r="Y16" s="36"/>
      <c r="Z16" s="36"/>
      <c r="AA16" s="36"/>
      <c r="AB16" s="36"/>
      <c r="AC16" s="36"/>
      <c r="AD16" s="36"/>
      <c r="AE16" s="36"/>
    </row>
    <row r="17" spans="1:31" s="2" customFormat="1" ht="18" customHeight="1">
      <c r="A17" s="36"/>
      <c r="B17" s="41"/>
      <c r="C17" s="36"/>
      <c r="D17" s="36"/>
      <c r="E17" s="112" t="s">
        <v>32</v>
      </c>
      <c r="F17" s="36"/>
      <c r="G17" s="36"/>
      <c r="H17" s="36"/>
      <c r="I17" s="121" t="s">
        <v>33</v>
      </c>
      <c r="J17" s="112" t="s">
        <v>1</v>
      </c>
      <c r="K17" s="36"/>
      <c r="L17" s="53"/>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36"/>
      <c r="J18" s="36"/>
      <c r="K18" s="36"/>
      <c r="L18" s="53"/>
      <c r="S18" s="36"/>
      <c r="T18" s="36"/>
      <c r="U18" s="36"/>
      <c r="V18" s="36"/>
      <c r="W18" s="36"/>
      <c r="X18" s="36"/>
      <c r="Y18" s="36"/>
      <c r="Z18" s="36"/>
      <c r="AA18" s="36"/>
      <c r="AB18" s="36"/>
      <c r="AC18" s="36"/>
      <c r="AD18" s="36"/>
      <c r="AE18" s="36"/>
    </row>
    <row r="19" spans="1:31" s="2" customFormat="1" ht="12" customHeight="1">
      <c r="A19" s="36"/>
      <c r="B19" s="41"/>
      <c r="C19" s="36"/>
      <c r="D19" s="121" t="s">
        <v>34</v>
      </c>
      <c r="E19" s="36"/>
      <c r="F19" s="36"/>
      <c r="G19" s="36"/>
      <c r="H19" s="36"/>
      <c r="I19" s="121" t="s">
        <v>31</v>
      </c>
      <c r="J19" s="31" t="str">
        <f>'Rekapitulace stavby'!AN13</f>
        <v>Vyplň údaj</v>
      </c>
      <c r="K19" s="36"/>
      <c r="L19" s="53"/>
      <c r="S19" s="36"/>
      <c r="T19" s="36"/>
      <c r="U19" s="36"/>
      <c r="V19" s="36"/>
      <c r="W19" s="36"/>
      <c r="X19" s="36"/>
      <c r="Y19" s="36"/>
      <c r="Z19" s="36"/>
      <c r="AA19" s="36"/>
      <c r="AB19" s="36"/>
      <c r="AC19" s="36"/>
      <c r="AD19" s="36"/>
      <c r="AE19" s="36"/>
    </row>
    <row r="20" spans="1:31" s="2" customFormat="1" ht="18" customHeight="1">
      <c r="A20" s="36"/>
      <c r="B20" s="41"/>
      <c r="C20" s="36"/>
      <c r="D20" s="36"/>
      <c r="E20" s="323" t="str">
        <f>'Rekapitulace stavby'!E14</f>
        <v>Vyplň údaj</v>
      </c>
      <c r="F20" s="324"/>
      <c r="G20" s="324"/>
      <c r="H20" s="324"/>
      <c r="I20" s="121" t="s">
        <v>33</v>
      </c>
      <c r="J20" s="31" t="str">
        <f>'Rekapitulace stavby'!AN14</f>
        <v>Vyplň údaj</v>
      </c>
      <c r="K20" s="36"/>
      <c r="L20" s="53"/>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36"/>
      <c r="J21" s="36"/>
      <c r="K21" s="36"/>
      <c r="L21" s="53"/>
      <c r="S21" s="36"/>
      <c r="T21" s="36"/>
      <c r="U21" s="36"/>
      <c r="V21" s="36"/>
      <c r="W21" s="36"/>
      <c r="X21" s="36"/>
      <c r="Y21" s="36"/>
      <c r="Z21" s="36"/>
      <c r="AA21" s="36"/>
      <c r="AB21" s="36"/>
      <c r="AC21" s="36"/>
      <c r="AD21" s="36"/>
      <c r="AE21" s="36"/>
    </row>
    <row r="22" spans="1:31" s="2" customFormat="1" ht="12" customHeight="1">
      <c r="A22" s="36"/>
      <c r="B22" s="41"/>
      <c r="C22" s="36"/>
      <c r="D22" s="121" t="s">
        <v>36</v>
      </c>
      <c r="E22" s="36"/>
      <c r="F22" s="36"/>
      <c r="G22" s="36"/>
      <c r="H22" s="36"/>
      <c r="I22" s="121" t="s">
        <v>31</v>
      </c>
      <c r="J22" s="112" t="s">
        <v>1</v>
      </c>
      <c r="K22" s="36"/>
      <c r="L22" s="53"/>
      <c r="S22" s="36"/>
      <c r="T22" s="36"/>
      <c r="U22" s="36"/>
      <c r="V22" s="36"/>
      <c r="W22" s="36"/>
      <c r="X22" s="36"/>
      <c r="Y22" s="36"/>
      <c r="Z22" s="36"/>
      <c r="AA22" s="36"/>
      <c r="AB22" s="36"/>
      <c r="AC22" s="36"/>
      <c r="AD22" s="36"/>
      <c r="AE22" s="36"/>
    </row>
    <row r="23" spans="1:31" s="2" customFormat="1" ht="18" customHeight="1">
      <c r="A23" s="36"/>
      <c r="B23" s="41"/>
      <c r="C23" s="36"/>
      <c r="D23" s="36"/>
      <c r="E23" s="112" t="s">
        <v>37</v>
      </c>
      <c r="F23" s="36"/>
      <c r="G23" s="36"/>
      <c r="H23" s="36"/>
      <c r="I23" s="121" t="s">
        <v>33</v>
      </c>
      <c r="J23" s="112" t="s">
        <v>1</v>
      </c>
      <c r="K23" s="36"/>
      <c r="L23" s="53"/>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36"/>
      <c r="J24" s="36"/>
      <c r="K24" s="36"/>
      <c r="L24" s="53"/>
      <c r="S24" s="36"/>
      <c r="T24" s="36"/>
      <c r="U24" s="36"/>
      <c r="V24" s="36"/>
      <c r="W24" s="36"/>
      <c r="X24" s="36"/>
      <c r="Y24" s="36"/>
      <c r="Z24" s="36"/>
      <c r="AA24" s="36"/>
      <c r="AB24" s="36"/>
      <c r="AC24" s="36"/>
      <c r="AD24" s="36"/>
      <c r="AE24" s="36"/>
    </row>
    <row r="25" spans="1:31" s="2" customFormat="1" ht="12" customHeight="1">
      <c r="A25" s="36"/>
      <c r="B25" s="41"/>
      <c r="C25" s="36"/>
      <c r="D25" s="121" t="s">
        <v>39</v>
      </c>
      <c r="E25" s="36"/>
      <c r="F25" s="36"/>
      <c r="G25" s="36"/>
      <c r="H25" s="36"/>
      <c r="I25" s="121" t="s">
        <v>31</v>
      </c>
      <c r="J25" s="112" t="str">
        <f>IF('Rekapitulace stavby'!AN19="","",'Rekapitulace stavby'!AN19)</f>
        <v/>
      </c>
      <c r="K25" s="36"/>
      <c r="L25" s="53"/>
      <c r="S25" s="36"/>
      <c r="T25" s="36"/>
      <c r="U25" s="36"/>
      <c r="V25" s="36"/>
      <c r="W25" s="36"/>
      <c r="X25" s="36"/>
      <c r="Y25" s="36"/>
      <c r="Z25" s="36"/>
      <c r="AA25" s="36"/>
      <c r="AB25" s="36"/>
      <c r="AC25" s="36"/>
      <c r="AD25" s="36"/>
      <c r="AE25" s="36"/>
    </row>
    <row r="26" spans="1:31" s="2" customFormat="1" ht="18" customHeight="1">
      <c r="A26" s="36"/>
      <c r="B26" s="41"/>
      <c r="C26" s="36"/>
      <c r="D26" s="36"/>
      <c r="E26" s="112" t="str">
        <f>IF('Rekapitulace stavby'!E20="","",'Rekapitulace stavby'!E20)</f>
        <v xml:space="preserve"> </v>
      </c>
      <c r="F26" s="36"/>
      <c r="G26" s="36"/>
      <c r="H26" s="36"/>
      <c r="I26" s="121" t="s">
        <v>33</v>
      </c>
      <c r="J26" s="112" t="str">
        <f>IF('Rekapitulace stavby'!AN20="","",'Rekapitulace stavby'!AN20)</f>
        <v/>
      </c>
      <c r="K26" s="36"/>
      <c r="L26" s="53"/>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36"/>
      <c r="J27" s="36"/>
      <c r="K27" s="36"/>
      <c r="L27" s="53"/>
      <c r="S27" s="36"/>
      <c r="T27" s="36"/>
      <c r="U27" s="36"/>
      <c r="V27" s="36"/>
      <c r="W27" s="36"/>
      <c r="X27" s="36"/>
      <c r="Y27" s="36"/>
      <c r="Z27" s="36"/>
      <c r="AA27" s="36"/>
      <c r="AB27" s="36"/>
      <c r="AC27" s="36"/>
      <c r="AD27" s="36"/>
      <c r="AE27" s="36"/>
    </row>
    <row r="28" spans="1:31" s="2" customFormat="1" ht="12" customHeight="1">
      <c r="A28" s="36"/>
      <c r="B28" s="41"/>
      <c r="C28" s="36"/>
      <c r="D28" s="121" t="s">
        <v>41</v>
      </c>
      <c r="E28" s="36"/>
      <c r="F28" s="36"/>
      <c r="G28" s="36"/>
      <c r="H28" s="36"/>
      <c r="I28" s="36"/>
      <c r="J28" s="36"/>
      <c r="K28" s="36"/>
      <c r="L28" s="53"/>
      <c r="S28" s="36"/>
      <c r="T28" s="36"/>
      <c r="U28" s="36"/>
      <c r="V28" s="36"/>
      <c r="W28" s="36"/>
      <c r="X28" s="36"/>
      <c r="Y28" s="36"/>
      <c r="Z28" s="36"/>
      <c r="AA28" s="36"/>
      <c r="AB28" s="36"/>
      <c r="AC28" s="36"/>
      <c r="AD28" s="36"/>
      <c r="AE28" s="36"/>
    </row>
    <row r="29" spans="1:31" s="8" customFormat="1" ht="95.25" customHeight="1">
      <c r="A29" s="123"/>
      <c r="B29" s="124"/>
      <c r="C29" s="123"/>
      <c r="D29" s="123"/>
      <c r="E29" s="325" t="s">
        <v>42</v>
      </c>
      <c r="F29" s="325"/>
      <c r="G29" s="325"/>
      <c r="H29" s="325"/>
      <c r="I29" s="123"/>
      <c r="J29" s="123"/>
      <c r="K29" s="123"/>
      <c r="L29" s="125"/>
      <c r="S29" s="123"/>
      <c r="T29" s="123"/>
      <c r="U29" s="123"/>
      <c r="V29" s="123"/>
      <c r="W29" s="123"/>
      <c r="X29" s="123"/>
      <c r="Y29" s="123"/>
      <c r="Z29" s="123"/>
      <c r="AA29" s="123"/>
      <c r="AB29" s="123"/>
      <c r="AC29" s="123"/>
      <c r="AD29" s="123"/>
      <c r="AE29" s="123"/>
    </row>
    <row r="30" spans="1:31" s="2" customFormat="1" ht="6.95" customHeight="1">
      <c r="A30" s="36"/>
      <c r="B30" s="41"/>
      <c r="C30" s="36"/>
      <c r="D30" s="36"/>
      <c r="E30" s="36"/>
      <c r="F30" s="36"/>
      <c r="G30" s="36"/>
      <c r="H30" s="36"/>
      <c r="I30" s="36"/>
      <c r="J30" s="36"/>
      <c r="K30" s="36"/>
      <c r="L30" s="53"/>
      <c r="S30" s="36"/>
      <c r="T30" s="36"/>
      <c r="U30" s="36"/>
      <c r="V30" s="36"/>
      <c r="W30" s="36"/>
      <c r="X30" s="36"/>
      <c r="Y30" s="36"/>
      <c r="Z30" s="36"/>
      <c r="AA30" s="36"/>
      <c r="AB30" s="36"/>
      <c r="AC30" s="36"/>
      <c r="AD30" s="36"/>
      <c r="AE30" s="36"/>
    </row>
    <row r="31" spans="1:31" s="2" customFormat="1" ht="6.95" customHeight="1">
      <c r="A31" s="36"/>
      <c r="B31" s="41"/>
      <c r="C31" s="36"/>
      <c r="D31" s="126"/>
      <c r="E31" s="126"/>
      <c r="F31" s="126"/>
      <c r="G31" s="126"/>
      <c r="H31" s="126"/>
      <c r="I31" s="126"/>
      <c r="J31" s="126"/>
      <c r="K31" s="126"/>
      <c r="L31" s="53"/>
      <c r="S31" s="36"/>
      <c r="T31" s="36"/>
      <c r="U31" s="36"/>
      <c r="V31" s="36"/>
      <c r="W31" s="36"/>
      <c r="X31" s="36"/>
      <c r="Y31" s="36"/>
      <c r="Z31" s="36"/>
      <c r="AA31" s="36"/>
      <c r="AB31" s="36"/>
      <c r="AC31" s="36"/>
      <c r="AD31" s="36"/>
      <c r="AE31" s="36"/>
    </row>
    <row r="32" spans="1:31" s="2" customFormat="1" ht="25.35" customHeight="1">
      <c r="A32" s="36"/>
      <c r="B32" s="41"/>
      <c r="C32" s="36"/>
      <c r="D32" s="127" t="s">
        <v>43</v>
      </c>
      <c r="E32" s="36"/>
      <c r="F32" s="36"/>
      <c r="G32" s="36"/>
      <c r="H32" s="36"/>
      <c r="I32" s="36"/>
      <c r="J32" s="128">
        <f>ROUND(J137, 2)</f>
        <v>0</v>
      </c>
      <c r="K32" s="36"/>
      <c r="L32" s="53"/>
      <c r="S32" s="36"/>
      <c r="T32" s="36"/>
      <c r="U32" s="36"/>
      <c r="V32" s="36"/>
      <c r="W32" s="36"/>
      <c r="X32" s="36"/>
      <c r="Y32" s="36"/>
      <c r="Z32" s="36"/>
      <c r="AA32" s="36"/>
      <c r="AB32" s="36"/>
      <c r="AC32" s="36"/>
      <c r="AD32" s="36"/>
      <c r="AE32" s="36"/>
    </row>
    <row r="33" spans="1:31" s="2" customFormat="1" ht="6.95" customHeight="1">
      <c r="A33" s="36"/>
      <c r="B33" s="41"/>
      <c r="C33" s="36"/>
      <c r="D33" s="126"/>
      <c r="E33" s="126"/>
      <c r="F33" s="126"/>
      <c r="G33" s="126"/>
      <c r="H33" s="126"/>
      <c r="I33" s="126"/>
      <c r="J33" s="126"/>
      <c r="K33" s="126"/>
      <c r="L33" s="53"/>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45</v>
      </c>
      <c r="G34" s="36"/>
      <c r="H34" s="36"/>
      <c r="I34" s="129" t="s">
        <v>44</v>
      </c>
      <c r="J34" s="129" t="s">
        <v>46</v>
      </c>
      <c r="K34" s="36"/>
      <c r="L34" s="53"/>
      <c r="S34" s="36"/>
      <c r="T34" s="36"/>
      <c r="U34" s="36"/>
      <c r="V34" s="36"/>
      <c r="W34" s="36"/>
      <c r="X34" s="36"/>
      <c r="Y34" s="36"/>
      <c r="Z34" s="36"/>
      <c r="AA34" s="36"/>
      <c r="AB34" s="36"/>
      <c r="AC34" s="36"/>
      <c r="AD34" s="36"/>
      <c r="AE34" s="36"/>
    </row>
    <row r="35" spans="1:31" s="2" customFormat="1" ht="14.45" customHeight="1">
      <c r="A35" s="36"/>
      <c r="B35" s="41"/>
      <c r="C35" s="36"/>
      <c r="D35" s="130" t="s">
        <v>47</v>
      </c>
      <c r="E35" s="121" t="s">
        <v>48</v>
      </c>
      <c r="F35" s="131">
        <f>ROUND((SUM(BE137:BE369)),  2)</f>
        <v>0</v>
      </c>
      <c r="G35" s="36"/>
      <c r="H35" s="36"/>
      <c r="I35" s="132">
        <v>0.21</v>
      </c>
      <c r="J35" s="131">
        <f>ROUND(((SUM(BE137:BE369))*I35),  2)</f>
        <v>0</v>
      </c>
      <c r="K35" s="36"/>
      <c r="L35" s="53"/>
      <c r="S35" s="36"/>
      <c r="T35" s="36"/>
      <c r="U35" s="36"/>
      <c r="V35" s="36"/>
      <c r="W35" s="36"/>
      <c r="X35" s="36"/>
      <c r="Y35" s="36"/>
      <c r="Z35" s="36"/>
      <c r="AA35" s="36"/>
      <c r="AB35" s="36"/>
      <c r="AC35" s="36"/>
      <c r="AD35" s="36"/>
      <c r="AE35" s="36"/>
    </row>
    <row r="36" spans="1:31" s="2" customFormat="1" ht="14.45" customHeight="1">
      <c r="A36" s="36"/>
      <c r="B36" s="41"/>
      <c r="C36" s="36"/>
      <c r="D36" s="36"/>
      <c r="E36" s="121" t="s">
        <v>49</v>
      </c>
      <c r="F36" s="131">
        <f>ROUND((SUM(BF137:BF369)),  2)</f>
        <v>0</v>
      </c>
      <c r="G36" s="36"/>
      <c r="H36" s="36"/>
      <c r="I36" s="132">
        <v>0.15</v>
      </c>
      <c r="J36" s="131">
        <f>ROUND(((SUM(BF137:BF369))*I36),  2)</f>
        <v>0</v>
      </c>
      <c r="K36" s="36"/>
      <c r="L36" s="53"/>
      <c r="S36" s="36"/>
      <c r="T36" s="36"/>
      <c r="U36" s="36"/>
      <c r="V36" s="36"/>
      <c r="W36" s="36"/>
      <c r="X36" s="36"/>
      <c r="Y36" s="36"/>
      <c r="Z36" s="36"/>
      <c r="AA36" s="36"/>
      <c r="AB36" s="36"/>
      <c r="AC36" s="36"/>
      <c r="AD36" s="36"/>
      <c r="AE36" s="36"/>
    </row>
    <row r="37" spans="1:31" s="2" customFormat="1" ht="14.45" hidden="1" customHeight="1">
      <c r="A37" s="36"/>
      <c r="B37" s="41"/>
      <c r="C37" s="36"/>
      <c r="D37" s="36"/>
      <c r="E37" s="121" t="s">
        <v>50</v>
      </c>
      <c r="F37" s="131">
        <f>ROUND((SUM(BG137:BG369)),  2)</f>
        <v>0</v>
      </c>
      <c r="G37" s="36"/>
      <c r="H37" s="36"/>
      <c r="I37" s="132">
        <v>0.21</v>
      </c>
      <c r="J37" s="131">
        <f>0</f>
        <v>0</v>
      </c>
      <c r="K37" s="36"/>
      <c r="L37" s="53"/>
      <c r="S37" s="36"/>
      <c r="T37" s="36"/>
      <c r="U37" s="36"/>
      <c r="V37" s="36"/>
      <c r="W37" s="36"/>
      <c r="X37" s="36"/>
      <c r="Y37" s="36"/>
      <c r="Z37" s="36"/>
      <c r="AA37" s="36"/>
      <c r="AB37" s="36"/>
      <c r="AC37" s="36"/>
      <c r="AD37" s="36"/>
      <c r="AE37" s="36"/>
    </row>
    <row r="38" spans="1:31" s="2" customFormat="1" ht="14.45" hidden="1" customHeight="1">
      <c r="A38" s="36"/>
      <c r="B38" s="41"/>
      <c r="C38" s="36"/>
      <c r="D38" s="36"/>
      <c r="E38" s="121" t="s">
        <v>51</v>
      </c>
      <c r="F38" s="131">
        <f>ROUND((SUM(BH137:BH369)),  2)</f>
        <v>0</v>
      </c>
      <c r="G38" s="36"/>
      <c r="H38" s="36"/>
      <c r="I38" s="132">
        <v>0.15</v>
      </c>
      <c r="J38" s="131">
        <f>0</f>
        <v>0</v>
      </c>
      <c r="K38" s="36"/>
      <c r="L38" s="53"/>
      <c r="S38" s="36"/>
      <c r="T38" s="36"/>
      <c r="U38" s="36"/>
      <c r="V38" s="36"/>
      <c r="W38" s="36"/>
      <c r="X38" s="36"/>
      <c r="Y38" s="36"/>
      <c r="Z38" s="36"/>
      <c r="AA38" s="36"/>
      <c r="AB38" s="36"/>
      <c r="AC38" s="36"/>
      <c r="AD38" s="36"/>
      <c r="AE38" s="36"/>
    </row>
    <row r="39" spans="1:31" s="2" customFormat="1" ht="14.45" hidden="1" customHeight="1">
      <c r="A39" s="36"/>
      <c r="B39" s="41"/>
      <c r="C39" s="36"/>
      <c r="D39" s="36"/>
      <c r="E39" s="121" t="s">
        <v>52</v>
      </c>
      <c r="F39" s="131">
        <f>ROUND((SUM(BI137:BI369)),  2)</f>
        <v>0</v>
      </c>
      <c r="G39" s="36"/>
      <c r="H39" s="36"/>
      <c r="I39" s="132">
        <v>0</v>
      </c>
      <c r="J39" s="131">
        <f>0</f>
        <v>0</v>
      </c>
      <c r="K39" s="36"/>
      <c r="L39" s="53"/>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36"/>
      <c r="J40" s="36"/>
      <c r="K40" s="36"/>
      <c r="L40" s="53"/>
      <c r="S40" s="36"/>
      <c r="T40" s="36"/>
      <c r="U40" s="36"/>
      <c r="V40" s="36"/>
      <c r="W40" s="36"/>
      <c r="X40" s="36"/>
      <c r="Y40" s="36"/>
      <c r="Z40" s="36"/>
      <c r="AA40" s="36"/>
      <c r="AB40" s="36"/>
      <c r="AC40" s="36"/>
      <c r="AD40" s="36"/>
      <c r="AE40" s="36"/>
    </row>
    <row r="41" spans="1:31" s="2" customFormat="1" ht="25.35" customHeight="1">
      <c r="A41" s="36"/>
      <c r="B41" s="41"/>
      <c r="C41" s="133"/>
      <c r="D41" s="134" t="s">
        <v>53</v>
      </c>
      <c r="E41" s="135"/>
      <c r="F41" s="135"/>
      <c r="G41" s="136" t="s">
        <v>54</v>
      </c>
      <c r="H41" s="137" t="s">
        <v>55</v>
      </c>
      <c r="I41" s="135"/>
      <c r="J41" s="138">
        <f>SUM(J32:J39)</f>
        <v>0</v>
      </c>
      <c r="K41" s="139"/>
      <c r="L41" s="53"/>
      <c r="S41" s="36"/>
      <c r="T41" s="36"/>
      <c r="U41" s="36"/>
      <c r="V41" s="36"/>
      <c r="W41" s="36"/>
      <c r="X41" s="36"/>
      <c r="Y41" s="36"/>
      <c r="Z41" s="36"/>
      <c r="AA41" s="36"/>
      <c r="AB41" s="36"/>
      <c r="AC41" s="36"/>
      <c r="AD41" s="36"/>
      <c r="AE41" s="36"/>
    </row>
    <row r="42" spans="1:31" s="2" customFormat="1" ht="14.45" customHeight="1">
      <c r="A42" s="36"/>
      <c r="B42" s="41"/>
      <c r="C42" s="36"/>
      <c r="D42" s="36"/>
      <c r="E42" s="36"/>
      <c r="F42" s="36"/>
      <c r="G42" s="36"/>
      <c r="H42" s="36"/>
      <c r="I42" s="36"/>
      <c r="J42" s="36"/>
      <c r="K42" s="36"/>
      <c r="L42" s="53"/>
      <c r="S42" s="36"/>
      <c r="T42" s="36"/>
      <c r="U42" s="36"/>
      <c r="V42" s="36"/>
      <c r="W42" s="36"/>
      <c r="X42" s="36"/>
      <c r="Y42" s="36"/>
      <c r="Z42" s="36"/>
      <c r="AA42" s="36"/>
      <c r="AB42" s="36"/>
      <c r="AC42" s="36"/>
      <c r="AD42" s="36"/>
      <c r="AE42" s="36"/>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3"/>
      <c r="D50" s="140" t="s">
        <v>56</v>
      </c>
      <c r="E50" s="141"/>
      <c r="F50" s="141"/>
      <c r="G50" s="140" t="s">
        <v>57</v>
      </c>
      <c r="H50" s="141"/>
      <c r="I50" s="141"/>
      <c r="J50" s="141"/>
      <c r="K50" s="141"/>
      <c r="L50" s="5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6"/>
      <c r="B61" s="41"/>
      <c r="C61" s="36"/>
      <c r="D61" s="142" t="s">
        <v>58</v>
      </c>
      <c r="E61" s="143"/>
      <c r="F61" s="144" t="s">
        <v>59</v>
      </c>
      <c r="G61" s="142" t="s">
        <v>58</v>
      </c>
      <c r="H61" s="143"/>
      <c r="I61" s="143"/>
      <c r="J61" s="145" t="s">
        <v>59</v>
      </c>
      <c r="K61" s="143"/>
      <c r="L61" s="53"/>
      <c r="S61" s="36"/>
      <c r="T61" s="36"/>
      <c r="U61" s="36"/>
      <c r="V61" s="36"/>
      <c r="W61" s="36"/>
      <c r="X61" s="36"/>
      <c r="Y61" s="36"/>
      <c r="Z61" s="36"/>
      <c r="AA61" s="36"/>
      <c r="AB61" s="36"/>
      <c r="AC61" s="36"/>
      <c r="AD61" s="36"/>
      <c r="AE61" s="36"/>
    </row>
    <row r="62" spans="1:31" ht="11.25">
      <c r="B62" s="21"/>
      <c r="L62" s="21"/>
    </row>
    <row r="63" spans="1:31" ht="11.25">
      <c r="B63" s="21"/>
      <c r="L63" s="21"/>
    </row>
    <row r="64" spans="1:31" ht="11.25">
      <c r="B64" s="21"/>
      <c r="L64" s="21"/>
    </row>
    <row r="65" spans="1:31" s="2" customFormat="1" ht="12.75">
      <c r="A65" s="36"/>
      <c r="B65" s="41"/>
      <c r="C65" s="36"/>
      <c r="D65" s="140" t="s">
        <v>60</v>
      </c>
      <c r="E65" s="146"/>
      <c r="F65" s="146"/>
      <c r="G65" s="140" t="s">
        <v>61</v>
      </c>
      <c r="H65" s="146"/>
      <c r="I65" s="146"/>
      <c r="J65" s="146"/>
      <c r="K65" s="146"/>
      <c r="L65" s="53"/>
      <c r="S65" s="36"/>
      <c r="T65" s="36"/>
      <c r="U65" s="36"/>
      <c r="V65" s="36"/>
      <c r="W65" s="36"/>
      <c r="X65" s="36"/>
      <c r="Y65" s="36"/>
      <c r="Z65" s="36"/>
      <c r="AA65" s="36"/>
      <c r="AB65" s="36"/>
      <c r="AC65" s="36"/>
      <c r="AD65" s="36"/>
      <c r="AE65" s="36"/>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6"/>
      <c r="B76" s="41"/>
      <c r="C76" s="36"/>
      <c r="D76" s="142" t="s">
        <v>58</v>
      </c>
      <c r="E76" s="143"/>
      <c r="F76" s="144" t="s">
        <v>59</v>
      </c>
      <c r="G76" s="142" t="s">
        <v>58</v>
      </c>
      <c r="H76" s="143"/>
      <c r="I76" s="143"/>
      <c r="J76" s="145" t="s">
        <v>59</v>
      </c>
      <c r="K76" s="143"/>
      <c r="L76" s="53"/>
      <c r="S76" s="36"/>
      <c r="T76" s="36"/>
      <c r="U76" s="36"/>
      <c r="V76" s="36"/>
      <c r="W76" s="36"/>
      <c r="X76" s="36"/>
      <c r="Y76" s="36"/>
      <c r="Z76" s="36"/>
      <c r="AA76" s="36"/>
      <c r="AB76" s="36"/>
      <c r="AC76" s="36"/>
      <c r="AD76" s="36"/>
      <c r="AE76" s="36"/>
    </row>
    <row r="77" spans="1:31" s="2" customFormat="1" ht="14.45" customHeight="1">
      <c r="A77" s="36"/>
      <c r="B77" s="147"/>
      <c r="C77" s="148"/>
      <c r="D77" s="148"/>
      <c r="E77" s="148"/>
      <c r="F77" s="148"/>
      <c r="G77" s="148"/>
      <c r="H77" s="148"/>
      <c r="I77" s="148"/>
      <c r="J77" s="148"/>
      <c r="K77" s="148"/>
      <c r="L77" s="53"/>
      <c r="S77" s="36"/>
      <c r="T77" s="36"/>
      <c r="U77" s="36"/>
      <c r="V77" s="36"/>
      <c r="W77" s="36"/>
      <c r="X77" s="36"/>
      <c r="Y77" s="36"/>
      <c r="Z77" s="36"/>
      <c r="AA77" s="36"/>
      <c r="AB77" s="36"/>
      <c r="AC77" s="36"/>
      <c r="AD77" s="36"/>
      <c r="AE77" s="36"/>
    </row>
    <row r="81" spans="1:31" s="2" customFormat="1" ht="6.95" customHeight="1">
      <c r="A81" s="36"/>
      <c r="B81" s="149"/>
      <c r="C81" s="150"/>
      <c r="D81" s="150"/>
      <c r="E81" s="150"/>
      <c r="F81" s="150"/>
      <c r="G81" s="150"/>
      <c r="H81" s="150"/>
      <c r="I81" s="150"/>
      <c r="J81" s="150"/>
      <c r="K81" s="150"/>
      <c r="L81" s="53"/>
      <c r="S81" s="36"/>
      <c r="T81" s="36"/>
      <c r="U81" s="36"/>
      <c r="V81" s="36"/>
      <c r="W81" s="36"/>
      <c r="X81" s="36"/>
      <c r="Y81" s="36"/>
      <c r="Z81" s="36"/>
      <c r="AA81" s="36"/>
      <c r="AB81" s="36"/>
      <c r="AC81" s="36"/>
      <c r="AD81" s="36"/>
      <c r="AE81" s="36"/>
    </row>
    <row r="82" spans="1:31" s="2" customFormat="1" ht="24.95" customHeight="1">
      <c r="A82" s="36"/>
      <c r="B82" s="37"/>
      <c r="C82" s="24" t="s">
        <v>137</v>
      </c>
      <c r="D82" s="38"/>
      <c r="E82" s="38"/>
      <c r="F82" s="38"/>
      <c r="G82" s="38"/>
      <c r="H82" s="38"/>
      <c r="I82" s="38"/>
      <c r="J82" s="38"/>
      <c r="K82" s="38"/>
      <c r="L82" s="53"/>
      <c r="S82" s="36"/>
      <c r="T82" s="36"/>
      <c r="U82" s="36"/>
      <c r="V82" s="36"/>
      <c r="W82" s="36"/>
      <c r="X82" s="36"/>
      <c r="Y82" s="36"/>
      <c r="Z82" s="36"/>
      <c r="AA82" s="36"/>
      <c r="AB82" s="36"/>
      <c r="AC82" s="36"/>
      <c r="AD82" s="36"/>
      <c r="AE82" s="36"/>
    </row>
    <row r="83" spans="1:31" s="2" customFormat="1" ht="6.95" customHeight="1">
      <c r="A83" s="36"/>
      <c r="B83" s="37"/>
      <c r="C83" s="38"/>
      <c r="D83" s="38"/>
      <c r="E83" s="38"/>
      <c r="F83" s="38"/>
      <c r="G83" s="38"/>
      <c r="H83" s="38"/>
      <c r="I83" s="38"/>
      <c r="J83" s="38"/>
      <c r="K83" s="38"/>
      <c r="L83" s="53"/>
      <c r="S83" s="36"/>
      <c r="T83" s="36"/>
      <c r="U83" s="36"/>
      <c r="V83" s="36"/>
      <c r="W83" s="36"/>
      <c r="X83" s="36"/>
      <c r="Y83" s="36"/>
      <c r="Z83" s="36"/>
      <c r="AA83" s="36"/>
      <c r="AB83" s="36"/>
      <c r="AC83" s="36"/>
      <c r="AD83" s="36"/>
      <c r="AE83" s="36"/>
    </row>
    <row r="84" spans="1:31" s="2" customFormat="1" ht="12" customHeight="1">
      <c r="A84" s="36"/>
      <c r="B84" s="37"/>
      <c r="C84" s="30" t="s">
        <v>16</v>
      </c>
      <c r="D84" s="38"/>
      <c r="E84" s="38"/>
      <c r="F84" s="38"/>
      <c r="G84" s="38"/>
      <c r="H84" s="38"/>
      <c r="I84" s="38"/>
      <c r="J84" s="38"/>
      <c r="K84" s="38"/>
      <c r="L84" s="53"/>
      <c r="S84" s="36"/>
      <c r="T84" s="36"/>
      <c r="U84" s="36"/>
      <c r="V84" s="36"/>
      <c r="W84" s="36"/>
      <c r="X84" s="36"/>
      <c r="Y84" s="36"/>
      <c r="Z84" s="36"/>
      <c r="AA84" s="36"/>
      <c r="AB84" s="36"/>
      <c r="AC84" s="36"/>
      <c r="AD84" s="36"/>
      <c r="AE84" s="36"/>
    </row>
    <row r="85" spans="1:31" s="2" customFormat="1" ht="16.5" customHeight="1">
      <c r="A85" s="36"/>
      <c r="B85" s="37"/>
      <c r="C85" s="38"/>
      <c r="D85" s="38"/>
      <c r="E85" s="326" t="str">
        <f>E7</f>
        <v>Technologický pavilon CPIT - rekonstrukce střech</v>
      </c>
      <c r="F85" s="327"/>
      <c r="G85" s="327"/>
      <c r="H85" s="327"/>
      <c r="I85" s="38"/>
      <c r="J85" s="38"/>
      <c r="K85" s="38"/>
      <c r="L85" s="53"/>
      <c r="S85" s="36"/>
      <c r="T85" s="36"/>
      <c r="U85" s="36"/>
      <c r="V85" s="36"/>
      <c r="W85" s="36"/>
      <c r="X85" s="36"/>
      <c r="Y85" s="36"/>
      <c r="Z85" s="36"/>
      <c r="AA85" s="36"/>
      <c r="AB85" s="36"/>
      <c r="AC85" s="36"/>
      <c r="AD85" s="36"/>
      <c r="AE85" s="36"/>
    </row>
    <row r="86" spans="1:31" s="1" customFormat="1" ht="12" customHeight="1">
      <c r="B86" s="22"/>
      <c r="C86" s="30" t="s">
        <v>133</v>
      </c>
      <c r="D86" s="23"/>
      <c r="E86" s="23"/>
      <c r="F86" s="23"/>
      <c r="G86" s="23"/>
      <c r="H86" s="23"/>
      <c r="I86" s="23"/>
      <c r="J86" s="23"/>
      <c r="K86" s="23"/>
      <c r="L86" s="21"/>
    </row>
    <row r="87" spans="1:31" s="2" customFormat="1" ht="16.5" customHeight="1">
      <c r="A87" s="36"/>
      <c r="B87" s="37"/>
      <c r="C87" s="38"/>
      <c r="D87" s="38"/>
      <c r="E87" s="326" t="s">
        <v>838</v>
      </c>
      <c r="F87" s="328"/>
      <c r="G87" s="328"/>
      <c r="H87" s="328"/>
      <c r="I87" s="38"/>
      <c r="J87" s="38"/>
      <c r="K87" s="38"/>
      <c r="L87" s="53"/>
      <c r="S87" s="36"/>
      <c r="T87" s="36"/>
      <c r="U87" s="36"/>
      <c r="V87" s="36"/>
      <c r="W87" s="36"/>
      <c r="X87" s="36"/>
      <c r="Y87" s="36"/>
      <c r="Z87" s="36"/>
      <c r="AA87" s="36"/>
      <c r="AB87" s="36"/>
      <c r="AC87" s="36"/>
      <c r="AD87" s="36"/>
      <c r="AE87" s="36"/>
    </row>
    <row r="88" spans="1:31" s="2" customFormat="1" ht="12" customHeight="1">
      <c r="A88" s="36"/>
      <c r="B88" s="37"/>
      <c r="C88" s="30" t="s">
        <v>135</v>
      </c>
      <c r="D88" s="38"/>
      <c r="E88" s="38"/>
      <c r="F88" s="38"/>
      <c r="G88" s="38"/>
      <c r="H88" s="38"/>
      <c r="I88" s="38"/>
      <c r="J88" s="38"/>
      <c r="K88" s="38"/>
      <c r="L88" s="53"/>
      <c r="S88" s="36"/>
      <c r="T88" s="36"/>
      <c r="U88" s="36"/>
      <c r="V88" s="36"/>
      <c r="W88" s="36"/>
      <c r="X88" s="36"/>
      <c r="Y88" s="36"/>
      <c r="Z88" s="36"/>
      <c r="AA88" s="36"/>
      <c r="AB88" s="36"/>
      <c r="AC88" s="36"/>
      <c r="AD88" s="36"/>
      <c r="AE88" s="36"/>
    </row>
    <row r="89" spans="1:31" s="2" customFormat="1" ht="16.5" customHeight="1">
      <c r="A89" s="36"/>
      <c r="B89" s="37"/>
      <c r="C89" s="38"/>
      <c r="D89" s="38"/>
      <c r="E89" s="278" t="str">
        <f>E11</f>
        <v xml:space="preserve">D.1.10 - Architektonicko-stavební řešení </v>
      </c>
      <c r="F89" s="328"/>
      <c r="G89" s="328"/>
      <c r="H89" s="328"/>
      <c r="I89" s="38"/>
      <c r="J89" s="38"/>
      <c r="K89" s="38"/>
      <c r="L89" s="53"/>
      <c r="S89" s="36"/>
      <c r="T89" s="36"/>
      <c r="U89" s="36"/>
      <c r="V89" s="36"/>
      <c r="W89" s="36"/>
      <c r="X89" s="36"/>
      <c r="Y89" s="36"/>
      <c r="Z89" s="36"/>
      <c r="AA89" s="36"/>
      <c r="AB89" s="36"/>
      <c r="AC89" s="36"/>
      <c r="AD89" s="36"/>
      <c r="AE89" s="36"/>
    </row>
    <row r="90" spans="1:31" s="2" customFormat="1" ht="6.95" customHeight="1">
      <c r="A90" s="36"/>
      <c r="B90" s="37"/>
      <c r="C90" s="38"/>
      <c r="D90" s="38"/>
      <c r="E90" s="38"/>
      <c r="F90" s="38"/>
      <c r="G90" s="38"/>
      <c r="H90" s="38"/>
      <c r="I90" s="38"/>
      <c r="J90" s="38"/>
      <c r="K90" s="38"/>
      <c r="L90" s="53"/>
      <c r="S90" s="36"/>
      <c r="T90" s="36"/>
      <c r="U90" s="36"/>
      <c r="V90" s="36"/>
      <c r="W90" s="36"/>
      <c r="X90" s="36"/>
      <c r="Y90" s="36"/>
      <c r="Z90" s="36"/>
      <c r="AA90" s="36"/>
      <c r="AB90" s="36"/>
      <c r="AC90" s="36"/>
      <c r="AD90" s="36"/>
      <c r="AE90" s="36"/>
    </row>
    <row r="91" spans="1:31" s="2" customFormat="1" ht="12" customHeight="1">
      <c r="A91" s="36"/>
      <c r="B91" s="37"/>
      <c r="C91" s="30" t="s">
        <v>22</v>
      </c>
      <c r="D91" s="38"/>
      <c r="E91" s="38"/>
      <c r="F91" s="28" t="str">
        <f>F14</f>
        <v>Ostrava</v>
      </c>
      <c r="G91" s="38"/>
      <c r="H91" s="38"/>
      <c r="I91" s="30" t="s">
        <v>24</v>
      </c>
      <c r="J91" s="68" t="str">
        <f>IF(J14="","",J14)</f>
        <v>31. 12. 2021</v>
      </c>
      <c r="K91" s="38"/>
      <c r="L91" s="53"/>
      <c r="S91" s="36"/>
      <c r="T91" s="36"/>
      <c r="U91" s="36"/>
      <c r="V91" s="36"/>
      <c r="W91" s="36"/>
      <c r="X91" s="36"/>
      <c r="Y91" s="36"/>
      <c r="Z91" s="36"/>
      <c r="AA91" s="36"/>
      <c r="AB91" s="36"/>
      <c r="AC91" s="36"/>
      <c r="AD91" s="36"/>
      <c r="AE91" s="36"/>
    </row>
    <row r="92" spans="1:31" s="2" customFormat="1" ht="6.95" customHeight="1">
      <c r="A92" s="36"/>
      <c r="B92" s="37"/>
      <c r="C92" s="38"/>
      <c r="D92" s="38"/>
      <c r="E92" s="38"/>
      <c r="F92" s="38"/>
      <c r="G92" s="38"/>
      <c r="H92" s="38"/>
      <c r="I92" s="38"/>
      <c r="J92" s="38"/>
      <c r="K92" s="38"/>
      <c r="L92" s="53"/>
      <c r="S92" s="36"/>
      <c r="T92" s="36"/>
      <c r="U92" s="36"/>
      <c r="V92" s="36"/>
      <c r="W92" s="36"/>
      <c r="X92" s="36"/>
      <c r="Y92" s="36"/>
      <c r="Z92" s="36"/>
      <c r="AA92" s="36"/>
      <c r="AB92" s="36"/>
      <c r="AC92" s="36"/>
      <c r="AD92" s="36"/>
      <c r="AE92" s="36"/>
    </row>
    <row r="93" spans="1:31" s="2" customFormat="1" ht="25.7" customHeight="1">
      <c r="A93" s="36"/>
      <c r="B93" s="37"/>
      <c r="C93" s="30" t="s">
        <v>30</v>
      </c>
      <c r="D93" s="38"/>
      <c r="E93" s="38"/>
      <c r="F93" s="28" t="str">
        <f>E17</f>
        <v xml:space="preserve">VŠB-TUO </v>
      </c>
      <c r="G93" s="38"/>
      <c r="H93" s="38"/>
      <c r="I93" s="30" t="s">
        <v>36</v>
      </c>
      <c r="J93" s="34" t="str">
        <f>E23</f>
        <v>CHVÁLEK ATELIÉR s.r.o.</v>
      </c>
      <c r="K93" s="38"/>
      <c r="L93" s="53"/>
      <c r="S93" s="36"/>
      <c r="T93" s="36"/>
      <c r="U93" s="36"/>
      <c r="V93" s="36"/>
      <c r="W93" s="36"/>
      <c r="X93" s="36"/>
      <c r="Y93" s="36"/>
      <c r="Z93" s="36"/>
      <c r="AA93" s="36"/>
      <c r="AB93" s="36"/>
      <c r="AC93" s="36"/>
      <c r="AD93" s="36"/>
      <c r="AE93" s="36"/>
    </row>
    <row r="94" spans="1:31" s="2" customFormat="1" ht="15.2" customHeight="1">
      <c r="A94" s="36"/>
      <c r="B94" s="37"/>
      <c r="C94" s="30" t="s">
        <v>34</v>
      </c>
      <c r="D94" s="38"/>
      <c r="E94" s="38"/>
      <c r="F94" s="28" t="str">
        <f>IF(E20="","",E20)</f>
        <v>Vyplň údaj</v>
      </c>
      <c r="G94" s="38"/>
      <c r="H94" s="38"/>
      <c r="I94" s="30" t="s">
        <v>39</v>
      </c>
      <c r="J94" s="34" t="str">
        <f>E26</f>
        <v xml:space="preserve"> </v>
      </c>
      <c r="K94" s="38"/>
      <c r="L94" s="53"/>
      <c r="S94" s="36"/>
      <c r="T94" s="36"/>
      <c r="U94" s="36"/>
      <c r="V94" s="36"/>
      <c r="W94" s="36"/>
      <c r="X94" s="36"/>
      <c r="Y94" s="36"/>
      <c r="Z94" s="36"/>
      <c r="AA94" s="36"/>
      <c r="AB94" s="36"/>
      <c r="AC94" s="36"/>
      <c r="AD94" s="36"/>
      <c r="AE94" s="36"/>
    </row>
    <row r="95" spans="1:31" s="2" customFormat="1" ht="10.35" customHeight="1">
      <c r="A95" s="36"/>
      <c r="B95" s="37"/>
      <c r="C95" s="38"/>
      <c r="D95" s="38"/>
      <c r="E95" s="38"/>
      <c r="F95" s="38"/>
      <c r="G95" s="38"/>
      <c r="H95" s="38"/>
      <c r="I95" s="38"/>
      <c r="J95" s="38"/>
      <c r="K95" s="38"/>
      <c r="L95" s="53"/>
      <c r="S95" s="36"/>
      <c r="T95" s="36"/>
      <c r="U95" s="36"/>
      <c r="V95" s="36"/>
      <c r="W95" s="36"/>
      <c r="X95" s="36"/>
      <c r="Y95" s="36"/>
      <c r="Z95" s="36"/>
      <c r="AA95" s="36"/>
      <c r="AB95" s="36"/>
      <c r="AC95" s="36"/>
      <c r="AD95" s="36"/>
      <c r="AE95" s="36"/>
    </row>
    <row r="96" spans="1:31" s="2" customFormat="1" ht="29.25" customHeight="1">
      <c r="A96" s="36"/>
      <c r="B96" s="37"/>
      <c r="C96" s="151" t="s">
        <v>138</v>
      </c>
      <c r="D96" s="152"/>
      <c r="E96" s="152"/>
      <c r="F96" s="152"/>
      <c r="G96" s="152"/>
      <c r="H96" s="152"/>
      <c r="I96" s="152"/>
      <c r="J96" s="153" t="s">
        <v>139</v>
      </c>
      <c r="K96" s="152"/>
      <c r="L96" s="53"/>
      <c r="S96" s="36"/>
      <c r="T96" s="36"/>
      <c r="U96" s="36"/>
      <c r="V96" s="36"/>
      <c r="W96" s="36"/>
      <c r="X96" s="36"/>
      <c r="Y96" s="36"/>
      <c r="Z96" s="36"/>
      <c r="AA96" s="36"/>
      <c r="AB96" s="36"/>
      <c r="AC96" s="36"/>
      <c r="AD96" s="36"/>
      <c r="AE96" s="36"/>
    </row>
    <row r="97" spans="1:47" s="2" customFormat="1" ht="10.35" customHeight="1">
      <c r="A97" s="36"/>
      <c r="B97" s="37"/>
      <c r="C97" s="38"/>
      <c r="D97" s="38"/>
      <c r="E97" s="38"/>
      <c r="F97" s="38"/>
      <c r="G97" s="38"/>
      <c r="H97" s="38"/>
      <c r="I97" s="38"/>
      <c r="J97" s="38"/>
      <c r="K97" s="38"/>
      <c r="L97" s="53"/>
      <c r="S97" s="36"/>
      <c r="T97" s="36"/>
      <c r="U97" s="36"/>
      <c r="V97" s="36"/>
      <c r="W97" s="36"/>
      <c r="X97" s="36"/>
      <c r="Y97" s="36"/>
      <c r="Z97" s="36"/>
      <c r="AA97" s="36"/>
      <c r="AB97" s="36"/>
      <c r="AC97" s="36"/>
      <c r="AD97" s="36"/>
      <c r="AE97" s="36"/>
    </row>
    <row r="98" spans="1:47" s="2" customFormat="1" ht="22.9" customHeight="1">
      <c r="A98" s="36"/>
      <c r="B98" s="37"/>
      <c r="C98" s="154" t="s">
        <v>140</v>
      </c>
      <c r="D98" s="38"/>
      <c r="E98" s="38"/>
      <c r="F98" s="38"/>
      <c r="G98" s="38"/>
      <c r="H98" s="38"/>
      <c r="I98" s="38"/>
      <c r="J98" s="86">
        <f>J137</f>
        <v>0</v>
      </c>
      <c r="K98" s="38"/>
      <c r="L98" s="53"/>
      <c r="S98" s="36"/>
      <c r="T98" s="36"/>
      <c r="U98" s="36"/>
      <c r="V98" s="36"/>
      <c r="W98" s="36"/>
      <c r="X98" s="36"/>
      <c r="Y98" s="36"/>
      <c r="Z98" s="36"/>
      <c r="AA98" s="36"/>
      <c r="AB98" s="36"/>
      <c r="AC98" s="36"/>
      <c r="AD98" s="36"/>
      <c r="AE98" s="36"/>
      <c r="AU98" s="18" t="s">
        <v>141</v>
      </c>
    </row>
    <row r="99" spans="1:47" s="9" customFormat="1" ht="24.95" customHeight="1">
      <c r="B99" s="155"/>
      <c r="C99" s="156"/>
      <c r="D99" s="157" t="s">
        <v>142</v>
      </c>
      <c r="E99" s="158"/>
      <c r="F99" s="158"/>
      <c r="G99" s="158"/>
      <c r="H99" s="158"/>
      <c r="I99" s="158"/>
      <c r="J99" s="159">
        <f>J138</f>
        <v>0</v>
      </c>
      <c r="K99" s="156"/>
      <c r="L99" s="160"/>
    </row>
    <row r="100" spans="1:47" s="10" customFormat="1" ht="19.899999999999999" customHeight="1">
      <c r="B100" s="161"/>
      <c r="C100" s="106"/>
      <c r="D100" s="162" t="s">
        <v>143</v>
      </c>
      <c r="E100" s="163"/>
      <c r="F100" s="163"/>
      <c r="G100" s="163"/>
      <c r="H100" s="163"/>
      <c r="I100" s="163"/>
      <c r="J100" s="164">
        <f>J139</f>
        <v>0</v>
      </c>
      <c r="K100" s="106"/>
      <c r="L100" s="165"/>
    </row>
    <row r="101" spans="1:47" s="10" customFormat="1" ht="19.899999999999999" customHeight="1">
      <c r="B101" s="161"/>
      <c r="C101" s="106"/>
      <c r="D101" s="162" t="s">
        <v>144</v>
      </c>
      <c r="E101" s="163"/>
      <c r="F101" s="163"/>
      <c r="G101" s="163"/>
      <c r="H101" s="163"/>
      <c r="I101" s="163"/>
      <c r="J101" s="164">
        <f>J146</f>
        <v>0</v>
      </c>
      <c r="K101" s="106"/>
      <c r="L101" s="165"/>
    </row>
    <row r="102" spans="1:47" s="10" customFormat="1" ht="19.899999999999999" customHeight="1">
      <c r="B102" s="161"/>
      <c r="C102" s="106"/>
      <c r="D102" s="162" t="s">
        <v>145</v>
      </c>
      <c r="E102" s="163"/>
      <c r="F102" s="163"/>
      <c r="G102" s="163"/>
      <c r="H102" s="163"/>
      <c r="I102" s="163"/>
      <c r="J102" s="164">
        <f>J162</f>
        <v>0</v>
      </c>
      <c r="K102" s="106"/>
      <c r="L102" s="165"/>
    </row>
    <row r="103" spans="1:47" s="10" customFormat="1" ht="19.899999999999999" customHeight="1">
      <c r="B103" s="161"/>
      <c r="C103" s="106"/>
      <c r="D103" s="162" t="s">
        <v>146</v>
      </c>
      <c r="E103" s="163"/>
      <c r="F103" s="163"/>
      <c r="G103" s="163"/>
      <c r="H103" s="163"/>
      <c r="I103" s="163"/>
      <c r="J103" s="164">
        <f>J173</f>
        <v>0</v>
      </c>
      <c r="K103" s="106"/>
      <c r="L103" s="165"/>
    </row>
    <row r="104" spans="1:47" s="9" customFormat="1" ht="24.95" customHeight="1">
      <c r="B104" s="155"/>
      <c r="C104" s="156"/>
      <c r="D104" s="157" t="s">
        <v>147</v>
      </c>
      <c r="E104" s="158"/>
      <c r="F104" s="158"/>
      <c r="G104" s="158"/>
      <c r="H104" s="158"/>
      <c r="I104" s="158"/>
      <c r="J104" s="159">
        <f>J178</f>
        <v>0</v>
      </c>
      <c r="K104" s="156"/>
      <c r="L104" s="160"/>
    </row>
    <row r="105" spans="1:47" s="10" customFormat="1" ht="19.899999999999999" customHeight="1">
      <c r="B105" s="161"/>
      <c r="C105" s="106"/>
      <c r="D105" s="162" t="s">
        <v>148</v>
      </c>
      <c r="E105" s="163"/>
      <c r="F105" s="163"/>
      <c r="G105" s="163"/>
      <c r="H105" s="163"/>
      <c r="I105" s="163"/>
      <c r="J105" s="164">
        <f>J179</f>
        <v>0</v>
      </c>
      <c r="K105" s="106"/>
      <c r="L105" s="165"/>
    </row>
    <row r="106" spans="1:47" s="10" customFormat="1" ht="19.899999999999999" customHeight="1">
      <c r="B106" s="161"/>
      <c r="C106" s="106"/>
      <c r="D106" s="162" t="s">
        <v>149</v>
      </c>
      <c r="E106" s="163"/>
      <c r="F106" s="163"/>
      <c r="G106" s="163"/>
      <c r="H106" s="163"/>
      <c r="I106" s="163"/>
      <c r="J106" s="164">
        <f>J248</f>
        <v>0</v>
      </c>
      <c r="K106" s="106"/>
      <c r="L106" s="165"/>
    </row>
    <row r="107" spans="1:47" s="10" customFormat="1" ht="19.899999999999999" customHeight="1">
      <c r="B107" s="161"/>
      <c r="C107" s="106"/>
      <c r="D107" s="162" t="s">
        <v>150</v>
      </c>
      <c r="E107" s="163"/>
      <c r="F107" s="163"/>
      <c r="G107" s="163"/>
      <c r="H107" s="163"/>
      <c r="I107" s="163"/>
      <c r="J107" s="164">
        <f>J291</f>
        <v>0</v>
      </c>
      <c r="K107" s="106"/>
      <c r="L107" s="165"/>
    </row>
    <row r="108" spans="1:47" s="10" customFormat="1" ht="19.899999999999999" customHeight="1">
      <c r="B108" s="161"/>
      <c r="C108" s="106"/>
      <c r="D108" s="162" t="s">
        <v>151</v>
      </c>
      <c r="E108" s="163"/>
      <c r="F108" s="163"/>
      <c r="G108" s="163"/>
      <c r="H108" s="163"/>
      <c r="I108" s="163"/>
      <c r="J108" s="164">
        <f>J293</f>
        <v>0</v>
      </c>
      <c r="K108" s="106"/>
      <c r="L108" s="165"/>
    </row>
    <row r="109" spans="1:47" s="10" customFormat="1" ht="19.899999999999999" customHeight="1">
      <c r="B109" s="161"/>
      <c r="C109" s="106"/>
      <c r="D109" s="162" t="s">
        <v>152</v>
      </c>
      <c r="E109" s="163"/>
      <c r="F109" s="163"/>
      <c r="G109" s="163"/>
      <c r="H109" s="163"/>
      <c r="I109" s="163"/>
      <c r="J109" s="164">
        <f>J301</f>
        <v>0</v>
      </c>
      <c r="K109" s="106"/>
      <c r="L109" s="165"/>
    </row>
    <row r="110" spans="1:47" s="10" customFormat="1" ht="19.899999999999999" customHeight="1">
      <c r="B110" s="161"/>
      <c r="C110" s="106"/>
      <c r="D110" s="162" t="s">
        <v>153</v>
      </c>
      <c r="E110" s="163"/>
      <c r="F110" s="163"/>
      <c r="G110" s="163"/>
      <c r="H110" s="163"/>
      <c r="I110" s="163"/>
      <c r="J110" s="164">
        <f>J316</f>
        <v>0</v>
      </c>
      <c r="K110" s="106"/>
      <c r="L110" s="165"/>
    </row>
    <row r="111" spans="1:47" s="10" customFormat="1" ht="19.899999999999999" customHeight="1">
      <c r="B111" s="161"/>
      <c r="C111" s="106"/>
      <c r="D111" s="162" t="s">
        <v>154</v>
      </c>
      <c r="E111" s="163"/>
      <c r="F111" s="163"/>
      <c r="G111" s="163"/>
      <c r="H111" s="163"/>
      <c r="I111" s="163"/>
      <c r="J111" s="164">
        <f>J326</f>
        <v>0</v>
      </c>
      <c r="K111" s="106"/>
      <c r="L111" s="165"/>
    </row>
    <row r="112" spans="1:47" s="9" customFormat="1" ht="24.95" customHeight="1">
      <c r="B112" s="155"/>
      <c r="C112" s="156"/>
      <c r="D112" s="157" t="s">
        <v>155</v>
      </c>
      <c r="E112" s="158"/>
      <c r="F112" s="158"/>
      <c r="G112" s="158"/>
      <c r="H112" s="158"/>
      <c r="I112" s="158"/>
      <c r="J112" s="159">
        <f>J336</f>
        <v>0</v>
      </c>
      <c r="K112" s="156"/>
      <c r="L112" s="160"/>
    </row>
    <row r="113" spans="1:31" s="9" customFormat="1" ht="24.95" customHeight="1">
      <c r="B113" s="155"/>
      <c r="C113" s="156"/>
      <c r="D113" s="157" t="s">
        <v>156</v>
      </c>
      <c r="E113" s="158"/>
      <c r="F113" s="158"/>
      <c r="G113" s="158"/>
      <c r="H113" s="158"/>
      <c r="I113" s="158"/>
      <c r="J113" s="159">
        <f>J354</f>
        <v>0</v>
      </c>
      <c r="K113" s="156"/>
      <c r="L113" s="160"/>
    </row>
    <row r="114" spans="1:31" s="10" customFormat="1" ht="19.899999999999999" customHeight="1">
      <c r="B114" s="161"/>
      <c r="C114" s="106"/>
      <c r="D114" s="162" t="s">
        <v>157</v>
      </c>
      <c r="E114" s="163"/>
      <c r="F114" s="163"/>
      <c r="G114" s="163"/>
      <c r="H114" s="163"/>
      <c r="I114" s="163"/>
      <c r="J114" s="164">
        <f>J355</f>
        <v>0</v>
      </c>
      <c r="K114" s="106"/>
      <c r="L114" s="165"/>
    </row>
    <row r="115" spans="1:31" s="10" customFormat="1" ht="19.899999999999999" customHeight="1">
      <c r="B115" s="161"/>
      <c r="C115" s="106"/>
      <c r="D115" s="162" t="s">
        <v>158</v>
      </c>
      <c r="E115" s="163"/>
      <c r="F115" s="163"/>
      <c r="G115" s="163"/>
      <c r="H115" s="163"/>
      <c r="I115" s="163"/>
      <c r="J115" s="164">
        <f>J364</f>
        <v>0</v>
      </c>
      <c r="K115" s="106"/>
      <c r="L115" s="165"/>
    </row>
    <row r="116" spans="1:31" s="2" customFormat="1" ht="21.75" customHeight="1">
      <c r="A116" s="36"/>
      <c r="B116" s="37"/>
      <c r="C116" s="38"/>
      <c r="D116" s="38"/>
      <c r="E116" s="38"/>
      <c r="F116" s="38"/>
      <c r="G116" s="38"/>
      <c r="H116" s="38"/>
      <c r="I116" s="38"/>
      <c r="J116" s="38"/>
      <c r="K116" s="38"/>
      <c r="L116" s="53"/>
      <c r="S116" s="36"/>
      <c r="T116" s="36"/>
      <c r="U116" s="36"/>
      <c r="V116" s="36"/>
      <c r="W116" s="36"/>
      <c r="X116" s="36"/>
      <c r="Y116" s="36"/>
      <c r="Z116" s="36"/>
      <c r="AA116" s="36"/>
      <c r="AB116" s="36"/>
      <c r="AC116" s="36"/>
      <c r="AD116" s="36"/>
      <c r="AE116" s="36"/>
    </row>
    <row r="117" spans="1:31" s="2" customFormat="1" ht="6.95" customHeight="1">
      <c r="A117" s="36"/>
      <c r="B117" s="56"/>
      <c r="C117" s="57"/>
      <c r="D117" s="57"/>
      <c r="E117" s="57"/>
      <c r="F117" s="57"/>
      <c r="G117" s="57"/>
      <c r="H117" s="57"/>
      <c r="I117" s="57"/>
      <c r="J117" s="57"/>
      <c r="K117" s="57"/>
      <c r="L117" s="53"/>
      <c r="S117" s="36"/>
      <c r="T117" s="36"/>
      <c r="U117" s="36"/>
      <c r="V117" s="36"/>
      <c r="W117" s="36"/>
      <c r="X117" s="36"/>
      <c r="Y117" s="36"/>
      <c r="Z117" s="36"/>
      <c r="AA117" s="36"/>
      <c r="AB117" s="36"/>
      <c r="AC117" s="36"/>
      <c r="AD117" s="36"/>
      <c r="AE117" s="36"/>
    </row>
    <row r="121" spans="1:31" s="2" customFormat="1" ht="6.95" customHeight="1">
      <c r="A121" s="36"/>
      <c r="B121" s="58"/>
      <c r="C121" s="59"/>
      <c r="D121" s="59"/>
      <c r="E121" s="59"/>
      <c r="F121" s="59"/>
      <c r="G121" s="59"/>
      <c r="H121" s="59"/>
      <c r="I121" s="59"/>
      <c r="J121" s="59"/>
      <c r="K121" s="59"/>
      <c r="L121" s="53"/>
      <c r="S121" s="36"/>
      <c r="T121" s="36"/>
      <c r="U121" s="36"/>
      <c r="V121" s="36"/>
      <c r="W121" s="36"/>
      <c r="X121" s="36"/>
      <c r="Y121" s="36"/>
      <c r="Z121" s="36"/>
      <c r="AA121" s="36"/>
      <c r="AB121" s="36"/>
      <c r="AC121" s="36"/>
      <c r="AD121" s="36"/>
      <c r="AE121" s="36"/>
    </row>
    <row r="122" spans="1:31" s="2" customFormat="1" ht="24.95" customHeight="1">
      <c r="A122" s="36"/>
      <c r="B122" s="37"/>
      <c r="C122" s="24" t="s">
        <v>159</v>
      </c>
      <c r="D122" s="38"/>
      <c r="E122" s="38"/>
      <c r="F122" s="38"/>
      <c r="G122" s="38"/>
      <c r="H122" s="38"/>
      <c r="I122" s="38"/>
      <c r="J122" s="38"/>
      <c r="K122" s="38"/>
      <c r="L122" s="53"/>
      <c r="S122" s="36"/>
      <c r="T122" s="36"/>
      <c r="U122" s="36"/>
      <c r="V122" s="36"/>
      <c r="W122" s="36"/>
      <c r="X122" s="36"/>
      <c r="Y122" s="36"/>
      <c r="Z122" s="36"/>
      <c r="AA122" s="36"/>
      <c r="AB122" s="36"/>
      <c r="AC122" s="36"/>
      <c r="AD122" s="36"/>
      <c r="AE122" s="36"/>
    </row>
    <row r="123" spans="1:31" s="2" customFormat="1" ht="6.95" customHeight="1">
      <c r="A123" s="36"/>
      <c r="B123" s="37"/>
      <c r="C123" s="38"/>
      <c r="D123" s="38"/>
      <c r="E123" s="38"/>
      <c r="F123" s="38"/>
      <c r="G123" s="38"/>
      <c r="H123" s="38"/>
      <c r="I123" s="38"/>
      <c r="J123" s="38"/>
      <c r="K123" s="38"/>
      <c r="L123" s="53"/>
      <c r="S123" s="36"/>
      <c r="T123" s="36"/>
      <c r="U123" s="36"/>
      <c r="V123" s="36"/>
      <c r="W123" s="36"/>
      <c r="X123" s="36"/>
      <c r="Y123" s="36"/>
      <c r="Z123" s="36"/>
      <c r="AA123" s="36"/>
      <c r="AB123" s="36"/>
      <c r="AC123" s="36"/>
      <c r="AD123" s="36"/>
      <c r="AE123" s="36"/>
    </row>
    <row r="124" spans="1:31" s="2" customFormat="1" ht="12" customHeight="1">
      <c r="A124" s="36"/>
      <c r="B124" s="37"/>
      <c r="C124" s="30" t="s">
        <v>16</v>
      </c>
      <c r="D124" s="38"/>
      <c r="E124" s="38"/>
      <c r="F124" s="38"/>
      <c r="G124" s="38"/>
      <c r="H124" s="38"/>
      <c r="I124" s="38"/>
      <c r="J124" s="38"/>
      <c r="K124" s="38"/>
      <c r="L124" s="53"/>
      <c r="S124" s="36"/>
      <c r="T124" s="36"/>
      <c r="U124" s="36"/>
      <c r="V124" s="36"/>
      <c r="W124" s="36"/>
      <c r="X124" s="36"/>
      <c r="Y124" s="36"/>
      <c r="Z124" s="36"/>
      <c r="AA124" s="36"/>
      <c r="AB124" s="36"/>
      <c r="AC124" s="36"/>
      <c r="AD124" s="36"/>
      <c r="AE124" s="36"/>
    </row>
    <row r="125" spans="1:31" s="2" customFormat="1" ht="16.5" customHeight="1">
      <c r="A125" s="36"/>
      <c r="B125" s="37"/>
      <c r="C125" s="38"/>
      <c r="D125" s="38"/>
      <c r="E125" s="326" t="str">
        <f>E7</f>
        <v>Technologický pavilon CPIT - rekonstrukce střech</v>
      </c>
      <c r="F125" s="327"/>
      <c r="G125" s="327"/>
      <c r="H125" s="327"/>
      <c r="I125" s="38"/>
      <c r="J125" s="38"/>
      <c r="K125" s="38"/>
      <c r="L125" s="53"/>
      <c r="S125" s="36"/>
      <c r="T125" s="36"/>
      <c r="U125" s="36"/>
      <c r="V125" s="36"/>
      <c r="W125" s="36"/>
      <c r="X125" s="36"/>
      <c r="Y125" s="36"/>
      <c r="Z125" s="36"/>
      <c r="AA125" s="36"/>
      <c r="AB125" s="36"/>
      <c r="AC125" s="36"/>
      <c r="AD125" s="36"/>
      <c r="AE125" s="36"/>
    </row>
    <row r="126" spans="1:31" s="1" customFormat="1" ht="12" customHeight="1">
      <c r="B126" s="22"/>
      <c r="C126" s="30" t="s">
        <v>133</v>
      </c>
      <c r="D126" s="23"/>
      <c r="E126" s="23"/>
      <c r="F126" s="23"/>
      <c r="G126" s="23"/>
      <c r="H126" s="23"/>
      <c r="I126" s="23"/>
      <c r="J126" s="23"/>
      <c r="K126" s="23"/>
      <c r="L126" s="21"/>
    </row>
    <row r="127" spans="1:31" s="2" customFormat="1" ht="16.5" customHeight="1">
      <c r="A127" s="36"/>
      <c r="B127" s="37"/>
      <c r="C127" s="38"/>
      <c r="D127" s="38"/>
      <c r="E127" s="326" t="s">
        <v>838</v>
      </c>
      <c r="F127" s="328"/>
      <c r="G127" s="328"/>
      <c r="H127" s="328"/>
      <c r="I127" s="38"/>
      <c r="J127" s="38"/>
      <c r="K127" s="38"/>
      <c r="L127" s="53"/>
      <c r="S127" s="36"/>
      <c r="T127" s="36"/>
      <c r="U127" s="36"/>
      <c r="V127" s="36"/>
      <c r="W127" s="36"/>
      <c r="X127" s="36"/>
      <c r="Y127" s="36"/>
      <c r="Z127" s="36"/>
      <c r="AA127" s="36"/>
      <c r="AB127" s="36"/>
      <c r="AC127" s="36"/>
      <c r="AD127" s="36"/>
      <c r="AE127" s="36"/>
    </row>
    <row r="128" spans="1:31" s="2" customFormat="1" ht="12" customHeight="1">
      <c r="A128" s="36"/>
      <c r="B128" s="37"/>
      <c r="C128" s="30" t="s">
        <v>135</v>
      </c>
      <c r="D128" s="38"/>
      <c r="E128" s="38"/>
      <c r="F128" s="38"/>
      <c r="G128" s="38"/>
      <c r="H128" s="38"/>
      <c r="I128" s="38"/>
      <c r="J128" s="38"/>
      <c r="K128" s="38"/>
      <c r="L128" s="53"/>
      <c r="S128" s="36"/>
      <c r="T128" s="36"/>
      <c r="U128" s="36"/>
      <c r="V128" s="36"/>
      <c r="W128" s="36"/>
      <c r="X128" s="36"/>
      <c r="Y128" s="36"/>
      <c r="Z128" s="36"/>
      <c r="AA128" s="36"/>
      <c r="AB128" s="36"/>
      <c r="AC128" s="36"/>
      <c r="AD128" s="36"/>
      <c r="AE128" s="36"/>
    </row>
    <row r="129" spans="1:65" s="2" customFormat="1" ht="16.5" customHeight="1">
      <c r="A129" s="36"/>
      <c r="B129" s="37"/>
      <c r="C129" s="38"/>
      <c r="D129" s="38"/>
      <c r="E129" s="278" t="str">
        <f>E11</f>
        <v xml:space="preserve">D.1.10 - Architektonicko-stavební řešení </v>
      </c>
      <c r="F129" s="328"/>
      <c r="G129" s="328"/>
      <c r="H129" s="328"/>
      <c r="I129" s="38"/>
      <c r="J129" s="38"/>
      <c r="K129" s="38"/>
      <c r="L129" s="53"/>
      <c r="S129" s="36"/>
      <c r="T129" s="36"/>
      <c r="U129" s="36"/>
      <c r="V129" s="36"/>
      <c r="W129" s="36"/>
      <c r="X129" s="36"/>
      <c r="Y129" s="36"/>
      <c r="Z129" s="36"/>
      <c r="AA129" s="36"/>
      <c r="AB129" s="36"/>
      <c r="AC129" s="36"/>
      <c r="AD129" s="36"/>
      <c r="AE129" s="36"/>
    </row>
    <row r="130" spans="1:65" s="2" customFormat="1" ht="6.95" customHeight="1">
      <c r="A130" s="36"/>
      <c r="B130" s="37"/>
      <c r="C130" s="38"/>
      <c r="D130" s="38"/>
      <c r="E130" s="38"/>
      <c r="F130" s="38"/>
      <c r="G130" s="38"/>
      <c r="H130" s="38"/>
      <c r="I130" s="38"/>
      <c r="J130" s="38"/>
      <c r="K130" s="38"/>
      <c r="L130" s="53"/>
      <c r="S130" s="36"/>
      <c r="T130" s="36"/>
      <c r="U130" s="36"/>
      <c r="V130" s="36"/>
      <c r="W130" s="36"/>
      <c r="X130" s="36"/>
      <c r="Y130" s="36"/>
      <c r="Z130" s="36"/>
      <c r="AA130" s="36"/>
      <c r="AB130" s="36"/>
      <c r="AC130" s="36"/>
      <c r="AD130" s="36"/>
      <c r="AE130" s="36"/>
    </row>
    <row r="131" spans="1:65" s="2" customFormat="1" ht="12" customHeight="1">
      <c r="A131" s="36"/>
      <c r="B131" s="37"/>
      <c r="C131" s="30" t="s">
        <v>22</v>
      </c>
      <c r="D131" s="38"/>
      <c r="E131" s="38"/>
      <c r="F131" s="28" t="str">
        <f>F14</f>
        <v>Ostrava</v>
      </c>
      <c r="G131" s="38"/>
      <c r="H131" s="38"/>
      <c r="I131" s="30" t="s">
        <v>24</v>
      </c>
      <c r="J131" s="68" t="str">
        <f>IF(J14="","",J14)</f>
        <v>31. 12. 2021</v>
      </c>
      <c r="K131" s="38"/>
      <c r="L131" s="53"/>
      <c r="S131" s="36"/>
      <c r="T131" s="36"/>
      <c r="U131" s="36"/>
      <c r="V131" s="36"/>
      <c r="W131" s="36"/>
      <c r="X131" s="36"/>
      <c r="Y131" s="36"/>
      <c r="Z131" s="36"/>
      <c r="AA131" s="36"/>
      <c r="AB131" s="36"/>
      <c r="AC131" s="36"/>
      <c r="AD131" s="36"/>
      <c r="AE131" s="36"/>
    </row>
    <row r="132" spans="1:65" s="2" customFormat="1" ht="6.95" customHeight="1">
      <c r="A132" s="36"/>
      <c r="B132" s="37"/>
      <c r="C132" s="38"/>
      <c r="D132" s="38"/>
      <c r="E132" s="38"/>
      <c r="F132" s="38"/>
      <c r="G132" s="38"/>
      <c r="H132" s="38"/>
      <c r="I132" s="38"/>
      <c r="J132" s="38"/>
      <c r="K132" s="38"/>
      <c r="L132" s="53"/>
      <c r="S132" s="36"/>
      <c r="T132" s="36"/>
      <c r="U132" s="36"/>
      <c r="V132" s="36"/>
      <c r="W132" s="36"/>
      <c r="X132" s="36"/>
      <c r="Y132" s="36"/>
      <c r="Z132" s="36"/>
      <c r="AA132" s="36"/>
      <c r="AB132" s="36"/>
      <c r="AC132" s="36"/>
      <c r="AD132" s="36"/>
      <c r="AE132" s="36"/>
    </row>
    <row r="133" spans="1:65" s="2" customFormat="1" ht="25.7" customHeight="1">
      <c r="A133" s="36"/>
      <c r="B133" s="37"/>
      <c r="C133" s="30" t="s">
        <v>30</v>
      </c>
      <c r="D133" s="38"/>
      <c r="E133" s="38"/>
      <c r="F133" s="28" t="str">
        <f>E17</f>
        <v xml:space="preserve">VŠB-TUO </v>
      </c>
      <c r="G133" s="38"/>
      <c r="H133" s="38"/>
      <c r="I133" s="30" t="s">
        <v>36</v>
      </c>
      <c r="J133" s="34" t="str">
        <f>E23</f>
        <v>CHVÁLEK ATELIÉR s.r.o.</v>
      </c>
      <c r="K133" s="38"/>
      <c r="L133" s="53"/>
      <c r="S133" s="36"/>
      <c r="T133" s="36"/>
      <c r="U133" s="36"/>
      <c r="V133" s="36"/>
      <c r="W133" s="36"/>
      <c r="X133" s="36"/>
      <c r="Y133" s="36"/>
      <c r="Z133" s="36"/>
      <c r="AA133" s="36"/>
      <c r="AB133" s="36"/>
      <c r="AC133" s="36"/>
      <c r="AD133" s="36"/>
      <c r="AE133" s="36"/>
    </row>
    <row r="134" spans="1:65" s="2" customFormat="1" ht="15.2" customHeight="1">
      <c r="A134" s="36"/>
      <c r="B134" s="37"/>
      <c r="C134" s="30" t="s">
        <v>34</v>
      </c>
      <c r="D134" s="38"/>
      <c r="E134" s="38"/>
      <c r="F134" s="28" t="str">
        <f>IF(E20="","",E20)</f>
        <v>Vyplň údaj</v>
      </c>
      <c r="G134" s="38"/>
      <c r="H134" s="38"/>
      <c r="I134" s="30" t="s">
        <v>39</v>
      </c>
      <c r="J134" s="34" t="str">
        <f>E26</f>
        <v xml:space="preserve"> </v>
      </c>
      <c r="K134" s="38"/>
      <c r="L134" s="53"/>
      <c r="S134" s="36"/>
      <c r="T134" s="36"/>
      <c r="U134" s="36"/>
      <c r="V134" s="36"/>
      <c r="W134" s="36"/>
      <c r="X134" s="36"/>
      <c r="Y134" s="36"/>
      <c r="Z134" s="36"/>
      <c r="AA134" s="36"/>
      <c r="AB134" s="36"/>
      <c r="AC134" s="36"/>
      <c r="AD134" s="36"/>
      <c r="AE134" s="36"/>
    </row>
    <row r="135" spans="1:65" s="2" customFormat="1" ht="10.35" customHeight="1">
      <c r="A135" s="36"/>
      <c r="B135" s="37"/>
      <c r="C135" s="38"/>
      <c r="D135" s="38"/>
      <c r="E135" s="38"/>
      <c r="F135" s="38"/>
      <c r="G135" s="38"/>
      <c r="H135" s="38"/>
      <c r="I135" s="38"/>
      <c r="J135" s="38"/>
      <c r="K135" s="38"/>
      <c r="L135" s="53"/>
      <c r="S135" s="36"/>
      <c r="T135" s="36"/>
      <c r="U135" s="36"/>
      <c r="V135" s="36"/>
      <c r="W135" s="36"/>
      <c r="X135" s="36"/>
      <c r="Y135" s="36"/>
      <c r="Z135" s="36"/>
      <c r="AA135" s="36"/>
      <c r="AB135" s="36"/>
      <c r="AC135" s="36"/>
      <c r="AD135" s="36"/>
      <c r="AE135" s="36"/>
    </row>
    <row r="136" spans="1:65" s="11" customFormat="1" ht="29.25" customHeight="1">
      <c r="A136" s="166"/>
      <c r="B136" s="167"/>
      <c r="C136" s="168" t="s">
        <v>160</v>
      </c>
      <c r="D136" s="169" t="s">
        <v>68</v>
      </c>
      <c r="E136" s="169" t="s">
        <v>64</v>
      </c>
      <c r="F136" s="169" t="s">
        <v>65</v>
      </c>
      <c r="G136" s="169" t="s">
        <v>161</v>
      </c>
      <c r="H136" s="169" t="s">
        <v>162</v>
      </c>
      <c r="I136" s="169" t="s">
        <v>163</v>
      </c>
      <c r="J136" s="169" t="s">
        <v>139</v>
      </c>
      <c r="K136" s="170" t="s">
        <v>164</v>
      </c>
      <c r="L136" s="171"/>
      <c r="M136" s="77" t="s">
        <v>1</v>
      </c>
      <c r="N136" s="78" t="s">
        <v>47</v>
      </c>
      <c r="O136" s="78" t="s">
        <v>165</v>
      </c>
      <c r="P136" s="78" t="s">
        <v>166</v>
      </c>
      <c r="Q136" s="78" t="s">
        <v>167</v>
      </c>
      <c r="R136" s="78" t="s">
        <v>168</v>
      </c>
      <c r="S136" s="78" t="s">
        <v>169</v>
      </c>
      <c r="T136" s="79" t="s">
        <v>170</v>
      </c>
      <c r="U136" s="166"/>
      <c r="V136" s="166"/>
      <c r="W136" s="166"/>
      <c r="X136" s="166"/>
      <c r="Y136" s="166"/>
      <c r="Z136" s="166"/>
      <c r="AA136" s="166"/>
      <c r="AB136" s="166"/>
      <c r="AC136" s="166"/>
      <c r="AD136" s="166"/>
      <c r="AE136" s="166"/>
    </row>
    <row r="137" spans="1:65" s="2" customFormat="1" ht="22.9" customHeight="1">
      <c r="A137" s="36"/>
      <c r="B137" s="37"/>
      <c r="C137" s="84" t="s">
        <v>171</v>
      </c>
      <c r="D137" s="38"/>
      <c r="E137" s="38"/>
      <c r="F137" s="38"/>
      <c r="G137" s="38"/>
      <c r="H137" s="38"/>
      <c r="I137" s="38"/>
      <c r="J137" s="172">
        <f>BK137</f>
        <v>0</v>
      </c>
      <c r="K137" s="38"/>
      <c r="L137" s="41"/>
      <c r="M137" s="80"/>
      <c r="N137" s="173"/>
      <c r="O137" s="81"/>
      <c r="P137" s="174">
        <f>P138+P178+P336+P354</f>
        <v>0</v>
      </c>
      <c r="Q137" s="81"/>
      <c r="R137" s="174">
        <f>R138+R178+R336+R354</f>
        <v>6.6448525100000015</v>
      </c>
      <c r="S137" s="81"/>
      <c r="T137" s="175">
        <f>T138+T178+T336+T354</f>
        <v>39.066185499999996</v>
      </c>
      <c r="U137" s="36"/>
      <c r="V137" s="36"/>
      <c r="W137" s="36"/>
      <c r="X137" s="36"/>
      <c r="Y137" s="36"/>
      <c r="Z137" s="36"/>
      <c r="AA137" s="36"/>
      <c r="AB137" s="36"/>
      <c r="AC137" s="36"/>
      <c r="AD137" s="36"/>
      <c r="AE137" s="36"/>
      <c r="AT137" s="18" t="s">
        <v>82</v>
      </c>
      <c r="AU137" s="18" t="s">
        <v>141</v>
      </c>
      <c r="BK137" s="176">
        <f>BK138+BK178+BK336+BK354</f>
        <v>0</v>
      </c>
    </row>
    <row r="138" spans="1:65" s="12" customFormat="1" ht="25.9" customHeight="1">
      <c r="B138" s="177"/>
      <c r="C138" s="178"/>
      <c r="D138" s="179" t="s">
        <v>82</v>
      </c>
      <c r="E138" s="180" t="s">
        <v>172</v>
      </c>
      <c r="F138" s="180" t="s">
        <v>173</v>
      </c>
      <c r="G138" s="178"/>
      <c r="H138" s="178"/>
      <c r="I138" s="181"/>
      <c r="J138" s="182">
        <f>BK138</f>
        <v>0</v>
      </c>
      <c r="K138" s="178"/>
      <c r="L138" s="183"/>
      <c r="M138" s="184"/>
      <c r="N138" s="185"/>
      <c r="O138" s="185"/>
      <c r="P138" s="186">
        <f>P139+P146+P162+P173</f>
        <v>0</v>
      </c>
      <c r="Q138" s="185"/>
      <c r="R138" s="186">
        <f>R139+R146+R162+R173</f>
        <v>2.9399999999999999E-3</v>
      </c>
      <c r="S138" s="185"/>
      <c r="T138" s="187">
        <f>T139+T146+T162+T173</f>
        <v>36.306399999999996</v>
      </c>
      <c r="AR138" s="188" t="s">
        <v>87</v>
      </c>
      <c r="AT138" s="189" t="s">
        <v>82</v>
      </c>
      <c r="AU138" s="189" t="s">
        <v>83</v>
      </c>
      <c r="AY138" s="188" t="s">
        <v>174</v>
      </c>
      <c r="BK138" s="190">
        <f>BK139+BK146+BK162+BK173</f>
        <v>0</v>
      </c>
    </row>
    <row r="139" spans="1:65" s="12" customFormat="1" ht="22.9" customHeight="1">
      <c r="B139" s="177"/>
      <c r="C139" s="178"/>
      <c r="D139" s="179" t="s">
        <v>82</v>
      </c>
      <c r="E139" s="191" t="s">
        <v>175</v>
      </c>
      <c r="F139" s="191" t="s">
        <v>176</v>
      </c>
      <c r="G139" s="178"/>
      <c r="H139" s="178"/>
      <c r="I139" s="181"/>
      <c r="J139" s="192">
        <f>BK139</f>
        <v>0</v>
      </c>
      <c r="K139" s="178"/>
      <c r="L139" s="183"/>
      <c r="M139" s="184"/>
      <c r="N139" s="185"/>
      <c r="O139" s="185"/>
      <c r="P139" s="186">
        <f>SUM(P140:P145)</f>
        <v>0</v>
      </c>
      <c r="Q139" s="185"/>
      <c r="R139" s="186">
        <f>SUM(R140:R145)</f>
        <v>0</v>
      </c>
      <c r="S139" s="185"/>
      <c r="T139" s="187">
        <f>SUM(T140:T145)</f>
        <v>0</v>
      </c>
      <c r="AR139" s="188" t="s">
        <v>87</v>
      </c>
      <c r="AT139" s="189" t="s">
        <v>82</v>
      </c>
      <c r="AU139" s="189" t="s">
        <v>87</v>
      </c>
      <c r="AY139" s="188" t="s">
        <v>174</v>
      </c>
      <c r="BK139" s="190">
        <f>SUM(BK140:BK145)</f>
        <v>0</v>
      </c>
    </row>
    <row r="140" spans="1:65" s="2" customFormat="1" ht="16.5" customHeight="1">
      <c r="A140" s="36"/>
      <c r="B140" s="37"/>
      <c r="C140" s="193" t="s">
        <v>87</v>
      </c>
      <c r="D140" s="193" t="s">
        <v>177</v>
      </c>
      <c r="E140" s="194" t="s">
        <v>178</v>
      </c>
      <c r="F140" s="195" t="s">
        <v>179</v>
      </c>
      <c r="G140" s="196" t="s">
        <v>180</v>
      </c>
      <c r="H140" s="197">
        <v>51.85</v>
      </c>
      <c r="I140" s="198"/>
      <c r="J140" s="199">
        <f>ROUND(I140*H140,2)</f>
        <v>0</v>
      </c>
      <c r="K140" s="195" t="s">
        <v>181</v>
      </c>
      <c r="L140" s="41"/>
      <c r="M140" s="200" t="s">
        <v>1</v>
      </c>
      <c r="N140" s="201" t="s">
        <v>48</v>
      </c>
      <c r="O140" s="73"/>
      <c r="P140" s="202">
        <f>O140*H140</f>
        <v>0</v>
      </c>
      <c r="Q140" s="202">
        <v>0</v>
      </c>
      <c r="R140" s="202">
        <f>Q140*H140</f>
        <v>0</v>
      </c>
      <c r="S140" s="202">
        <v>0</v>
      </c>
      <c r="T140" s="203">
        <f>S140*H140</f>
        <v>0</v>
      </c>
      <c r="U140" s="36"/>
      <c r="V140" s="36"/>
      <c r="W140" s="36"/>
      <c r="X140" s="36"/>
      <c r="Y140" s="36"/>
      <c r="Z140" s="36"/>
      <c r="AA140" s="36"/>
      <c r="AB140" s="36"/>
      <c r="AC140" s="36"/>
      <c r="AD140" s="36"/>
      <c r="AE140" s="36"/>
      <c r="AR140" s="204" t="s">
        <v>120</v>
      </c>
      <c r="AT140" s="204" t="s">
        <v>177</v>
      </c>
      <c r="AU140" s="204" t="s">
        <v>91</v>
      </c>
      <c r="AY140" s="18" t="s">
        <v>174</v>
      </c>
      <c r="BE140" s="205">
        <f>IF(N140="základní",J140,0)</f>
        <v>0</v>
      </c>
      <c r="BF140" s="205">
        <f>IF(N140="snížená",J140,0)</f>
        <v>0</v>
      </c>
      <c r="BG140" s="205">
        <f>IF(N140="zákl. přenesená",J140,0)</f>
        <v>0</v>
      </c>
      <c r="BH140" s="205">
        <f>IF(N140="sníž. přenesená",J140,0)</f>
        <v>0</v>
      </c>
      <c r="BI140" s="205">
        <f>IF(N140="nulová",J140,0)</f>
        <v>0</v>
      </c>
      <c r="BJ140" s="18" t="s">
        <v>87</v>
      </c>
      <c r="BK140" s="205">
        <f>ROUND(I140*H140,2)</f>
        <v>0</v>
      </c>
      <c r="BL140" s="18" t="s">
        <v>120</v>
      </c>
      <c r="BM140" s="204" t="s">
        <v>182</v>
      </c>
    </row>
    <row r="141" spans="1:65" s="2" customFormat="1" ht="19.5">
      <c r="A141" s="36"/>
      <c r="B141" s="37"/>
      <c r="C141" s="38"/>
      <c r="D141" s="206" t="s">
        <v>183</v>
      </c>
      <c r="E141" s="38"/>
      <c r="F141" s="207" t="s">
        <v>184</v>
      </c>
      <c r="G141" s="38"/>
      <c r="H141" s="38"/>
      <c r="I141" s="208"/>
      <c r="J141" s="38"/>
      <c r="K141" s="38"/>
      <c r="L141" s="41"/>
      <c r="M141" s="209"/>
      <c r="N141" s="210"/>
      <c r="O141" s="73"/>
      <c r="P141" s="73"/>
      <c r="Q141" s="73"/>
      <c r="R141" s="73"/>
      <c r="S141" s="73"/>
      <c r="T141" s="74"/>
      <c r="U141" s="36"/>
      <c r="V141" s="36"/>
      <c r="W141" s="36"/>
      <c r="X141" s="36"/>
      <c r="Y141" s="36"/>
      <c r="Z141" s="36"/>
      <c r="AA141" s="36"/>
      <c r="AB141" s="36"/>
      <c r="AC141" s="36"/>
      <c r="AD141" s="36"/>
      <c r="AE141" s="36"/>
      <c r="AT141" s="18" t="s">
        <v>183</v>
      </c>
      <c r="AU141" s="18" t="s">
        <v>91</v>
      </c>
    </row>
    <row r="142" spans="1:65" s="13" customFormat="1" ht="11.25">
      <c r="B142" s="211"/>
      <c r="C142" s="212"/>
      <c r="D142" s="206" t="s">
        <v>185</v>
      </c>
      <c r="E142" s="213" t="s">
        <v>1</v>
      </c>
      <c r="F142" s="214" t="s">
        <v>186</v>
      </c>
      <c r="G142" s="212"/>
      <c r="H142" s="213" t="s">
        <v>1</v>
      </c>
      <c r="I142" s="215"/>
      <c r="J142" s="212"/>
      <c r="K142" s="212"/>
      <c r="L142" s="216"/>
      <c r="M142" s="217"/>
      <c r="N142" s="218"/>
      <c r="O142" s="218"/>
      <c r="P142" s="218"/>
      <c r="Q142" s="218"/>
      <c r="R142" s="218"/>
      <c r="S142" s="218"/>
      <c r="T142" s="219"/>
      <c r="AT142" s="220" t="s">
        <v>185</v>
      </c>
      <c r="AU142" s="220" t="s">
        <v>91</v>
      </c>
      <c r="AV142" s="13" t="s">
        <v>87</v>
      </c>
      <c r="AW142" s="13" t="s">
        <v>38</v>
      </c>
      <c r="AX142" s="13" t="s">
        <v>83</v>
      </c>
      <c r="AY142" s="220" t="s">
        <v>174</v>
      </c>
    </row>
    <row r="143" spans="1:65" s="13" customFormat="1" ht="11.25">
      <c r="B143" s="211"/>
      <c r="C143" s="212"/>
      <c r="D143" s="206" t="s">
        <v>185</v>
      </c>
      <c r="E143" s="213" t="s">
        <v>1</v>
      </c>
      <c r="F143" s="214" t="s">
        <v>187</v>
      </c>
      <c r="G143" s="212"/>
      <c r="H143" s="213" t="s">
        <v>1</v>
      </c>
      <c r="I143" s="215"/>
      <c r="J143" s="212"/>
      <c r="K143" s="212"/>
      <c r="L143" s="216"/>
      <c r="M143" s="217"/>
      <c r="N143" s="218"/>
      <c r="O143" s="218"/>
      <c r="P143" s="218"/>
      <c r="Q143" s="218"/>
      <c r="R143" s="218"/>
      <c r="S143" s="218"/>
      <c r="T143" s="219"/>
      <c r="AT143" s="220" t="s">
        <v>185</v>
      </c>
      <c r="AU143" s="220" t="s">
        <v>91</v>
      </c>
      <c r="AV143" s="13" t="s">
        <v>87</v>
      </c>
      <c r="AW143" s="13" t="s">
        <v>38</v>
      </c>
      <c r="AX143" s="13" t="s">
        <v>83</v>
      </c>
      <c r="AY143" s="220" t="s">
        <v>174</v>
      </c>
    </row>
    <row r="144" spans="1:65" s="14" customFormat="1" ht="11.25">
      <c r="B144" s="221"/>
      <c r="C144" s="222"/>
      <c r="D144" s="206" t="s">
        <v>185</v>
      </c>
      <c r="E144" s="223" t="s">
        <v>1</v>
      </c>
      <c r="F144" s="224" t="s">
        <v>839</v>
      </c>
      <c r="G144" s="222"/>
      <c r="H144" s="225">
        <v>51.85</v>
      </c>
      <c r="I144" s="226"/>
      <c r="J144" s="222"/>
      <c r="K144" s="222"/>
      <c r="L144" s="227"/>
      <c r="M144" s="228"/>
      <c r="N144" s="229"/>
      <c r="O144" s="229"/>
      <c r="P144" s="229"/>
      <c r="Q144" s="229"/>
      <c r="R144" s="229"/>
      <c r="S144" s="229"/>
      <c r="T144" s="230"/>
      <c r="AT144" s="231" t="s">
        <v>185</v>
      </c>
      <c r="AU144" s="231" t="s">
        <v>91</v>
      </c>
      <c r="AV144" s="14" t="s">
        <v>91</v>
      </c>
      <c r="AW144" s="14" t="s">
        <v>38</v>
      </c>
      <c r="AX144" s="14" t="s">
        <v>83</v>
      </c>
      <c r="AY144" s="231" t="s">
        <v>174</v>
      </c>
    </row>
    <row r="145" spans="1:65" s="15" customFormat="1" ht="11.25">
      <c r="B145" s="232"/>
      <c r="C145" s="233"/>
      <c r="D145" s="206" t="s">
        <v>185</v>
      </c>
      <c r="E145" s="234" t="s">
        <v>1</v>
      </c>
      <c r="F145" s="235" t="s">
        <v>189</v>
      </c>
      <c r="G145" s="233"/>
      <c r="H145" s="236">
        <v>51.85</v>
      </c>
      <c r="I145" s="237"/>
      <c r="J145" s="233"/>
      <c r="K145" s="233"/>
      <c r="L145" s="238"/>
      <c r="M145" s="239"/>
      <c r="N145" s="240"/>
      <c r="O145" s="240"/>
      <c r="P145" s="240"/>
      <c r="Q145" s="240"/>
      <c r="R145" s="240"/>
      <c r="S145" s="240"/>
      <c r="T145" s="241"/>
      <c r="AT145" s="242" t="s">
        <v>185</v>
      </c>
      <c r="AU145" s="242" t="s">
        <v>91</v>
      </c>
      <c r="AV145" s="15" t="s">
        <v>120</v>
      </c>
      <c r="AW145" s="15" t="s">
        <v>38</v>
      </c>
      <c r="AX145" s="15" t="s">
        <v>87</v>
      </c>
      <c r="AY145" s="242" t="s">
        <v>174</v>
      </c>
    </row>
    <row r="146" spans="1:65" s="12" customFormat="1" ht="22.9" customHeight="1">
      <c r="B146" s="177"/>
      <c r="C146" s="178"/>
      <c r="D146" s="179" t="s">
        <v>82</v>
      </c>
      <c r="E146" s="191" t="s">
        <v>190</v>
      </c>
      <c r="F146" s="191" t="s">
        <v>191</v>
      </c>
      <c r="G146" s="178"/>
      <c r="H146" s="178"/>
      <c r="I146" s="181"/>
      <c r="J146" s="192">
        <f>BK146</f>
        <v>0</v>
      </c>
      <c r="K146" s="178"/>
      <c r="L146" s="183"/>
      <c r="M146" s="184"/>
      <c r="N146" s="185"/>
      <c r="O146" s="185"/>
      <c r="P146" s="186">
        <f>SUM(P147:P161)</f>
        <v>0</v>
      </c>
      <c r="Q146" s="185"/>
      <c r="R146" s="186">
        <f>SUM(R147:R161)</f>
        <v>2.9399999999999999E-3</v>
      </c>
      <c r="S146" s="185"/>
      <c r="T146" s="187">
        <f>SUM(T147:T161)</f>
        <v>36.306399999999996</v>
      </c>
      <c r="AR146" s="188" t="s">
        <v>87</v>
      </c>
      <c r="AT146" s="189" t="s">
        <v>82</v>
      </c>
      <c r="AU146" s="189" t="s">
        <v>87</v>
      </c>
      <c r="AY146" s="188" t="s">
        <v>174</v>
      </c>
      <c r="BK146" s="190">
        <f>SUM(BK147:BK161)</f>
        <v>0</v>
      </c>
    </row>
    <row r="147" spans="1:65" s="2" customFormat="1" ht="16.5" customHeight="1">
      <c r="A147" s="36"/>
      <c r="B147" s="37"/>
      <c r="C147" s="193" t="s">
        <v>91</v>
      </c>
      <c r="D147" s="193" t="s">
        <v>177</v>
      </c>
      <c r="E147" s="194" t="s">
        <v>192</v>
      </c>
      <c r="F147" s="195" t="s">
        <v>193</v>
      </c>
      <c r="G147" s="196" t="s">
        <v>180</v>
      </c>
      <c r="H147" s="197">
        <v>163.875</v>
      </c>
      <c r="I147" s="198"/>
      <c r="J147" s="199">
        <f>ROUND(I147*H147,2)</f>
        <v>0</v>
      </c>
      <c r="K147" s="195" t="s">
        <v>194</v>
      </c>
      <c r="L147" s="41"/>
      <c r="M147" s="200" t="s">
        <v>1</v>
      </c>
      <c r="N147" s="201" t="s">
        <v>48</v>
      </c>
      <c r="O147" s="73"/>
      <c r="P147" s="202">
        <f>O147*H147</f>
        <v>0</v>
      </c>
      <c r="Q147" s="202">
        <v>0</v>
      </c>
      <c r="R147" s="202">
        <f>Q147*H147</f>
        <v>0</v>
      </c>
      <c r="S147" s="202">
        <v>0</v>
      </c>
      <c r="T147" s="203">
        <f>S147*H147</f>
        <v>0</v>
      </c>
      <c r="U147" s="36"/>
      <c r="V147" s="36"/>
      <c r="W147" s="36"/>
      <c r="X147" s="36"/>
      <c r="Y147" s="36"/>
      <c r="Z147" s="36"/>
      <c r="AA147" s="36"/>
      <c r="AB147" s="36"/>
      <c r="AC147" s="36"/>
      <c r="AD147" s="36"/>
      <c r="AE147" s="36"/>
      <c r="AR147" s="204" t="s">
        <v>120</v>
      </c>
      <c r="AT147" s="204" t="s">
        <v>177</v>
      </c>
      <c r="AU147" s="204" t="s">
        <v>91</v>
      </c>
      <c r="AY147" s="18" t="s">
        <v>174</v>
      </c>
      <c r="BE147" s="205">
        <f>IF(N147="základní",J147,0)</f>
        <v>0</v>
      </c>
      <c r="BF147" s="205">
        <f>IF(N147="snížená",J147,0)</f>
        <v>0</v>
      </c>
      <c r="BG147" s="205">
        <f>IF(N147="zákl. přenesená",J147,0)</f>
        <v>0</v>
      </c>
      <c r="BH147" s="205">
        <f>IF(N147="sníž. přenesená",J147,0)</f>
        <v>0</v>
      </c>
      <c r="BI147" s="205">
        <f>IF(N147="nulová",J147,0)</f>
        <v>0</v>
      </c>
      <c r="BJ147" s="18" t="s">
        <v>87</v>
      </c>
      <c r="BK147" s="205">
        <f>ROUND(I147*H147,2)</f>
        <v>0</v>
      </c>
      <c r="BL147" s="18" t="s">
        <v>120</v>
      </c>
      <c r="BM147" s="204" t="s">
        <v>195</v>
      </c>
    </row>
    <row r="148" spans="1:65" s="13" customFormat="1" ht="11.25">
      <c r="B148" s="211"/>
      <c r="C148" s="212"/>
      <c r="D148" s="206" t="s">
        <v>185</v>
      </c>
      <c r="E148" s="213" t="s">
        <v>1</v>
      </c>
      <c r="F148" s="214" t="s">
        <v>186</v>
      </c>
      <c r="G148" s="212"/>
      <c r="H148" s="213" t="s">
        <v>1</v>
      </c>
      <c r="I148" s="215"/>
      <c r="J148" s="212"/>
      <c r="K148" s="212"/>
      <c r="L148" s="216"/>
      <c r="M148" s="217"/>
      <c r="N148" s="218"/>
      <c r="O148" s="218"/>
      <c r="P148" s="218"/>
      <c r="Q148" s="218"/>
      <c r="R148" s="218"/>
      <c r="S148" s="218"/>
      <c r="T148" s="219"/>
      <c r="AT148" s="220" t="s">
        <v>185</v>
      </c>
      <c r="AU148" s="220" t="s">
        <v>91</v>
      </c>
      <c r="AV148" s="13" t="s">
        <v>87</v>
      </c>
      <c r="AW148" s="13" t="s">
        <v>38</v>
      </c>
      <c r="AX148" s="13" t="s">
        <v>83</v>
      </c>
      <c r="AY148" s="220" t="s">
        <v>174</v>
      </c>
    </row>
    <row r="149" spans="1:65" s="14" customFormat="1" ht="11.25">
      <c r="B149" s="221"/>
      <c r="C149" s="222"/>
      <c r="D149" s="206" t="s">
        <v>185</v>
      </c>
      <c r="E149" s="223" t="s">
        <v>1</v>
      </c>
      <c r="F149" s="224" t="s">
        <v>840</v>
      </c>
      <c r="G149" s="222"/>
      <c r="H149" s="225">
        <v>163.875</v>
      </c>
      <c r="I149" s="226"/>
      <c r="J149" s="222"/>
      <c r="K149" s="222"/>
      <c r="L149" s="227"/>
      <c r="M149" s="228"/>
      <c r="N149" s="229"/>
      <c r="O149" s="229"/>
      <c r="P149" s="229"/>
      <c r="Q149" s="229"/>
      <c r="R149" s="229"/>
      <c r="S149" s="229"/>
      <c r="T149" s="230"/>
      <c r="AT149" s="231" t="s">
        <v>185</v>
      </c>
      <c r="AU149" s="231" t="s">
        <v>91</v>
      </c>
      <c r="AV149" s="14" t="s">
        <v>91</v>
      </c>
      <c r="AW149" s="14" t="s">
        <v>38</v>
      </c>
      <c r="AX149" s="14" t="s">
        <v>83</v>
      </c>
      <c r="AY149" s="231" t="s">
        <v>174</v>
      </c>
    </row>
    <row r="150" spans="1:65" s="15" customFormat="1" ht="11.25">
      <c r="B150" s="232"/>
      <c r="C150" s="233"/>
      <c r="D150" s="206" t="s">
        <v>185</v>
      </c>
      <c r="E150" s="234" t="s">
        <v>1</v>
      </c>
      <c r="F150" s="235" t="s">
        <v>189</v>
      </c>
      <c r="G150" s="233"/>
      <c r="H150" s="236">
        <v>163.875</v>
      </c>
      <c r="I150" s="237"/>
      <c r="J150" s="233"/>
      <c r="K150" s="233"/>
      <c r="L150" s="238"/>
      <c r="M150" s="239"/>
      <c r="N150" s="240"/>
      <c r="O150" s="240"/>
      <c r="P150" s="240"/>
      <c r="Q150" s="240"/>
      <c r="R150" s="240"/>
      <c r="S150" s="240"/>
      <c r="T150" s="241"/>
      <c r="AT150" s="242" t="s">
        <v>185</v>
      </c>
      <c r="AU150" s="242" t="s">
        <v>91</v>
      </c>
      <c r="AV150" s="15" t="s">
        <v>120</v>
      </c>
      <c r="AW150" s="15" t="s">
        <v>38</v>
      </c>
      <c r="AX150" s="15" t="s">
        <v>87</v>
      </c>
      <c r="AY150" s="242" t="s">
        <v>174</v>
      </c>
    </row>
    <row r="151" spans="1:65" s="2" customFormat="1" ht="16.5" customHeight="1">
      <c r="A151" s="36"/>
      <c r="B151" s="37"/>
      <c r="C151" s="193" t="s">
        <v>105</v>
      </c>
      <c r="D151" s="193" t="s">
        <v>177</v>
      </c>
      <c r="E151" s="194" t="s">
        <v>197</v>
      </c>
      <c r="F151" s="195" t="s">
        <v>198</v>
      </c>
      <c r="G151" s="196" t="s">
        <v>199</v>
      </c>
      <c r="H151" s="197">
        <v>55</v>
      </c>
      <c r="I151" s="198"/>
      <c r="J151" s="199">
        <f>ROUND(I151*H151,2)</f>
        <v>0</v>
      </c>
      <c r="K151" s="195" t="s">
        <v>181</v>
      </c>
      <c r="L151" s="41"/>
      <c r="M151" s="200" t="s">
        <v>1</v>
      </c>
      <c r="N151" s="201" t="s">
        <v>48</v>
      </c>
      <c r="O151" s="73"/>
      <c r="P151" s="202">
        <f>O151*H151</f>
        <v>0</v>
      </c>
      <c r="Q151" s="202">
        <v>0</v>
      </c>
      <c r="R151" s="202">
        <f>Q151*H151</f>
        <v>0</v>
      </c>
      <c r="S151" s="202">
        <v>3.3000000000000002E-2</v>
      </c>
      <c r="T151" s="203">
        <f>S151*H151</f>
        <v>1.8150000000000002</v>
      </c>
      <c r="U151" s="36"/>
      <c r="V151" s="36"/>
      <c r="W151" s="36"/>
      <c r="X151" s="36"/>
      <c r="Y151" s="36"/>
      <c r="Z151" s="36"/>
      <c r="AA151" s="36"/>
      <c r="AB151" s="36"/>
      <c r="AC151" s="36"/>
      <c r="AD151" s="36"/>
      <c r="AE151" s="36"/>
      <c r="AR151" s="204" t="s">
        <v>120</v>
      </c>
      <c r="AT151" s="204" t="s">
        <v>177</v>
      </c>
      <c r="AU151" s="204" t="s">
        <v>91</v>
      </c>
      <c r="AY151" s="18" t="s">
        <v>174</v>
      </c>
      <c r="BE151" s="205">
        <f>IF(N151="základní",J151,0)</f>
        <v>0</v>
      </c>
      <c r="BF151" s="205">
        <f>IF(N151="snížená",J151,0)</f>
        <v>0</v>
      </c>
      <c r="BG151" s="205">
        <f>IF(N151="zákl. přenesená",J151,0)</f>
        <v>0</v>
      </c>
      <c r="BH151" s="205">
        <f>IF(N151="sníž. přenesená",J151,0)</f>
        <v>0</v>
      </c>
      <c r="BI151" s="205">
        <f>IF(N151="nulová",J151,0)</f>
        <v>0</v>
      </c>
      <c r="BJ151" s="18" t="s">
        <v>87</v>
      </c>
      <c r="BK151" s="205">
        <f>ROUND(I151*H151,2)</f>
        <v>0</v>
      </c>
      <c r="BL151" s="18" t="s">
        <v>120</v>
      </c>
      <c r="BM151" s="204" t="s">
        <v>200</v>
      </c>
    </row>
    <row r="152" spans="1:65" s="2" customFormat="1" ht="19.5">
      <c r="A152" s="36"/>
      <c r="B152" s="37"/>
      <c r="C152" s="38"/>
      <c r="D152" s="206" t="s">
        <v>183</v>
      </c>
      <c r="E152" s="38"/>
      <c r="F152" s="207" t="s">
        <v>184</v>
      </c>
      <c r="G152" s="38"/>
      <c r="H152" s="38"/>
      <c r="I152" s="208"/>
      <c r="J152" s="38"/>
      <c r="K152" s="38"/>
      <c r="L152" s="41"/>
      <c r="M152" s="209"/>
      <c r="N152" s="210"/>
      <c r="O152" s="73"/>
      <c r="P152" s="73"/>
      <c r="Q152" s="73"/>
      <c r="R152" s="73"/>
      <c r="S152" s="73"/>
      <c r="T152" s="74"/>
      <c r="U152" s="36"/>
      <c r="V152" s="36"/>
      <c r="W152" s="36"/>
      <c r="X152" s="36"/>
      <c r="Y152" s="36"/>
      <c r="Z152" s="36"/>
      <c r="AA152" s="36"/>
      <c r="AB152" s="36"/>
      <c r="AC152" s="36"/>
      <c r="AD152" s="36"/>
      <c r="AE152" s="36"/>
      <c r="AT152" s="18" t="s">
        <v>183</v>
      </c>
      <c r="AU152" s="18" t="s">
        <v>91</v>
      </c>
    </row>
    <row r="153" spans="1:65" s="13" customFormat="1" ht="11.25">
      <c r="B153" s="211"/>
      <c r="C153" s="212"/>
      <c r="D153" s="206" t="s">
        <v>185</v>
      </c>
      <c r="E153" s="213" t="s">
        <v>1</v>
      </c>
      <c r="F153" s="214" t="s">
        <v>186</v>
      </c>
      <c r="G153" s="212"/>
      <c r="H153" s="213" t="s">
        <v>1</v>
      </c>
      <c r="I153" s="215"/>
      <c r="J153" s="212"/>
      <c r="K153" s="212"/>
      <c r="L153" s="216"/>
      <c r="M153" s="217"/>
      <c r="N153" s="218"/>
      <c r="O153" s="218"/>
      <c r="P153" s="218"/>
      <c r="Q153" s="218"/>
      <c r="R153" s="218"/>
      <c r="S153" s="218"/>
      <c r="T153" s="219"/>
      <c r="AT153" s="220" t="s">
        <v>185</v>
      </c>
      <c r="AU153" s="220" t="s">
        <v>91</v>
      </c>
      <c r="AV153" s="13" t="s">
        <v>87</v>
      </c>
      <c r="AW153" s="13" t="s">
        <v>38</v>
      </c>
      <c r="AX153" s="13" t="s">
        <v>83</v>
      </c>
      <c r="AY153" s="220" t="s">
        <v>174</v>
      </c>
    </row>
    <row r="154" spans="1:65" s="14" customFormat="1" ht="11.25">
      <c r="B154" s="221"/>
      <c r="C154" s="222"/>
      <c r="D154" s="206" t="s">
        <v>185</v>
      </c>
      <c r="E154" s="223" t="s">
        <v>1</v>
      </c>
      <c r="F154" s="224" t="s">
        <v>841</v>
      </c>
      <c r="G154" s="222"/>
      <c r="H154" s="225">
        <v>55</v>
      </c>
      <c r="I154" s="226"/>
      <c r="J154" s="222"/>
      <c r="K154" s="222"/>
      <c r="L154" s="227"/>
      <c r="M154" s="228"/>
      <c r="N154" s="229"/>
      <c r="O154" s="229"/>
      <c r="P154" s="229"/>
      <c r="Q154" s="229"/>
      <c r="R154" s="229"/>
      <c r="S154" s="229"/>
      <c r="T154" s="230"/>
      <c r="AT154" s="231" t="s">
        <v>185</v>
      </c>
      <c r="AU154" s="231" t="s">
        <v>91</v>
      </c>
      <c r="AV154" s="14" t="s">
        <v>91</v>
      </c>
      <c r="AW154" s="14" t="s">
        <v>38</v>
      </c>
      <c r="AX154" s="14" t="s">
        <v>83</v>
      </c>
      <c r="AY154" s="231" t="s">
        <v>174</v>
      </c>
    </row>
    <row r="155" spans="1:65" s="15" customFormat="1" ht="11.25">
      <c r="B155" s="232"/>
      <c r="C155" s="233"/>
      <c r="D155" s="206" t="s">
        <v>185</v>
      </c>
      <c r="E155" s="234" t="s">
        <v>1</v>
      </c>
      <c r="F155" s="235" t="s">
        <v>189</v>
      </c>
      <c r="G155" s="233"/>
      <c r="H155" s="236">
        <v>55</v>
      </c>
      <c r="I155" s="237"/>
      <c r="J155" s="233"/>
      <c r="K155" s="233"/>
      <c r="L155" s="238"/>
      <c r="M155" s="239"/>
      <c r="N155" s="240"/>
      <c r="O155" s="240"/>
      <c r="P155" s="240"/>
      <c r="Q155" s="240"/>
      <c r="R155" s="240"/>
      <c r="S155" s="240"/>
      <c r="T155" s="241"/>
      <c r="AT155" s="242" t="s">
        <v>185</v>
      </c>
      <c r="AU155" s="242" t="s">
        <v>91</v>
      </c>
      <c r="AV155" s="15" t="s">
        <v>120</v>
      </c>
      <c r="AW155" s="15" t="s">
        <v>38</v>
      </c>
      <c r="AX155" s="15" t="s">
        <v>87</v>
      </c>
      <c r="AY155" s="242" t="s">
        <v>174</v>
      </c>
    </row>
    <row r="156" spans="1:65" s="2" customFormat="1" ht="16.5" customHeight="1">
      <c r="A156" s="36"/>
      <c r="B156" s="37"/>
      <c r="C156" s="193" t="s">
        <v>120</v>
      </c>
      <c r="D156" s="193" t="s">
        <v>177</v>
      </c>
      <c r="E156" s="194" t="s">
        <v>202</v>
      </c>
      <c r="F156" s="195" t="s">
        <v>203</v>
      </c>
      <c r="G156" s="196" t="s">
        <v>204</v>
      </c>
      <c r="H156" s="197">
        <v>24.581</v>
      </c>
      <c r="I156" s="198"/>
      <c r="J156" s="199">
        <f>ROUND(I156*H156,2)</f>
        <v>0</v>
      </c>
      <c r="K156" s="195" t="s">
        <v>194</v>
      </c>
      <c r="L156" s="41"/>
      <c r="M156" s="200" t="s">
        <v>1</v>
      </c>
      <c r="N156" s="201" t="s">
        <v>48</v>
      </c>
      <c r="O156" s="73"/>
      <c r="P156" s="202">
        <f>O156*H156</f>
        <v>0</v>
      </c>
      <c r="Q156" s="202">
        <v>0</v>
      </c>
      <c r="R156" s="202">
        <f>Q156*H156</f>
        <v>0</v>
      </c>
      <c r="S156" s="202">
        <v>1.4</v>
      </c>
      <c r="T156" s="203">
        <f>S156*H156</f>
        <v>34.413399999999996</v>
      </c>
      <c r="U156" s="36"/>
      <c r="V156" s="36"/>
      <c r="W156" s="36"/>
      <c r="X156" s="36"/>
      <c r="Y156" s="36"/>
      <c r="Z156" s="36"/>
      <c r="AA156" s="36"/>
      <c r="AB156" s="36"/>
      <c r="AC156" s="36"/>
      <c r="AD156" s="36"/>
      <c r="AE156" s="36"/>
      <c r="AR156" s="204" t="s">
        <v>120</v>
      </c>
      <c r="AT156" s="204" t="s">
        <v>177</v>
      </c>
      <c r="AU156" s="204" t="s">
        <v>91</v>
      </c>
      <c r="AY156" s="18" t="s">
        <v>174</v>
      </c>
      <c r="BE156" s="205">
        <f>IF(N156="základní",J156,0)</f>
        <v>0</v>
      </c>
      <c r="BF156" s="205">
        <f>IF(N156="snížená",J156,0)</f>
        <v>0</v>
      </c>
      <c r="BG156" s="205">
        <f>IF(N156="zákl. přenesená",J156,0)</f>
        <v>0</v>
      </c>
      <c r="BH156" s="205">
        <f>IF(N156="sníž. přenesená",J156,0)</f>
        <v>0</v>
      </c>
      <c r="BI156" s="205">
        <f>IF(N156="nulová",J156,0)</f>
        <v>0</v>
      </c>
      <c r="BJ156" s="18" t="s">
        <v>87</v>
      </c>
      <c r="BK156" s="205">
        <f>ROUND(I156*H156,2)</f>
        <v>0</v>
      </c>
      <c r="BL156" s="18" t="s">
        <v>120</v>
      </c>
      <c r="BM156" s="204" t="s">
        <v>205</v>
      </c>
    </row>
    <row r="157" spans="1:65" s="2" customFormat="1" ht="19.5">
      <c r="A157" s="36"/>
      <c r="B157" s="37"/>
      <c r="C157" s="38"/>
      <c r="D157" s="206" t="s">
        <v>183</v>
      </c>
      <c r="E157" s="38"/>
      <c r="F157" s="207" t="s">
        <v>206</v>
      </c>
      <c r="G157" s="38"/>
      <c r="H157" s="38"/>
      <c r="I157" s="208"/>
      <c r="J157" s="38"/>
      <c r="K157" s="38"/>
      <c r="L157" s="41"/>
      <c r="M157" s="209"/>
      <c r="N157" s="210"/>
      <c r="O157" s="73"/>
      <c r="P157" s="73"/>
      <c r="Q157" s="73"/>
      <c r="R157" s="73"/>
      <c r="S157" s="73"/>
      <c r="T157" s="74"/>
      <c r="U157" s="36"/>
      <c r="V157" s="36"/>
      <c r="W157" s="36"/>
      <c r="X157" s="36"/>
      <c r="Y157" s="36"/>
      <c r="Z157" s="36"/>
      <c r="AA157" s="36"/>
      <c r="AB157" s="36"/>
      <c r="AC157" s="36"/>
      <c r="AD157" s="36"/>
      <c r="AE157" s="36"/>
      <c r="AT157" s="18" t="s">
        <v>183</v>
      </c>
      <c r="AU157" s="18" t="s">
        <v>91</v>
      </c>
    </row>
    <row r="158" spans="1:65" s="13" customFormat="1" ht="11.25">
      <c r="B158" s="211"/>
      <c r="C158" s="212"/>
      <c r="D158" s="206" t="s">
        <v>185</v>
      </c>
      <c r="E158" s="213" t="s">
        <v>1</v>
      </c>
      <c r="F158" s="214" t="s">
        <v>186</v>
      </c>
      <c r="G158" s="212"/>
      <c r="H158" s="213" t="s">
        <v>1</v>
      </c>
      <c r="I158" s="215"/>
      <c r="J158" s="212"/>
      <c r="K158" s="212"/>
      <c r="L158" s="216"/>
      <c r="M158" s="217"/>
      <c r="N158" s="218"/>
      <c r="O158" s="218"/>
      <c r="P158" s="218"/>
      <c r="Q158" s="218"/>
      <c r="R158" s="218"/>
      <c r="S158" s="218"/>
      <c r="T158" s="219"/>
      <c r="AT158" s="220" t="s">
        <v>185</v>
      </c>
      <c r="AU158" s="220" t="s">
        <v>91</v>
      </c>
      <c r="AV158" s="13" t="s">
        <v>87</v>
      </c>
      <c r="AW158" s="13" t="s">
        <v>38</v>
      </c>
      <c r="AX158" s="13" t="s">
        <v>83</v>
      </c>
      <c r="AY158" s="220" t="s">
        <v>174</v>
      </c>
    </row>
    <row r="159" spans="1:65" s="14" customFormat="1" ht="11.25">
      <c r="B159" s="221"/>
      <c r="C159" s="222"/>
      <c r="D159" s="206" t="s">
        <v>185</v>
      </c>
      <c r="E159" s="223" t="s">
        <v>1</v>
      </c>
      <c r="F159" s="224" t="s">
        <v>842</v>
      </c>
      <c r="G159" s="222"/>
      <c r="H159" s="225">
        <v>24.581</v>
      </c>
      <c r="I159" s="226"/>
      <c r="J159" s="222"/>
      <c r="K159" s="222"/>
      <c r="L159" s="227"/>
      <c r="M159" s="228"/>
      <c r="N159" s="229"/>
      <c r="O159" s="229"/>
      <c r="P159" s="229"/>
      <c r="Q159" s="229"/>
      <c r="R159" s="229"/>
      <c r="S159" s="229"/>
      <c r="T159" s="230"/>
      <c r="AT159" s="231" t="s">
        <v>185</v>
      </c>
      <c r="AU159" s="231" t="s">
        <v>91</v>
      </c>
      <c r="AV159" s="14" t="s">
        <v>91</v>
      </c>
      <c r="AW159" s="14" t="s">
        <v>38</v>
      </c>
      <c r="AX159" s="14" t="s">
        <v>83</v>
      </c>
      <c r="AY159" s="231" t="s">
        <v>174</v>
      </c>
    </row>
    <row r="160" spans="1:65" s="15" customFormat="1" ht="11.25">
      <c r="B160" s="232"/>
      <c r="C160" s="233"/>
      <c r="D160" s="206" t="s">
        <v>185</v>
      </c>
      <c r="E160" s="234" t="s">
        <v>1</v>
      </c>
      <c r="F160" s="235" t="s">
        <v>189</v>
      </c>
      <c r="G160" s="233"/>
      <c r="H160" s="236">
        <v>24.581</v>
      </c>
      <c r="I160" s="237"/>
      <c r="J160" s="233"/>
      <c r="K160" s="233"/>
      <c r="L160" s="238"/>
      <c r="M160" s="239"/>
      <c r="N160" s="240"/>
      <c r="O160" s="240"/>
      <c r="P160" s="240"/>
      <c r="Q160" s="240"/>
      <c r="R160" s="240"/>
      <c r="S160" s="240"/>
      <c r="T160" s="241"/>
      <c r="AT160" s="242" t="s">
        <v>185</v>
      </c>
      <c r="AU160" s="242" t="s">
        <v>91</v>
      </c>
      <c r="AV160" s="15" t="s">
        <v>120</v>
      </c>
      <c r="AW160" s="15" t="s">
        <v>38</v>
      </c>
      <c r="AX160" s="15" t="s">
        <v>87</v>
      </c>
      <c r="AY160" s="242" t="s">
        <v>174</v>
      </c>
    </row>
    <row r="161" spans="1:65" s="2" customFormat="1" ht="16.5" customHeight="1">
      <c r="A161" s="36"/>
      <c r="B161" s="37"/>
      <c r="C161" s="193" t="s">
        <v>208</v>
      </c>
      <c r="D161" s="193" t="s">
        <v>177</v>
      </c>
      <c r="E161" s="194" t="s">
        <v>209</v>
      </c>
      <c r="F161" s="195" t="s">
        <v>210</v>
      </c>
      <c r="G161" s="196" t="s">
        <v>211</v>
      </c>
      <c r="H161" s="197">
        <v>2</v>
      </c>
      <c r="I161" s="198"/>
      <c r="J161" s="199">
        <f>ROUND(I161*H161,2)</f>
        <v>0</v>
      </c>
      <c r="K161" s="195" t="s">
        <v>194</v>
      </c>
      <c r="L161" s="41"/>
      <c r="M161" s="200" t="s">
        <v>1</v>
      </c>
      <c r="N161" s="201" t="s">
        <v>48</v>
      </c>
      <c r="O161" s="73"/>
      <c r="P161" s="202">
        <f>O161*H161</f>
        <v>0</v>
      </c>
      <c r="Q161" s="202">
        <v>1.47E-3</v>
      </c>
      <c r="R161" s="202">
        <f>Q161*H161</f>
        <v>2.9399999999999999E-3</v>
      </c>
      <c r="S161" s="202">
        <v>3.9E-2</v>
      </c>
      <c r="T161" s="203">
        <f>S161*H161</f>
        <v>7.8E-2</v>
      </c>
      <c r="U161" s="36"/>
      <c r="V161" s="36"/>
      <c r="W161" s="36"/>
      <c r="X161" s="36"/>
      <c r="Y161" s="36"/>
      <c r="Z161" s="36"/>
      <c r="AA161" s="36"/>
      <c r="AB161" s="36"/>
      <c r="AC161" s="36"/>
      <c r="AD161" s="36"/>
      <c r="AE161" s="36"/>
      <c r="AR161" s="204" t="s">
        <v>120</v>
      </c>
      <c r="AT161" s="204" t="s">
        <v>177</v>
      </c>
      <c r="AU161" s="204" t="s">
        <v>91</v>
      </c>
      <c r="AY161" s="18" t="s">
        <v>174</v>
      </c>
      <c r="BE161" s="205">
        <f>IF(N161="základní",J161,0)</f>
        <v>0</v>
      </c>
      <c r="BF161" s="205">
        <f>IF(N161="snížená",J161,0)</f>
        <v>0</v>
      </c>
      <c r="BG161" s="205">
        <f>IF(N161="zákl. přenesená",J161,0)</f>
        <v>0</v>
      </c>
      <c r="BH161" s="205">
        <f>IF(N161="sníž. přenesená",J161,0)</f>
        <v>0</v>
      </c>
      <c r="BI161" s="205">
        <f>IF(N161="nulová",J161,0)</f>
        <v>0</v>
      </c>
      <c r="BJ161" s="18" t="s">
        <v>87</v>
      </c>
      <c r="BK161" s="205">
        <f>ROUND(I161*H161,2)</f>
        <v>0</v>
      </c>
      <c r="BL161" s="18" t="s">
        <v>120</v>
      </c>
      <c r="BM161" s="204" t="s">
        <v>212</v>
      </c>
    </row>
    <row r="162" spans="1:65" s="12" customFormat="1" ht="22.9" customHeight="1">
      <c r="B162" s="177"/>
      <c r="C162" s="178"/>
      <c r="D162" s="179" t="s">
        <v>82</v>
      </c>
      <c r="E162" s="191" t="s">
        <v>213</v>
      </c>
      <c r="F162" s="191" t="s">
        <v>214</v>
      </c>
      <c r="G162" s="178"/>
      <c r="H162" s="178"/>
      <c r="I162" s="181"/>
      <c r="J162" s="192">
        <f>BK162</f>
        <v>0</v>
      </c>
      <c r="K162" s="178"/>
      <c r="L162" s="183"/>
      <c r="M162" s="184"/>
      <c r="N162" s="185"/>
      <c r="O162" s="185"/>
      <c r="P162" s="186">
        <f>SUM(P163:P172)</f>
        <v>0</v>
      </c>
      <c r="Q162" s="185"/>
      <c r="R162" s="186">
        <f>SUM(R163:R172)</f>
        <v>0</v>
      </c>
      <c r="S162" s="185"/>
      <c r="T162" s="187">
        <f>SUM(T163:T172)</f>
        <v>0</v>
      </c>
      <c r="AR162" s="188" t="s">
        <v>87</v>
      </c>
      <c r="AT162" s="189" t="s">
        <v>82</v>
      </c>
      <c r="AU162" s="189" t="s">
        <v>87</v>
      </c>
      <c r="AY162" s="188" t="s">
        <v>174</v>
      </c>
      <c r="BK162" s="190">
        <f>SUM(BK163:BK172)</f>
        <v>0</v>
      </c>
    </row>
    <row r="163" spans="1:65" s="2" customFormat="1" ht="21.75" customHeight="1">
      <c r="A163" s="36"/>
      <c r="B163" s="37"/>
      <c r="C163" s="193" t="s">
        <v>175</v>
      </c>
      <c r="D163" s="193" t="s">
        <v>177</v>
      </c>
      <c r="E163" s="194" t="s">
        <v>843</v>
      </c>
      <c r="F163" s="195" t="s">
        <v>844</v>
      </c>
      <c r="G163" s="196" t="s">
        <v>217</v>
      </c>
      <c r="H163" s="197">
        <v>31.253</v>
      </c>
      <c r="I163" s="198"/>
      <c r="J163" s="199">
        <f>ROUND(I163*H163,2)</f>
        <v>0</v>
      </c>
      <c r="K163" s="195" t="s">
        <v>194</v>
      </c>
      <c r="L163" s="41"/>
      <c r="M163" s="200" t="s">
        <v>1</v>
      </c>
      <c r="N163" s="201" t="s">
        <v>48</v>
      </c>
      <c r="O163" s="73"/>
      <c r="P163" s="202">
        <f>O163*H163</f>
        <v>0</v>
      </c>
      <c r="Q163" s="202">
        <v>0</v>
      </c>
      <c r="R163" s="202">
        <f>Q163*H163</f>
        <v>0</v>
      </c>
      <c r="S163" s="202">
        <v>0</v>
      </c>
      <c r="T163" s="203">
        <f>S163*H163</f>
        <v>0</v>
      </c>
      <c r="U163" s="36"/>
      <c r="V163" s="36"/>
      <c r="W163" s="36"/>
      <c r="X163" s="36"/>
      <c r="Y163" s="36"/>
      <c r="Z163" s="36"/>
      <c r="AA163" s="36"/>
      <c r="AB163" s="36"/>
      <c r="AC163" s="36"/>
      <c r="AD163" s="36"/>
      <c r="AE163" s="36"/>
      <c r="AR163" s="204" t="s">
        <v>120</v>
      </c>
      <c r="AT163" s="204" t="s">
        <v>177</v>
      </c>
      <c r="AU163" s="204" t="s">
        <v>91</v>
      </c>
      <c r="AY163" s="18" t="s">
        <v>174</v>
      </c>
      <c r="BE163" s="205">
        <f>IF(N163="základní",J163,0)</f>
        <v>0</v>
      </c>
      <c r="BF163" s="205">
        <f>IF(N163="snížená",J163,0)</f>
        <v>0</v>
      </c>
      <c r="BG163" s="205">
        <f>IF(N163="zákl. přenesená",J163,0)</f>
        <v>0</v>
      </c>
      <c r="BH163" s="205">
        <f>IF(N163="sníž. přenesená",J163,0)</f>
        <v>0</v>
      </c>
      <c r="BI163" s="205">
        <f>IF(N163="nulová",J163,0)</f>
        <v>0</v>
      </c>
      <c r="BJ163" s="18" t="s">
        <v>87</v>
      </c>
      <c r="BK163" s="205">
        <f>ROUND(I163*H163,2)</f>
        <v>0</v>
      </c>
      <c r="BL163" s="18" t="s">
        <v>120</v>
      </c>
      <c r="BM163" s="204" t="s">
        <v>845</v>
      </c>
    </row>
    <row r="164" spans="1:65" s="14" customFormat="1" ht="11.25">
      <c r="B164" s="221"/>
      <c r="C164" s="222"/>
      <c r="D164" s="206" t="s">
        <v>185</v>
      </c>
      <c r="E164" s="222"/>
      <c r="F164" s="224" t="s">
        <v>846</v>
      </c>
      <c r="G164" s="222"/>
      <c r="H164" s="225">
        <v>31.253</v>
      </c>
      <c r="I164" s="226"/>
      <c r="J164" s="222"/>
      <c r="K164" s="222"/>
      <c r="L164" s="227"/>
      <c r="M164" s="228"/>
      <c r="N164" s="229"/>
      <c r="O164" s="229"/>
      <c r="P164" s="229"/>
      <c r="Q164" s="229"/>
      <c r="R164" s="229"/>
      <c r="S164" s="229"/>
      <c r="T164" s="230"/>
      <c r="AT164" s="231" t="s">
        <v>185</v>
      </c>
      <c r="AU164" s="231" t="s">
        <v>91</v>
      </c>
      <c r="AV164" s="14" t="s">
        <v>91</v>
      </c>
      <c r="AW164" s="14" t="s">
        <v>4</v>
      </c>
      <c r="AX164" s="14" t="s">
        <v>87</v>
      </c>
      <c r="AY164" s="231" t="s">
        <v>174</v>
      </c>
    </row>
    <row r="165" spans="1:65" s="2" customFormat="1" ht="16.5" customHeight="1">
      <c r="A165" s="36"/>
      <c r="B165" s="37"/>
      <c r="C165" s="193" t="s">
        <v>220</v>
      </c>
      <c r="D165" s="193" t="s">
        <v>177</v>
      </c>
      <c r="E165" s="194" t="s">
        <v>847</v>
      </c>
      <c r="F165" s="195" t="s">
        <v>848</v>
      </c>
      <c r="G165" s="196" t="s">
        <v>217</v>
      </c>
      <c r="H165" s="197">
        <v>7.8129999999999997</v>
      </c>
      <c r="I165" s="198"/>
      <c r="J165" s="199">
        <f>ROUND(I165*H165,2)</f>
        <v>0</v>
      </c>
      <c r="K165" s="195" t="s">
        <v>194</v>
      </c>
      <c r="L165" s="41"/>
      <c r="M165" s="200" t="s">
        <v>1</v>
      </c>
      <c r="N165" s="201" t="s">
        <v>48</v>
      </c>
      <c r="O165" s="73"/>
      <c r="P165" s="202">
        <f>O165*H165</f>
        <v>0</v>
      </c>
      <c r="Q165" s="202">
        <v>0</v>
      </c>
      <c r="R165" s="202">
        <f>Q165*H165</f>
        <v>0</v>
      </c>
      <c r="S165" s="202">
        <v>0</v>
      </c>
      <c r="T165" s="203">
        <f>S165*H165</f>
        <v>0</v>
      </c>
      <c r="U165" s="36"/>
      <c r="V165" s="36"/>
      <c r="W165" s="36"/>
      <c r="X165" s="36"/>
      <c r="Y165" s="36"/>
      <c r="Z165" s="36"/>
      <c r="AA165" s="36"/>
      <c r="AB165" s="36"/>
      <c r="AC165" s="36"/>
      <c r="AD165" s="36"/>
      <c r="AE165" s="36"/>
      <c r="AR165" s="204" t="s">
        <v>120</v>
      </c>
      <c r="AT165" s="204" t="s">
        <v>177</v>
      </c>
      <c r="AU165" s="204" t="s">
        <v>91</v>
      </c>
      <c r="AY165" s="18" t="s">
        <v>174</v>
      </c>
      <c r="BE165" s="205">
        <f>IF(N165="základní",J165,0)</f>
        <v>0</v>
      </c>
      <c r="BF165" s="205">
        <f>IF(N165="snížená",J165,0)</f>
        <v>0</v>
      </c>
      <c r="BG165" s="205">
        <f>IF(N165="zákl. přenesená",J165,0)</f>
        <v>0</v>
      </c>
      <c r="BH165" s="205">
        <f>IF(N165="sníž. přenesená",J165,0)</f>
        <v>0</v>
      </c>
      <c r="BI165" s="205">
        <f>IF(N165="nulová",J165,0)</f>
        <v>0</v>
      </c>
      <c r="BJ165" s="18" t="s">
        <v>87</v>
      </c>
      <c r="BK165" s="205">
        <f>ROUND(I165*H165,2)</f>
        <v>0</v>
      </c>
      <c r="BL165" s="18" t="s">
        <v>120</v>
      </c>
      <c r="BM165" s="204" t="s">
        <v>849</v>
      </c>
    </row>
    <row r="166" spans="1:65" s="14" customFormat="1" ht="11.25">
      <c r="B166" s="221"/>
      <c r="C166" s="222"/>
      <c r="D166" s="206" t="s">
        <v>185</v>
      </c>
      <c r="E166" s="222"/>
      <c r="F166" s="224" t="s">
        <v>850</v>
      </c>
      <c r="G166" s="222"/>
      <c r="H166" s="225">
        <v>7.8129999999999997</v>
      </c>
      <c r="I166" s="226"/>
      <c r="J166" s="222"/>
      <c r="K166" s="222"/>
      <c r="L166" s="227"/>
      <c r="M166" s="228"/>
      <c r="N166" s="229"/>
      <c r="O166" s="229"/>
      <c r="P166" s="229"/>
      <c r="Q166" s="229"/>
      <c r="R166" s="229"/>
      <c r="S166" s="229"/>
      <c r="T166" s="230"/>
      <c r="AT166" s="231" t="s">
        <v>185</v>
      </c>
      <c r="AU166" s="231" t="s">
        <v>91</v>
      </c>
      <c r="AV166" s="14" t="s">
        <v>91</v>
      </c>
      <c r="AW166" s="14" t="s">
        <v>4</v>
      </c>
      <c r="AX166" s="14" t="s">
        <v>87</v>
      </c>
      <c r="AY166" s="231" t="s">
        <v>174</v>
      </c>
    </row>
    <row r="167" spans="1:65" s="2" customFormat="1" ht="16.5" customHeight="1">
      <c r="A167" s="36"/>
      <c r="B167" s="37"/>
      <c r="C167" s="193" t="s">
        <v>225</v>
      </c>
      <c r="D167" s="193" t="s">
        <v>177</v>
      </c>
      <c r="E167" s="194" t="s">
        <v>226</v>
      </c>
      <c r="F167" s="195" t="s">
        <v>227</v>
      </c>
      <c r="G167" s="196" t="s">
        <v>217</v>
      </c>
      <c r="H167" s="197">
        <v>39.066000000000003</v>
      </c>
      <c r="I167" s="198"/>
      <c r="J167" s="199">
        <f>ROUND(I167*H167,2)</f>
        <v>0</v>
      </c>
      <c r="K167" s="195" t="s">
        <v>181</v>
      </c>
      <c r="L167" s="41"/>
      <c r="M167" s="200" t="s">
        <v>1</v>
      </c>
      <c r="N167" s="201" t="s">
        <v>48</v>
      </c>
      <c r="O167" s="73"/>
      <c r="P167" s="202">
        <f>O167*H167</f>
        <v>0</v>
      </c>
      <c r="Q167" s="202">
        <v>0</v>
      </c>
      <c r="R167" s="202">
        <f>Q167*H167</f>
        <v>0</v>
      </c>
      <c r="S167" s="202">
        <v>0</v>
      </c>
      <c r="T167" s="203">
        <f>S167*H167</f>
        <v>0</v>
      </c>
      <c r="U167" s="36"/>
      <c r="V167" s="36"/>
      <c r="W167" s="36"/>
      <c r="X167" s="36"/>
      <c r="Y167" s="36"/>
      <c r="Z167" s="36"/>
      <c r="AA167" s="36"/>
      <c r="AB167" s="36"/>
      <c r="AC167" s="36"/>
      <c r="AD167" s="36"/>
      <c r="AE167" s="36"/>
      <c r="AR167" s="204" t="s">
        <v>120</v>
      </c>
      <c r="AT167" s="204" t="s">
        <v>177</v>
      </c>
      <c r="AU167" s="204" t="s">
        <v>91</v>
      </c>
      <c r="AY167" s="18" t="s">
        <v>174</v>
      </c>
      <c r="BE167" s="205">
        <f>IF(N167="základní",J167,0)</f>
        <v>0</v>
      </c>
      <c r="BF167" s="205">
        <f>IF(N167="snížená",J167,0)</f>
        <v>0</v>
      </c>
      <c r="BG167" s="205">
        <f>IF(N167="zákl. přenesená",J167,0)</f>
        <v>0</v>
      </c>
      <c r="BH167" s="205">
        <f>IF(N167="sníž. přenesená",J167,0)</f>
        <v>0</v>
      </c>
      <c r="BI167" s="205">
        <f>IF(N167="nulová",J167,0)</f>
        <v>0</v>
      </c>
      <c r="BJ167" s="18" t="s">
        <v>87</v>
      </c>
      <c r="BK167" s="205">
        <f>ROUND(I167*H167,2)</f>
        <v>0</v>
      </c>
      <c r="BL167" s="18" t="s">
        <v>120</v>
      </c>
      <c r="BM167" s="204" t="s">
        <v>228</v>
      </c>
    </row>
    <row r="168" spans="1:65" s="2" customFormat="1" ht="29.25">
      <c r="A168" s="36"/>
      <c r="B168" s="37"/>
      <c r="C168" s="38"/>
      <c r="D168" s="206" t="s">
        <v>183</v>
      </c>
      <c r="E168" s="38"/>
      <c r="F168" s="207" t="s">
        <v>229</v>
      </c>
      <c r="G168" s="38"/>
      <c r="H168" s="38"/>
      <c r="I168" s="208"/>
      <c r="J168" s="38"/>
      <c r="K168" s="38"/>
      <c r="L168" s="41"/>
      <c r="M168" s="209"/>
      <c r="N168" s="210"/>
      <c r="O168" s="73"/>
      <c r="P168" s="73"/>
      <c r="Q168" s="73"/>
      <c r="R168" s="73"/>
      <c r="S168" s="73"/>
      <c r="T168" s="74"/>
      <c r="U168" s="36"/>
      <c r="V168" s="36"/>
      <c r="W168" s="36"/>
      <c r="X168" s="36"/>
      <c r="Y168" s="36"/>
      <c r="Z168" s="36"/>
      <c r="AA168" s="36"/>
      <c r="AB168" s="36"/>
      <c r="AC168" s="36"/>
      <c r="AD168" s="36"/>
      <c r="AE168" s="36"/>
      <c r="AT168" s="18" t="s">
        <v>183</v>
      </c>
      <c r="AU168" s="18" t="s">
        <v>91</v>
      </c>
    </row>
    <row r="169" spans="1:65" s="2" customFormat="1" ht="16.5" customHeight="1">
      <c r="A169" s="36"/>
      <c r="B169" s="37"/>
      <c r="C169" s="193" t="s">
        <v>190</v>
      </c>
      <c r="D169" s="193" t="s">
        <v>177</v>
      </c>
      <c r="E169" s="194" t="s">
        <v>230</v>
      </c>
      <c r="F169" s="195" t="s">
        <v>231</v>
      </c>
      <c r="G169" s="196" t="s">
        <v>217</v>
      </c>
      <c r="H169" s="197">
        <v>39.066000000000003</v>
      </c>
      <c r="I169" s="198"/>
      <c r="J169" s="199">
        <f>ROUND(I169*H169,2)</f>
        <v>0</v>
      </c>
      <c r="K169" s="195" t="s">
        <v>194</v>
      </c>
      <c r="L169" s="41"/>
      <c r="M169" s="200" t="s">
        <v>1</v>
      </c>
      <c r="N169" s="201" t="s">
        <v>48</v>
      </c>
      <c r="O169" s="73"/>
      <c r="P169" s="202">
        <f>O169*H169</f>
        <v>0</v>
      </c>
      <c r="Q169" s="202">
        <v>0</v>
      </c>
      <c r="R169" s="202">
        <f>Q169*H169</f>
        <v>0</v>
      </c>
      <c r="S169" s="202">
        <v>0</v>
      </c>
      <c r="T169" s="203">
        <f>S169*H169</f>
        <v>0</v>
      </c>
      <c r="U169" s="36"/>
      <c r="V169" s="36"/>
      <c r="W169" s="36"/>
      <c r="X169" s="36"/>
      <c r="Y169" s="36"/>
      <c r="Z169" s="36"/>
      <c r="AA169" s="36"/>
      <c r="AB169" s="36"/>
      <c r="AC169" s="36"/>
      <c r="AD169" s="36"/>
      <c r="AE169" s="36"/>
      <c r="AR169" s="204" t="s">
        <v>120</v>
      </c>
      <c r="AT169" s="204" t="s">
        <v>177</v>
      </c>
      <c r="AU169" s="204" t="s">
        <v>91</v>
      </c>
      <c r="AY169" s="18" t="s">
        <v>174</v>
      </c>
      <c r="BE169" s="205">
        <f>IF(N169="základní",J169,0)</f>
        <v>0</v>
      </c>
      <c r="BF169" s="205">
        <f>IF(N169="snížená",J169,0)</f>
        <v>0</v>
      </c>
      <c r="BG169" s="205">
        <f>IF(N169="zákl. přenesená",J169,0)</f>
        <v>0</v>
      </c>
      <c r="BH169" s="205">
        <f>IF(N169="sníž. přenesená",J169,0)</f>
        <v>0</v>
      </c>
      <c r="BI169" s="205">
        <f>IF(N169="nulová",J169,0)</f>
        <v>0</v>
      </c>
      <c r="BJ169" s="18" t="s">
        <v>87</v>
      </c>
      <c r="BK169" s="205">
        <f>ROUND(I169*H169,2)</f>
        <v>0</v>
      </c>
      <c r="BL169" s="18" t="s">
        <v>120</v>
      </c>
      <c r="BM169" s="204" t="s">
        <v>232</v>
      </c>
    </row>
    <row r="170" spans="1:65" s="2" customFormat="1" ht="16.5" customHeight="1">
      <c r="A170" s="36"/>
      <c r="B170" s="37"/>
      <c r="C170" s="193" t="s">
        <v>233</v>
      </c>
      <c r="D170" s="193" t="s">
        <v>177</v>
      </c>
      <c r="E170" s="194" t="s">
        <v>234</v>
      </c>
      <c r="F170" s="195" t="s">
        <v>235</v>
      </c>
      <c r="G170" s="196" t="s">
        <v>217</v>
      </c>
      <c r="H170" s="197">
        <v>781.32</v>
      </c>
      <c r="I170" s="198"/>
      <c r="J170" s="199">
        <f>ROUND(I170*H170,2)</f>
        <v>0</v>
      </c>
      <c r="K170" s="195" t="s">
        <v>194</v>
      </c>
      <c r="L170" s="41"/>
      <c r="M170" s="200" t="s">
        <v>1</v>
      </c>
      <c r="N170" s="201" t="s">
        <v>48</v>
      </c>
      <c r="O170" s="73"/>
      <c r="P170" s="202">
        <f>O170*H170</f>
        <v>0</v>
      </c>
      <c r="Q170" s="202">
        <v>0</v>
      </c>
      <c r="R170" s="202">
        <f>Q170*H170</f>
        <v>0</v>
      </c>
      <c r="S170" s="202">
        <v>0</v>
      </c>
      <c r="T170" s="203">
        <f>S170*H170</f>
        <v>0</v>
      </c>
      <c r="U170" s="36"/>
      <c r="V170" s="36"/>
      <c r="W170" s="36"/>
      <c r="X170" s="36"/>
      <c r="Y170" s="36"/>
      <c r="Z170" s="36"/>
      <c r="AA170" s="36"/>
      <c r="AB170" s="36"/>
      <c r="AC170" s="36"/>
      <c r="AD170" s="36"/>
      <c r="AE170" s="36"/>
      <c r="AR170" s="204" t="s">
        <v>120</v>
      </c>
      <c r="AT170" s="204" t="s">
        <v>177</v>
      </c>
      <c r="AU170" s="204" t="s">
        <v>91</v>
      </c>
      <c r="AY170" s="18" t="s">
        <v>174</v>
      </c>
      <c r="BE170" s="205">
        <f>IF(N170="základní",J170,0)</f>
        <v>0</v>
      </c>
      <c r="BF170" s="205">
        <f>IF(N170="snížená",J170,0)</f>
        <v>0</v>
      </c>
      <c r="BG170" s="205">
        <f>IF(N170="zákl. přenesená",J170,0)</f>
        <v>0</v>
      </c>
      <c r="BH170" s="205">
        <f>IF(N170="sníž. přenesená",J170,0)</f>
        <v>0</v>
      </c>
      <c r="BI170" s="205">
        <f>IF(N170="nulová",J170,0)</f>
        <v>0</v>
      </c>
      <c r="BJ170" s="18" t="s">
        <v>87</v>
      </c>
      <c r="BK170" s="205">
        <f>ROUND(I170*H170,2)</f>
        <v>0</v>
      </c>
      <c r="BL170" s="18" t="s">
        <v>120</v>
      </c>
      <c r="BM170" s="204" t="s">
        <v>236</v>
      </c>
    </row>
    <row r="171" spans="1:65" s="14" customFormat="1" ht="11.25">
      <c r="B171" s="221"/>
      <c r="C171" s="222"/>
      <c r="D171" s="206" t="s">
        <v>185</v>
      </c>
      <c r="E171" s="222"/>
      <c r="F171" s="224" t="s">
        <v>851</v>
      </c>
      <c r="G171" s="222"/>
      <c r="H171" s="225">
        <v>781.32</v>
      </c>
      <c r="I171" s="226"/>
      <c r="J171" s="222"/>
      <c r="K171" s="222"/>
      <c r="L171" s="227"/>
      <c r="M171" s="228"/>
      <c r="N171" s="229"/>
      <c r="O171" s="229"/>
      <c r="P171" s="229"/>
      <c r="Q171" s="229"/>
      <c r="R171" s="229"/>
      <c r="S171" s="229"/>
      <c r="T171" s="230"/>
      <c r="AT171" s="231" t="s">
        <v>185</v>
      </c>
      <c r="AU171" s="231" t="s">
        <v>91</v>
      </c>
      <c r="AV171" s="14" t="s">
        <v>91</v>
      </c>
      <c r="AW171" s="14" t="s">
        <v>4</v>
      </c>
      <c r="AX171" s="14" t="s">
        <v>87</v>
      </c>
      <c r="AY171" s="231" t="s">
        <v>174</v>
      </c>
    </row>
    <row r="172" spans="1:65" s="2" customFormat="1" ht="16.5" customHeight="1">
      <c r="A172" s="36"/>
      <c r="B172" s="37"/>
      <c r="C172" s="193" t="s">
        <v>238</v>
      </c>
      <c r="D172" s="193" t="s">
        <v>177</v>
      </c>
      <c r="E172" s="194" t="s">
        <v>239</v>
      </c>
      <c r="F172" s="195" t="s">
        <v>240</v>
      </c>
      <c r="G172" s="196" t="s">
        <v>217</v>
      </c>
      <c r="H172" s="197">
        <v>39.066000000000003</v>
      </c>
      <c r="I172" s="198"/>
      <c r="J172" s="199">
        <f>ROUND(I172*H172,2)</f>
        <v>0</v>
      </c>
      <c r="K172" s="195" t="s">
        <v>194</v>
      </c>
      <c r="L172" s="41"/>
      <c r="M172" s="200" t="s">
        <v>1</v>
      </c>
      <c r="N172" s="201" t="s">
        <v>48</v>
      </c>
      <c r="O172" s="73"/>
      <c r="P172" s="202">
        <f>O172*H172</f>
        <v>0</v>
      </c>
      <c r="Q172" s="202">
        <v>0</v>
      </c>
      <c r="R172" s="202">
        <f>Q172*H172</f>
        <v>0</v>
      </c>
      <c r="S172" s="202">
        <v>0</v>
      </c>
      <c r="T172" s="203">
        <f>S172*H172</f>
        <v>0</v>
      </c>
      <c r="U172" s="36"/>
      <c r="V172" s="36"/>
      <c r="W172" s="36"/>
      <c r="X172" s="36"/>
      <c r="Y172" s="36"/>
      <c r="Z172" s="36"/>
      <c r="AA172" s="36"/>
      <c r="AB172" s="36"/>
      <c r="AC172" s="36"/>
      <c r="AD172" s="36"/>
      <c r="AE172" s="36"/>
      <c r="AR172" s="204" t="s">
        <v>120</v>
      </c>
      <c r="AT172" s="204" t="s">
        <v>177</v>
      </c>
      <c r="AU172" s="204" t="s">
        <v>91</v>
      </c>
      <c r="AY172" s="18" t="s">
        <v>174</v>
      </c>
      <c r="BE172" s="205">
        <f>IF(N172="základní",J172,0)</f>
        <v>0</v>
      </c>
      <c r="BF172" s="205">
        <f>IF(N172="snížená",J172,0)</f>
        <v>0</v>
      </c>
      <c r="BG172" s="205">
        <f>IF(N172="zákl. přenesená",J172,0)</f>
        <v>0</v>
      </c>
      <c r="BH172" s="205">
        <f>IF(N172="sníž. přenesená",J172,0)</f>
        <v>0</v>
      </c>
      <c r="BI172" s="205">
        <f>IF(N172="nulová",J172,0)</f>
        <v>0</v>
      </c>
      <c r="BJ172" s="18" t="s">
        <v>87</v>
      </c>
      <c r="BK172" s="205">
        <f>ROUND(I172*H172,2)</f>
        <v>0</v>
      </c>
      <c r="BL172" s="18" t="s">
        <v>120</v>
      </c>
      <c r="BM172" s="204" t="s">
        <v>241</v>
      </c>
    </row>
    <row r="173" spans="1:65" s="12" customFormat="1" ht="22.9" customHeight="1">
      <c r="B173" s="177"/>
      <c r="C173" s="178"/>
      <c r="D173" s="179" t="s">
        <v>82</v>
      </c>
      <c r="E173" s="191" t="s">
        <v>242</v>
      </c>
      <c r="F173" s="191" t="s">
        <v>243</v>
      </c>
      <c r="G173" s="178"/>
      <c r="H173" s="178"/>
      <c r="I173" s="181"/>
      <c r="J173" s="192">
        <f>BK173</f>
        <v>0</v>
      </c>
      <c r="K173" s="178"/>
      <c r="L173" s="183"/>
      <c r="M173" s="184"/>
      <c r="N173" s="185"/>
      <c r="O173" s="185"/>
      <c r="P173" s="186">
        <f>SUM(P174:P177)</f>
        <v>0</v>
      </c>
      <c r="Q173" s="185"/>
      <c r="R173" s="186">
        <f>SUM(R174:R177)</f>
        <v>0</v>
      </c>
      <c r="S173" s="185"/>
      <c r="T173" s="187">
        <f>SUM(T174:T177)</f>
        <v>0</v>
      </c>
      <c r="AR173" s="188" t="s">
        <v>87</v>
      </c>
      <c r="AT173" s="189" t="s">
        <v>82</v>
      </c>
      <c r="AU173" s="189" t="s">
        <v>87</v>
      </c>
      <c r="AY173" s="188" t="s">
        <v>174</v>
      </c>
      <c r="BK173" s="190">
        <f>SUM(BK174:BK177)</f>
        <v>0</v>
      </c>
    </row>
    <row r="174" spans="1:65" s="2" customFormat="1" ht="16.5" customHeight="1">
      <c r="A174" s="36"/>
      <c r="B174" s="37"/>
      <c r="C174" s="193" t="s">
        <v>244</v>
      </c>
      <c r="D174" s="193" t="s">
        <v>177</v>
      </c>
      <c r="E174" s="194" t="s">
        <v>852</v>
      </c>
      <c r="F174" s="195" t="s">
        <v>853</v>
      </c>
      <c r="G174" s="196" t="s">
        <v>217</v>
      </c>
      <c r="H174" s="197">
        <v>2E-3</v>
      </c>
      <c r="I174" s="198"/>
      <c r="J174" s="199">
        <f>ROUND(I174*H174,2)</f>
        <v>0</v>
      </c>
      <c r="K174" s="195" t="s">
        <v>194</v>
      </c>
      <c r="L174" s="41"/>
      <c r="M174" s="200" t="s">
        <v>1</v>
      </c>
      <c r="N174" s="201" t="s">
        <v>48</v>
      </c>
      <c r="O174" s="73"/>
      <c r="P174" s="202">
        <f>O174*H174</f>
        <v>0</v>
      </c>
      <c r="Q174" s="202">
        <v>0</v>
      </c>
      <c r="R174" s="202">
        <f>Q174*H174</f>
        <v>0</v>
      </c>
      <c r="S174" s="202">
        <v>0</v>
      </c>
      <c r="T174" s="203">
        <f>S174*H174</f>
        <v>0</v>
      </c>
      <c r="U174" s="36"/>
      <c r="V174" s="36"/>
      <c r="W174" s="36"/>
      <c r="X174" s="36"/>
      <c r="Y174" s="36"/>
      <c r="Z174" s="36"/>
      <c r="AA174" s="36"/>
      <c r="AB174" s="36"/>
      <c r="AC174" s="36"/>
      <c r="AD174" s="36"/>
      <c r="AE174" s="36"/>
      <c r="AR174" s="204" t="s">
        <v>120</v>
      </c>
      <c r="AT174" s="204" t="s">
        <v>177</v>
      </c>
      <c r="AU174" s="204" t="s">
        <v>91</v>
      </c>
      <c r="AY174" s="18" t="s">
        <v>174</v>
      </c>
      <c r="BE174" s="205">
        <f>IF(N174="základní",J174,0)</f>
        <v>0</v>
      </c>
      <c r="BF174" s="205">
        <f>IF(N174="snížená",J174,0)</f>
        <v>0</v>
      </c>
      <c r="BG174" s="205">
        <f>IF(N174="zákl. přenesená",J174,0)</f>
        <v>0</v>
      </c>
      <c r="BH174" s="205">
        <f>IF(N174="sníž. přenesená",J174,0)</f>
        <v>0</v>
      </c>
      <c r="BI174" s="205">
        <f>IF(N174="nulová",J174,0)</f>
        <v>0</v>
      </c>
      <c r="BJ174" s="18" t="s">
        <v>87</v>
      </c>
      <c r="BK174" s="205">
        <f>ROUND(I174*H174,2)</f>
        <v>0</v>
      </c>
      <c r="BL174" s="18" t="s">
        <v>120</v>
      </c>
      <c r="BM174" s="204" t="s">
        <v>854</v>
      </c>
    </row>
    <row r="175" spans="1:65" s="14" customFormat="1" ht="11.25">
      <c r="B175" s="221"/>
      <c r="C175" s="222"/>
      <c r="D175" s="206" t="s">
        <v>185</v>
      </c>
      <c r="E175" s="222"/>
      <c r="F175" s="224" t="s">
        <v>855</v>
      </c>
      <c r="G175" s="222"/>
      <c r="H175" s="225">
        <v>2E-3</v>
      </c>
      <c r="I175" s="226"/>
      <c r="J175" s="222"/>
      <c r="K175" s="222"/>
      <c r="L175" s="227"/>
      <c r="M175" s="228"/>
      <c r="N175" s="229"/>
      <c r="O175" s="229"/>
      <c r="P175" s="229"/>
      <c r="Q175" s="229"/>
      <c r="R175" s="229"/>
      <c r="S175" s="229"/>
      <c r="T175" s="230"/>
      <c r="AT175" s="231" t="s">
        <v>185</v>
      </c>
      <c r="AU175" s="231" t="s">
        <v>91</v>
      </c>
      <c r="AV175" s="14" t="s">
        <v>91</v>
      </c>
      <c r="AW175" s="14" t="s">
        <v>4</v>
      </c>
      <c r="AX175" s="14" t="s">
        <v>87</v>
      </c>
      <c r="AY175" s="231" t="s">
        <v>174</v>
      </c>
    </row>
    <row r="176" spans="1:65" s="2" customFormat="1" ht="16.5" customHeight="1">
      <c r="A176" s="36"/>
      <c r="B176" s="37"/>
      <c r="C176" s="193" t="s">
        <v>249</v>
      </c>
      <c r="D176" s="193" t="s">
        <v>177</v>
      </c>
      <c r="E176" s="194" t="s">
        <v>856</v>
      </c>
      <c r="F176" s="195" t="s">
        <v>857</v>
      </c>
      <c r="G176" s="196" t="s">
        <v>217</v>
      </c>
      <c r="H176" s="197">
        <v>1E-3</v>
      </c>
      <c r="I176" s="198"/>
      <c r="J176" s="199">
        <f>ROUND(I176*H176,2)</f>
        <v>0</v>
      </c>
      <c r="K176" s="195" t="s">
        <v>194</v>
      </c>
      <c r="L176" s="41"/>
      <c r="M176" s="200" t="s">
        <v>1</v>
      </c>
      <c r="N176" s="201" t="s">
        <v>48</v>
      </c>
      <c r="O176" s="73"/>
      <c r="P176" s="202">
        <f>O176*H176</f>
        <v>0</v>
      </c>
      <c r="Q176" s="202">
        <v>0</v>
      </c>
      <c r="R176" s="202">
        <f>Q176*H176</f>
        <v>0</v>
      </c>
      <c r="S176" s="202">
        <v>0</v>
      </c>
      <c r="T176" s="203">
        <f>S176*H176</f>
        <v>0</v>
      </c>
      <c r="U176" s="36"/>
      <c r="V176" s="36"/>
      <c r="W176" s="36"/>
      <c r="X176" s="36"/>
      <c r="Y176" s="36"/>
      <c r="Z176" s="36"/>
      <c r="AA176" s="36"/>
      <c r="AB176" s="36"/>
      <c r="AC176" s="36"/>
      <c r="AD176" s="36"/>
      <c r="AE176" s="36"/>
      <c r="AR176" s="204" t="s">
        <v>120</v>
      </c>
      <c r="AT176" s="204" t="s">
        <v>177</v>
      </c>
      <c r="AU176" s="204" t="s">
        <v>91</v>
      </c>
      <c r="AY176" s="18" t="s">
        <v>174</v>
      </c>
      <c r="BE176" s="205">
        <f>IF(N176="základní",J176,0)</f>
        <v>0</v>
      </c>
      <c r="BF176" s="205">
        <f>IF(N176="snížená",J176,0)</f>
        <v>0</v>
      </c>
      <c r="BG176" s="205">
        <f>IF(N176="zákl. přenesená",J176,0)</f>
        <v>0</v>
      </c>
      <c r="BH176" s="205">
        <f>IF(N176="sníž. přenesená",J176,0)</f>
        <v>0</v>
      </c>
      <c r="BI176" s="205">
        <f>IF(N176="nulová",J176,0)</f>
        <v>0</v>
      </c>
      <c r="BJ176" s="18" t="s">
        <v>87</v>
      </c>
      <c r="BK176" s="205">
        <f>ROUND(I176*H176,2)</f>
        <v>0</v>
      </c>
      <c r="BL176" s="18" t="s">
        <v>120</v>
      </c>
      <c r="BM176" s="204" t="s">
        <v>858</v>
      </c>
    </row>
    <row r="177" spans="1:65" s="14" customFormat="1" ht="11.25">
      <c r="B177" s="221"/>
      <c r="C177" s="222"/>
      <c r="D177" s="206" t="s">
        <v>185</v>
      </c>
      <c r="E177" s="222"/>
      <c r="F177" s="224" t="s">
        <v>859</v>
      </c>
      <c r="G177" s="222"/>
      <c r="H177" s="225">
        <v>1E-3</v>
      </c>
      <c r="I177" s="226"/>
      <c r="J177" s="222"/>
      <c r="K177" s="222"/>
      <c r="L177" s="227"/>
      <c r="M177" s="228"/>
      <c r="N177" s="229"/>
      <c r="O177" s="229"/>
      <c r="P177" s="229"/>
      <c r="Q177" s="229"/>
      <c r="R177" s="229"/>
      <c r="S177" s="229"/>
      <c r="T177" s="230"/>
      <c r="AT177" s="231" t="s">
        <v>185</v>
      </c>
      <c r="AU177" s="231" t="s">
        <v>91</v>
      </c>
      <c r="AV177" s="14" t="s">
        <v>91</v>
      </c>
      <c r="AW177" s="14" t="s">
        <v>4</v>
      </c>
      <c r="AX177" s="14" t="s">
        <v>87</v>
      </c>
      <c r="AY177" s="231" t="s">
        <v>174</v>
      </c>
    </row>
    <row r="178" spans="1:65" s="12" customFormat="1" ht="25.9" customHeight="1">
      <c r="B178" s="177"/>
      <c r="C178" s="178"/>
      <c r="D178" s="179" t="s">
        <v>82</v>
      </c>
      <c r="E178" s="180" t="s">
        <v>254</v>
      </c>
      <c r="F178" s="180" t="s">
        <v>255</v>
      </c>
      <c r="G178" s="178"/>
      <c r="H178" s="178"/>
      <c r="I178" s="181"/>
      <c r="J178" s="182">
        <f>BK178</f>
        <v>0</v>
      </c>
      <c r="K178" s="178"/>
      <c r="L178" s="183"/>
      <c r="M178" s="184"/>
      <c r="N178" s="185"/>
      <c r="O178" s="185"/>
      <c r="P178" s="186">
        <f>P179+P248+P291+P293+P301+P316+P326</f>
        <v>0</v>
      </c>
      <c r="Q178" s="185"/>
      <c r="R178" s="186">
        <f>R179+R248+R291+R293+R301+R316+R326</f>
        <v>6.6419125100000018</v>
      </c>
      <c r="S178" s="185"/>
      <c r="T178" s="187">
        <f>T179+T248+T291+T293+T301+T316+T326</f>
        <v>2.7597855</v>
      </c>
      <c r="AR178" s="188" t="s">
        <v>91</v>
      </c>
      <c r="AT178" s="189" t="s">
        <v>82</v>
      </c>
      <c r="AU178" s="189" t="s">
        <v>83</v>
      </c>
      <c r="AY178" s="188" t="s">
        <v>174</v>
      </c>
      <c r="BK178" s="190">
        <f>BK179+BK248+BK291+BK293+BK301+BK316+BK326</f>
        <v>0</v>
      </c>
    </row>
    <row r="179" spans="1:65" s="12" customFormat="1" ht="22.9" customHeight="1">
      <c r="B179" s="177"/>
      <c r="C179" s="178"/>
      <c r="D179" s="179" t="s">
        <v>82</v>
      </c>
      <c r="E179" s="191" t="s">
        <v>256</v>
      </c>
      <c r="F179" s="191" t="s">
        <v>257</v>
      </c>
      <c r="G179" s="178"/>
      <c r="H179" s="178"/>
      <c r="I179" s="181"/>
      <c r="J179" s="192">
        <f>BK179</f>
        <v>0</v>
      </c>
      <c r="K179" s="178"/>
      <c r="L179" s="183"/>
      <c r="M179" s="184"/>
      <c r="N179" s="185"/>
      <c r="O179" s="185"/>
      <c r="P179" s="186">
        <f>SUM(P180:P247)</f>
        <v>0</v>
      </c>
      <c r="Q179" s="185"/>
      <c r="R179" s="186">
        <f>SUM(R180:R247)</f>
        <v>4.5699283500000005</v>
      </c>
      <c r="S179" s="185"/>
      <c r="T179" s="187">
        <f>SUM(T180:T247)</f>
        <v>1.4028565</v>
      </c>
      <c r="AR179" s="188" t="s">
        <v>91</v>
      </c>
      <c r="AT179" s="189" t="s">
        <v>82</v>
      </c>
      <c r="AU179" s="189" t="s">
        <v>87</v>
      </c>
      <c r="AY179" s="188" t="s">
        <v>174</v>
      </c>
      <c r="BK179" s="190">
        <f>SUM(BK180:BK247)</f>
        <v>0</v>
      </c>
    </row>
    <row r="180" spans="1:65" s="2" customFormat="1" ht="16.5" customHeight="1">
      <c r="A180" s="36"/>
      <c r="B180" s="37"/>
      <c r="C180" s="193" t="s">
        <v>258</v>
      </c>
      <c r="D180" s="193" t="s">
        <v>177</v>
      </c>
      <c r="E180" s="194" t="s">
        <v>259</v>
      </c>
      <c r="F180" s="195" t="s">
        <v>260</v>
      </c>
      <c r="G180" s="196" t="s">
        <v>199</v>
      </c>
      <c r="H180" s="197">
        <v>4</v>
      </c>
      <c r="I180" s="198"/>
      <c r="J180" s="199">
        <f>ROUND(I180*H180,2)</f>
        <v>0</v>
      </c>
      <c r="K180" s="195" t="s">
        <v>194</v>
      </c>
      <c r="L180" s="41"/>
      <c r="M180" s="200" t="s">
        <v>1</v>
      </c>
      <c r="N180" s="201" t="s">
        <v>48</v>
      </c>
      <c r="O180" s="73"/>
      <c r="P180" s="202">
        <f>O180*H180</f>
        <v>0</v>
      </c>
      <c r="Q180" s="202">
        <v>0</v>
      </c>
      <c r="R180" s="202">
        <f>Q180*H180</f>
        <v>0</v>
      </c>
      <c r="S180" s="202">
        <v>2.9999999999999997E-4</v>
      </c>
      <c r="T180" s="203">
        <f>S180*H180</f>
        <v>1.1999999999999999E-3</v>
      </c>
      <c r="U180" s="36"/>
      <c r="V180" s="36"/>
      <c r="W180" s="36"/>
      <c r="X180" s="36"/>
      <c r="Y180" s="36"/>
      <c r="Z180" s="36"/>
      <c r="AA180" s="36"/>
      <c r="AB180" s="36"/>
      <c r="AC180" s="36"/>
      <c r="AD180" s="36"/>
      <c r="AE180" s="36"/>
      <c r="AR180" s="204" t="s">
        <v>261</v>
      </c>
      <c r="AT180" s="204" t="s">
        <v>177</v>
      </c>
      <c r="AU180" s="204" t="s">
        <v>91</v>
      </c>
      <c r="AY180" s="18" t="s">
        <v>174</v>
      </c>
      <c r="BE180" s="205">
        <f>IF(N180="základní",J180,0)</f>
        <v>0</v>
      </c>
      <c r="BF180" s="205">
        <f>IF(N180="snížená",J180,0)</f>
        <v>0</v>
      </c>
      <c r="BG180" s="205">
        <f>IF(N180="zákl. přenesená",J180,0)</f>
        <v>0</v>
      </c>
      <c r="BH180" s="205">
        <f>IF(N180="sníž. přenesená",J180,0)</f>
        <v>0</v>
      </c>
      <c r="BI180" s="205">
        <f>IF(N180="nulová",J180,0)</f>
        <v>0</v>
      </c>
      <c r="BJ180" s="18" t="s">
        <v>87</v>
      </c>
      <c r="BK180" s="205">
        <f>ROUND(I180*H180,2)</f>
        <v>0</v>
      </c>
      <c r="BL180" s="18" t="s">
        <v>261</v>
      </c>
      <c r="BM180" s="204" t="s">
        <v>262</v>
      </c>
    </row>
    <row r="181" spans="1:65" s="2" customFormat="1" ht="16.5" customHeight="1">
      <c r="A181" s="36"/>
      <c r="B181" s="37"/>
      <c r="C181" s="193" t="s">
        <v>8</v>
      </c>
      <c r="D181" s="193" t="s">
        <v>177</v>
      </c>
      <c r="E181" s="194" t="s">
        <v>263</v>
      </c>
      <c r="F181" s="195" t="s">
        <v>264</v>
      </c>
      <c r="G181" s="196" t="s">
        <v>180</v>
      </c>
      <c r="H181" s="197">
        <v>163.875</v>
      </c>
      <c r="I181" s="198"/>
      <c r="J181" s="199">
        <f>ROUND(I181*H181,2)</f>
        <v>0</v>
      </c>
      <c r="K181" s="195" t="s">
        <v>194</v>
      </c>
      <c r="L181" s="41"/>
      <c r="M181" s="200" t="s">
        <v>1</v>
      </c>
      <c r="N181" s="201" t="s">
        <v>48</v>
      </c>
      <c r="O181" s="73"/>
      <c r="P181" s="202">
        <f>O181*H181</f>
        <v>0</v>
      </c>
      <c r="Q181" s="202">
        <v>4.4999999999999999E-4</v>
      </c>
      <c r="R181" s="202">
        <f>Q181*H181</f>
        <v>7.3743749999999997E-2</v>
      </c>
      <c r="S181" s="202">
        <v>0</v>
      </c>
      <c r="T181" s="203">
        <f>S181*H181</f>
        <v>0</v>
      </c>
      <c r="U181" s="36"/>
      <c r="V181" s="36"/>
      <c r="W181" s="36"/>
      <c r="X181" s="36"/>
      <c r="Y181" s="36"/>
      <c r="Z181" s="36"/>
      <c r="AA181" s="36"/>
      <c r="AB181" s="36"/>
      <c r="AC181" s="36"/>
      <c r="AD181" s="36"/>
      <c r="AE181" s="36"/>
      <c r="AR181" s="204" t="s">
        <v>261</v>
      </c>
      <c r="AT181" s="204" t="s">
        <v>177</v>
      </c>
      <c r="AU181" s="204" t="s">
        <v>91</v>
      </c>
      <c r="AY181" s="18" t="s">
        <v>174</v>
      </c>
      <c r="BE181" s="205">
        <f>IF(N181="základní",J181,0)</f>
        <v>0</v>
      </c>
      <c r="BF181" s="205">
        <f>IF(N181="snížená",J181,0)</f>
        <v>0</v>
      </c>
      <c r="BG181" s="205">
        <f>IF(N181="zákl. přenesená",J181,0)</f>
        <v>0</v>
      </c>
      <c r="BH181" s="205">
        <f>IF(N181="sníž. přenesená",J181,0)</f>
        <v>0</v>
      </c>
      <c r="BI181" s="205">
        <f>IF(N181="nulová",J181,0)</f>
        <v>0</v>
      </c>
      <c r="BJ181" s="18" t="s">
        <v>87</v>
      </c>
      <c r="BK181" s="205">
        <f>ROUND(I181*H181,2)</f>
        <v>0</v>
      </c>
      <c r="BL181" s="18" t="s">
        <v>261</v>
      </c>
      <c r="BM181" s="204" t="s">
        <v>265</v>
      </c>
    </row>
    <row r="182" spans="1:65" s="2" customFormat="1" ht="68.25">
      <c r="A182" s="36"/>
      <c r="B182" s="37"/>
      <c r="C182" s="38"/>
      <c r="D182" s="206" t="s">
        <v>183</v>
      </c>
      <c r="E182" s="38"/>
      <c r="F182" s="207" t="s">
        <v>266</v>
      </c>
      <c r="G182" s="38"/>
      <c r="H182" s="38"/>
      <c r="I182" s="208"/>
      <c r="J182" s="38"/>
      <c r="K182" s="38"/>
      <c r="L182" s="41"/>
      <c r="M182" s="209"/>
      <c r="N182" s="210"/>
      <c r="O182" s="73"/>
      <c r="P182" s="73"/>
      <c r="Q182" s="73"/>
      <c r="R182" s="73"/>
      <c r="S182" s="73"/>
      <c r="T182" s="74"/>
      <c r="U182" s="36"/>
      <c r="V182" s="36"/>
      <c r="W182" s="36"/>
      <c r="X182" s="36"/>
      <c r="Y182" s="36"/>
      <c r="Z182" s="36"/>
      <c r="AA182" s="36"/>
      <c r="AB182" s="36"/>
      <c r="AC182" s="36"/>
      <c r="AD182" s="36"/>
      <c r="AE182" s="36"/>
      <c r="AT182" s="18" t="s">
        <v>183</v>
      </c>
      <c r="AU182" s="18" t="s">
        <v>91</v>
      </c>
    </row>
    <row r="183" spans="1:65" s="13" customFormat="1" ht="11.25">
      <c r="B183" s="211"/>
      <c r="C183" s="212"/>
      <c r="D183" s="206" t="s">
        <v>185</v>
      </c>
      <c r="E183" s="213" t="s">
        <v>1</v>
      </c>
      <c r="F183" s="214" t="s">
        <v>186</v>
      </c>
      <c r="G183" s="212"/>
      <c r="H183" s="213" t="s">
        <v>1</v>
      </c>
      <c r="I183" s="215"/>
      <c r="J183" s="212"/>
      <c r="K183" s="212"/>
      <c r="L183" s="216"/>
      <c r="M183" s="217"/>
      <c r="N183" s="218"/>
      <c r="O183" s="218"/>
      <c r="P183" s="218"/>
      <c r="Q183" s="218"/>
      <c r="R183" s="218"/>
      <c r="S183" s="218"/>
      <c r="T183" s="219"/>
      <c r="AT183" s="220" t="s">
        <v>185</v>
      </c>
      <c r="AU183" s="220" t="s">
        <v>91</v>
      </c>
      <c r="AV183" s="13" t="s">
        <v>87</v>
      </c>
      <c r="AW183" s="13" t="s">
        <v>38</v>
      </c>
      <c r="AX183" s="13" t="s">
        <v>83</v>
      </c>
      <c r="AY183" s="220" t="s">
        <v>174</v>
      </c>
    </row>
    <row r="184" spans="1:65" s="14" customFormat="1" ht="11.25">
      <c r="B184" s="221"/>
      <c r="C184" s="222"/>
      <c r="D184" s="206" t="s">
        <v>185</v>
      </c>
      <c r="E184" s="223" t="s">
        <v>1</v>
      </c>
      <c r="F184" s="224" t="s">
        <v>840</v>
      </c>
      <c r="G184" s="222"/>
      <c r="H184" s="225">
        <v>163.875</v>
      </c>
      <c r="I184" s="226"/>
      <c r="J184" s="222"/>
      <c r="K184" s="222"/>
      <c r="L184" s="227"/>
      <c r="M184" s="228"/>
      <c r="N184" s="229"/>
      <c r="O184" s="229"/>
      <c r="P184" s="229"/>
      <c r="Q184" s="229"/>
      <c r="R184" s="229"/>
      <c r="S184" s="229"/>
      <c r="T184" s="230"/>
      <c r="AT184" s="231" t="s">
        <v>185</v>
      </c>
      <c r="AU184" s="231" t="s">
        <v>91</v>
      </c>
      <c r="AV184" s="14" t="s">
        <v>91</v>
      </c>
      <c r="AW184" s="14" t="s">
        <v>38</v>
      </c>
      <c r="AX184" s="14" t="s">
        <v>83</v>
      </c>
      <c r="AY184" s="231" t="s">
        <v>174</v>
      </c>
    </row>
    <row r="185" spans="1:65" s="15" customFormat="1" ht="11.25">
      <c r="B185" s="232"/>
      <c r="C185" s="233"/>
      <c r="D185" s="206" t="s">
        <v>185</v>
      </c>
      <c r="E185" s="234" t="s">
        <v>1</v>
      </c>
      <c r="F185" s="235" t="s">
        <v>189</v>
      </c>
      <c r="G185" s="233"/>
      <c r="H185" s="236">
        <v>163.875</v>
      </c>
      <c r="I185" s="237"/>
      <c r="J185" s="233"/>
      <c r="K185" s="233"/>
      <c r="L185" s="238"/>
      <c r="M185" s="239"/>
      <c r="N185" s="240"/>
      <c r="O185" s="240"/>
      <c r="P185" s="240"/>
      <c r="Q185" s="240"/>
      <c r="R185" s="240"/>
      <c r="S185" s="240"/>
      <c r="T185" s="241"/>
      <c r="AT185" s="242" t="s">
        <v>185</v>
      </c>
      <c r="AU185" s="242" t="s">
        <v>91</v>
      </c>
      <c r="AV185" s="15" t="s">
        <v>120</v>
      </c>
      <c r="AW185" s="15" t="s">
        <v>38</v>
      </c>
      <c r="AX185" s="15" t="s">
        <v>87</v>
      </c>
      <c r="AY185" s="242" t="s">
        <v>174</v>
      </c>
    </row>
    <row r="186" spans="1:65" s="2" customFormat="1" ht="16.5" customHeight="1">
      <c r="A186" s="36"/>
      <c r="B186" s="37"/>
      <c r="C186" s="193" t="s">
        <v>261</v>
      </c>
      <c r="D186" s="193" t="s">
        <v>177</v>
      </c>
      <c r="E186" s="194" t="s">
        <v>267</v>
      </c>
      <c r="F186" s="195" t="s">
        <v>268</v>
      </c>
      <c r="G186" s="196" t="s">
        <v>180</v>
      </c>
      <c r="H186" s="197">
        <v>163.875</v>
      </c>
      <c r="I186" s="198"/>
      <c r="J186" s="199">
        <f>ROUND(I186*H186,2)</f>
        <v>0</v>
      </c>
      <c r="K186" s="195" t="s">
        <v>194</v>
      </c>
      <c r="L186" s="41"/>
      <c r="M186" s="200" t="s">
        <v>1</v>
      </c>
      <c r="N186" s="201" t="s">
        <v>48</v>
      </c>
      <c r="O186" s="73"/>
      <c r="P186" s="202">
        <f>O186*H186</f>
        <v>0</v>
      </c>
      <c r="Q186" s="202">
        <v>0</v>
      </c>
      <c r="R186" s="202">
        <f>Q186*H186</f>
        <v>0</v>
      </c>
      <c r="S186" s="202">
        <v>0</v>
      </c>
      <c r="T186" s="203">
        <f>S186*H186</f>
        <v>0</v>
      </c>
      <c r="U186" s="36"/>
      <c r="V186" s="36"/>
      <c r="W186" s="36"/>
      <c r="X186" s="36"/>
      <c r="Y186" s="36"/>
      <c r="Z186" s="36"/>
      <c r="AA186" s="36"/>
      <c r="AB186" s="36"/>
      <c r="AC186" s="36"/>
      <c r="AD186" s="36"/>
      <c r="AE186" s="36"/>
      <c r="AR186" s="204" t="s">
        <v>261</v>
      </c>
      <c r="AT186" s="204" t="s">
        <v>177</v>
      </c>
      <c r="AU186" s="204" t="s">
        <v>91</v>
      </c>
      <c r="AY186" s="18" t="s">
        <v>174</v>
      </c>
      <c r="BE186" s="205">
        <f>IF(N186="základní",J186,0)</f>
        <v>0</v>
      </c>
      <c r="BF186" s="205">
        <f>IF(N186="snížená",J186,0)</f>
        <v>0</v>
      </c>
      <c r="BG186" s="205">
        <f>IF(N186="zákl. přenesená",J186,0)</f>
        <v>0</v>
      </c>
      <c r="BH186" s="205">
        <f>IF(N186="sníž. přenesená",J186,0)</f>
        <v>0</v>
      </c>
      <c r="BI186" s="205">
        <f>IF(N186="nulová",J186,0)</f>
        <v>0</v>
      </c>
      <c r="BJ186" s="18" t="s">
        <v>87</v>
      </c>
      <c r="BK186" s="205">
        <f>ROUND(I186*H186,2)</f>
        <v>0</v>
      </c>
      <c r="BL186" s="18" t="s">
        <v>261</v>
      </c>
      <c r="BM186" s="204" t="s">
        <v>269</v>
      </c>
    </row>
    <row r="187" spans="1:65" s="13" customFormat="1" ht="11.25">
      <c r="B187" s="211"/>
      <c r="C187" s="212"/>
      <c r="D187" s="206" t="s">
        <v>185</v>
      </c>
      <c r="E187" s="213" t="s">
        <v>1</v>
      </c>
      <c r="F187" s="214" t="s">
        <v>186</v>
      </c>
      <c r="G187" s="212"/>
      <c r="H187" s="213" t="s">
        <v>1</v>
      </c>
      <c r="I187" s="215"/>
      <c r="J187" s="212"/>
      <c r="K187" s="212"/>
      <c r="L187" s="216"/>
      <c r="M187" s="217"/>
      <c r="N187" s="218"/>
      <c r="O187" s="218"/>
      <c r="P187" s="218"/>
      <c r="Q187" s="218"/>
      <c r="R187" s="218"/>
      <c r="S187" s="218"/>
      <c r="T187" s="219"/>
      <c r="AT187" s="220" t="s">
        <v>185</v>
      </c>
      <c r="AU187" s="220" t="s">
        <v>91</v>
      </c>
      <c r="AV187" s="13" t="s">
        <v>87</v>
      </c>
      <c r="AW187" s="13" t="s">
        <v>38</v>
      </c>
      <c r="AX187" s="13" t="s">
        <v>83</v>
      </c>
      <c r="AY187" s="220" t="s">
        <v>174</v>
      </c>
    </row>
    <row r="188" spans="1:65" s="14" customFormat="1" ht="11.25">
      <c r="B188" s="221"/>
      <c r="C188" s="222"/>
      <c r="D188" s="206" t="s">
        <v>185</v>
      </c>
      <c r="E188" s="223" t="s">
        <v>1</v>
      </c>
      <c r="F188" s="224" t="s">
        <v>840</v>
      </c>
      <c r="G188" s="222"/>
      <c r="H188" s="225">
        <v>163.875</v>
      </c>
      <c r="I188" s="226"/>
      <c r="J188" s="222"/>
      <c r="K188" s="222"/>
      <c r="L188" s="227"/>
      <c r="M188" s="228"/>
      <c r="N188" s="229"/>
      <c r="O188" s="229"/>
      <c r="P188" s="229"/>
      <c r="Q188" s="229"/>
      <c r="R188" s="229"/>
      <c r="S188" s="229"/>
      <c r="T188" s="230"/>
      <c r="AT188" s="231" t="s">
        <v>185</v>
      </c>
      <c r="AU188" s="231" t="s">
        <v>91</v>
      </c>
      <c r="AV188" s="14" t="s">
        <v>91</v>
      </c>
      <c r="AW188" s="14" t="s">
        <v>38</v>
      </c>
      <c r="AX188" s="14" t="s">
        <v>83</v>
      </c>
      <c r="AY188" s="231" t="s">
        <v>174</v>
      </c>
    </row>
    <row r="189" spans="1:65" s="15" customFormat="1" ht="11.25">
      <c r="B189" s="232"/>
      <c r="C189" s="233"/>
      <c r="D189" s="206" t="s">
        <v>185</v>
      </c>
      <c r="E189" s="234" t="s">
        <v>1</v>
      </c>
      <c r="F189" s="235" t="s">
        <v>189</v>
      </c>
      <c r="G189" s="233"/>
      <c r="H189" s="236">
        <v>163.875</v>
      </c>
      <c r="I189" s="237"/>
      <c r="J189" s="233"/>
      <c r="K189" s="233"/>
      <c r="L189" s="238"/>
      <c r="M189" s="239"/>
      <c r="N189" s="240"/>
      <c r="O189" s="240"/>
      <c r="P189" s="240"/>
      <c r="Q189" s="240"/>
      <c r="R189" s="240"/>
      <c r="S189" s="240"/>
      <c r="T189" s="241"/>
      <c r="AT189" s="242" t="s">
        <v>185</v>
      </c>
      <c r="AU189" s="242" t="s">
        <v>91</v>
      </c>
      <c r="AV189" s="15" t="s">
        <v>120</v>
      </c>
      <c r="AW189" s="15" t="s">
        <v>38</v>
      </c>
      <c r="AX189" s="15" t="s">
        <v>87</v>
      </c>
      <c r="AY189" s="242" t="s">
        <v>174</v>
      </c>
    </row>
    <row r="190" spans="1:65" s="2" customFormat="1" ht="16.5" customHeight="1">
      <c r="A190" s="36"/>
      <c r="B190" s="37"/>
      <c r="C190" s="243" t="s">
        <v>270</v>
      </c>
      <c r="D190" s="243" t="s">
        <v>271</v>
      </c>
      <c r="E190" s="244" t="s">
        <v>272</v>
      </c>
      <c r="F190" s="245" t="s">
        <v>273</v>
      </c>
      <c r="G190" s="246" t="s">
        <v>217</v>
      </c>
      <c r="H190" s="247">
        <v>5.1999999999999998E-2</v>
      </c>
      <c r="I190" s="248"/>
      <c r="J190" s="249">
        <f>ROUND(I190*H190,2)</f>
        <v>0</v>
      </c>
      <c r="K190" s="245" t="s">
        <v>194</v>
      </c>
      <c r="L190" s="250"/>
      <c r="M190" s="251" t="s">
        <v>1</v>
      </c>
      <c r="N190" s="252" t="s">
        <v>48</v>
      </c>
      <c r="O190" s="73"/>
      <c r="P190" s="202">
        <f>O190*H190</f>
        <v>0</v>
      </c>
      <c r="Q190" s="202">
        <v>1</v>
      </c>
      <c r="R190" s="202">
        <f>Q190*H190</f>
        <v>5.1999999999999998E-2</v>
      </c>
      <c r="S190" s="202">
        <v>0</v>
      </c>
      <c r="T190" s="203">
        <f>S190*H190</f>
        <v>0</v>
      </c>
      <c r="U190" s="36"/>
      <c r="V190" s="36"/>
      <c r="W190" s="36"/>
      <c r="X190" s="36"/>
      <c r="Y190" s="36"/>
      <c r="Z190" s="36"/>
      <c r="AA190" s="36"/>
      <c r="AB190" s="36"/>
      <c r="AC190" s="36"/>
      <c r="AD190" s="36"/>
      <c r="AE190" s="36"/>
      <c r="AR190" s="204" t="s">
        <v>274</v>
      </c>
      <c r="AT190" s="204" t="s">
        <v>271</v>
      </c>
      <c r="AU190" s="204" t="s">
        <v>91</v>
      </c>
      <c r="AY190" s="18" t="s">
        <v>174</v>
      </c>
      <c r="BE190" s="205">
        <f>IF(N190="základní",J190,0)</f>
        <v>0</v>
      </c>
      <c r="BF190" s="205">
        <f>IF(N190="snížená",J190,0)</f>
        <v>0</v>
      </c>
      <c r="BG190" s="205">
        <f>IF(N190="zákl. přenesená",J190,0)</f>
        <v>0</v>
      </c>
      <c r="BH190" s="205">
        <f>IF(N190="sníž. přenesená",J190,0)</f>
        <v>0</v>
      </c>
      <c r="BI190" s="205">
        <f>IF(N190="nulová",J190,0)</f>
        <v>0</v>
      </c>
      <c r="BJ190" s="18" t="s">
        <v>87</v>
      </c>
      <c r="BK190" s="205">
        <f>ROUND(I190*H190,2)</f>
        <v>0</v>
      </c>
      <c r="BL190" s="18" t="s">
        <v>261</v>
      </c>
      <c r="BM190" s="204" t="s">
        <v>275</v>
      </c>
    </row>
    <row r="191" spans="1:65" s="14" customFormat="1" ht="11.25">
      <c r="B191" s="221"/>
      <c r="C191" s="222"/>
      <c r="D191" s="206" t="s">
        <v>185</v>
      </c>
      <c r="E191" s="222"/>
      <c r="F191" s="224" t="s">
        <v>860</v>
      </c>
      <c r="G191" s="222"/>
      <c r="H191" s="225">
        <v>5.1999999999999998E-2</v>
      </c>
      <c r="I191" s="226"/>
      <c r="J191" s="222"/>
      <c r="K191" s="222"/>
      <c r="L191" s="227"/>
      <c r="M191" s="228"/>
      <c r="N191" s="229"/>
      <c r="O191" s="229"/>
      <c r="P191" s="229"/>
      <c r="Q191" s="229"/>
      <c r="R191" s="229"/>
      <c r="S191" s="229"/>
      <c r="T191" s="230"/>
      <c r="AT191" s="231" t="s">
        <v>185</v>
      </c>
      <c r="AU191" s="231" t="s">
        <v>91</v>
      </c>
      <c r="AV191" s="14" t="s">
        <v>91</v>
      </c>
      <c r="AW191" s="14" t="s">
        <v>4</v>
      </c>
      <c r="AX191" s="14" t="s">
        <v>87</v>
      </c>
      <c r="AY191" s="231" t="s">
        <v>174</v>
      </c>
    </row>
    <row r="192" spans="1:65" s="2" customFormat="1" ht="16.5" customHeight="1">
      <c r="A192" s="36"/>
      <c r="B192" s="37"/>
      <c r="C192" s="193" t="s">
        <v>277</v>
      </c>
      <c r="D192" s="193" t="s">
        <v>177</v>
      </c>
      <c r="E192" s="194" t="s">
        <v>278</v>
      </c>
      <c r="F192" s="195" t="s">
        <v>279</v>
      </c>
      <c r="G192" s="196" t="s">
        <v>180</v>
      </c>
      <c r="H192" s="197">
        <v>252.02</v>
      </c>
      <c r="I192" s="198"/>
      <c r="J192" s="199">
        <f>ROUND(I192*H192,2)</f>
        <v>0</v>
      </c>
      <c r="K192" s="195" t="s">
        <v>194</v>
      </c>
      <c r="L192" s="41"/>
      <c r="M192" s="200" t="s">
        <v>1</v>
      </c>
      <c r="N192" s="201" t="s">
        <v>48</v>
      </c>
      <c r="O192" s="73"/>
      <c r="P192" s="202">
        <f>O192*H192</f>
        <v>0</v>
      </c>
      <c r="Q192" s="202">
        <v>0</v>
      </c>
      <c r="R192" s="202">
        <f>Q192*H192</f>
        <v>0</v>
      </c>
      <c r="S192" s="202">
        <v>0</v>
      </c>
      <c r="T192" s="203">
        <f>S192*H192</f>
        <v>0</v>
      </c>
      <c r="U192" s="36"/>
      <c r="V192" s="36"/>
      <c r="W192" s="36"/>
      <c r="X192" s="36"/>
      <c r="Y192" s="36"/>
      <c r="Z192" s="36"/>
      <c r="AA192" s="36"/>
      <c r="AB192" s="36"/>
      <c r="AC192" s="36"/>
      <c r="AD192" s="36"/>
      <c r="AE192" s="36"/>
      <c r="AR192" s="204" t="s">
        <v>261</v>
      </c>
      <c r="AT192" s="204" t="s">
        <v>177</v>
      </c>
      <c r="AU192" s="204" t="s">
        <v>91</v>
      </c>
      <c r="AY192" s="18" t="s">
        <v>174</v>
      </c>
      <c r="BE192" s="205">
        <f>IF(N192="základní",J192,0)</f>
        <v>0</v>
      </c>
      <c r="BF192" s="205">
        <f>IF(N192="snížená",J192,0)</f>
        <v>0</v>
      </c>
      <c r="BG192" s="205">
        <f>IF(N192="zákl. přenesená",J192,0)</f>
        <v>0</v>
      </c>
      <c r="BH192" s="205">
        <f>IF(N192="sníž. přenesená",J192,0)</f>
        <v>0</v>
      </c>
      <c r="BI192" s="205">
        <f>IF(N192="nulová",J192,0)</f>
        <v>0</v>
      </c>
      <c r="BJ192" s="18" t="s">
        <v>87</v>
      </c>
      <c r="BK192" s="205">
        <f>ROUND(I192*H192,2)</f>
        <v>0</v>
      </c>
      <c r="BL192" s="18" t="s">
        <v>261</v>
      </c>
      <c r="BM192" s="204" t="s">
        <v>280</v>
      </c>
    </row>
    <row r="193" spans="1:65" s="13" customFormat="1" ht="11.25">
      <c r="B193" s="211"/>
      <c r="C193" s="212"/>
      <c r="D193" s="206" t="s">
        <v>185</v>
      </c>
      <c r="E193" s="213" t="s">
        <v>1</v>
      </c>
      <c r="F193" s="214" t="s">
        <v>186</v>
      </c>
      <c r="G193" s="212"/>
      <c r="H193" s="213" t="s">
        <v>1</v>
      </c>
      <c r="I193" s="215"/>
      <c r="J193" s="212"/>
      <c r="K193" s="212"/>
      <c r="L193" s="216"/>
      <c r="M193" s="217"/>
      <c r="N193" s="218"/>
      <c r="O193" s="218"/>
      <c r="P193" s="218"/>
      <c r="Q193" s="218"/>
      <c r="R193" s="218"/>
      <c r="S193" s="218"/>
      <c r="T193" s="219"/>
      <c r="AT193" s="220" t="s">
        <v>185</v>
      </c>
      <c r="AU193" s="220" t="s">
        <v>91</v>
      </c>
      <c r="AV193" s="13" t="s">
        <v>87</v>
      </c>
      <c r="AW193" s="13" t="s">
        <v>38</v>
      </c>
      <c r="AX193" s="13" t="s">
        <v>83</v>
      </c>
      <c r="AY193" s="220" t="s">
        <v>174</v>
      </c>
    </row>
    <row r="194" spans="1:65" s="14" customFormat="1" ht="11.25">
      <c r="B194" s="221"/>
      <c r="C194" s="222"/>
      <c r="D194" s="206" t="s">
        <v>185</v>
      </c>
      <c r="E194" s="223" t="s">
        <v>1</v>
      </c>
      <c r="F194" s="224" t="s">
        <v>840</v>
      </c>
      <c r="G194" s="222"/>
      <c r="H194" s="225">
        <v>163.875</v>
      </c>
      <c r="I194" s="226"/>
      <c r="J194" s="222"/>
      <c r="K194" s="222"/>
      <c r="L194" s="227"/>
      <c r="M194" s="228"/>
      <c r="N194" s="229"/>
      <c r="O194" s="229"/>
      <c r="P194" s="229"/>
      <c r="Q194" s="229"/>
      <c r="R194" s="229"/>
      <c r="S194" s="229"/>
      <c r="T194" s="230"/>
      <c r="AT194" s="231" t="s">
        <v>185</v>
      </c>
      <c r="AU194" s="231" t="s">
        <v>91</v>
      </c>
      <c r="AV194" s="14" t="s">
        <v>91</v>
      </c>
      <c r="AW194" s="14" t="s">
        <v>38</v>
      </c>
      <c r="AX194" s="14" t="s">
        <v>83</v>
      </c>
      <c r="AY194" s="231" t="s">
        <v>174</v>
      </c>
    </row>
    <row r="195" spans="1:65" s="16" customFormat="1" ht="11.25">
      <c r="B195" s="253"/>
      <c r="C195" s="254"/>
      <c r="D195" s="206" t="s">
        <v>185</v>
      </c>
      <c r="E195" s="255" t="s">
        <v>1</v>
      </c>
      <c r="F195" s="256" t="s">
        <v>281</v>
      </c>
      <c r="G195" s="254"/>
      <c r="H195" s="257">
        <v>163.875</v>
      </c>
      <c r="I195" s="258"/>
      <c r="J195" s="254"/>
      <c r="K195" s="254"/>
      <c r="L195" s="259"/>
      <c r="M195" s="260"/>
      <c r="N195" s="261"/>
      <c r="O195" s="261"/>
      <c r="P195" s="261"/>
      <c r="Q195" s="261"/>
      <c r="R195" s="261"/>
      <c r="S195" s="261"/>
      <c r="T195" s="262"/>
      <c r="AT195" s="263" t="s">
        <v>185</v>
      </c>
      <c r="AU195" s="263" t="s">
        <v>91</v>
      </c>
      <c r="AV195" s="16" t="s">
        <v>105</v>
      </c>
      <c r="AW195" s="16" t="s">
        <v>38</v>
      </c>
      <c r="AX195" s="16" t="s">
        <v>83</v>
      </c>
      <c r="AY195" s="263" t="s">
        <v>174</v>
      </c>
    </row>
    <row r="196" spans="1:65" s="13" customFormat="1" ht="11.25">
      <c r="B196" s="211"/>
      <c r="C196" s="212"/>
      <c r="D196" s="206" t="s">
        <v>185</v>
      </c>
      <c r="E196" s="213" t="s">
        <v>1</v>
      </c>
      <c r="F196" s="214" t="s">
        <v>187</v>
      </c>
      <c r="G196" s="212"/>
      <c r="H196" s="213" t="s">
        <v>1</v>
      </c>
      <c r="I196" s="215"/>
      <c r="J196" s="212"/>
      <c r="K196" s="212"/>
      <c r="L196" s="216"/>
      <c r="M196" s="217"/>
      <c r="N196" s="218"/>
      <c r="O196" s="218"/>
      <c r="P196" s="218"/>
      <c r="Q196" s="218"/>
      <c r="R196" s="218"/>
      <c r="S196" s="218"/>
      <c r="T196" s="219"/>
      <c r="AT196" s="220" t="s">
        <v>185</v>
      </c>
      <c r="AU196" s="220" t="s">
        <v>91</v>
      </c>
      <c r="AV196" s="13" t="s">
        <v>87</v>
      </c>
      <c r="AW196" s="13" t="s">
        <v>38</v>
      </c>
      <c r="AX196" s="13" t="s">
        <v>83</v>
      </c>
      <c r="AY196" s="220" t="s">
        <v>174</v>
      </c>
    </row>
    <row r="197" spans="1:65" s="14" customFormat="1" ht="11.25">
      <c r="B197" s="221"/>
      <c r="C197" s="222"/>
      <c r="D197" s="206" t="s">
        <v>185</v>
      </c>
      <c r="E197" s="223" t="s">
        <v>1</v>
      </c>
      <c r="F197" s="224" t="s">
        <v>861</v>
      </c>
      <c r="G197" s="222"/>
      <c r="H197" s="225">
        <v>88.144999999999996</v>
      </c>
      <c r="I197" s="226"/>
      <c r="J197" s="222"/>
      <c r="K197" s="222"/>
      <c r="L197" s="227"/>
      <c r="M197" s="228"/>
      <c r="N197" s="229"/>
      <c r="O197" s="229"/>
      <c r="P197" s="229"/>
      <c r="Q197" s="229"/>
      <c r="R197" s="229"/>
      <c r="S197" s="229"/>
      <c r="T197" s="230"/>
      <c r="AT197" s="231" t="s">
        <v>185</v>
      </c>
      <c r="AU197" s="231" t="s">
        <v>91</v>
      </c>
      <c r="AV197" s="14" t="s">
        <v>91</v>
      </c>
      <c r="AW197" s="14" t="s">
        <v>38</v>
      </c>
      <c r="AX197" s="14" t="s">
        <v>83</v>
      </c>
      <c r="AY197" s="231" t="s">
        <v>174</v>
      </c>
    </row>
    <row r="198" spans="1:65" s="16" customFormat="1" ht="11.25">
      <c r="B198" s="253"/>
      <c r="C198" s="254"/>
      <c r="D198" s="206" t="s">
        <v>185</v>
      </c>
      <c r="E198" s="255" t="s">
        <v>1</v>
      </c>
      <c r="F198" s="256" t="s">
        <v>281</v>
      </c>
      <c r="G198" s="254"/>
      <c r="H198" s="257">
        <v>88.144999999999996</v>
      </c>
      <c r="I198" s="258"/>
      <c r="J198" s="254"/>
      <c r="K198" s="254"/>
      <c r="L198" s="259"/>
      <c r="M198" s="260"/>
      <c r="N198" s="261"/>
      <c r="O198" s="261"/>
      <c r="P198" s="261"/>
      <c r="Q198" s="261"/>
      <c r="R198" s="261"/>
      <c r="S198" s="261"/>
      <c r="T198" s="262"/>
      <c r="AT198" s="263" t="s">
        <v>185</v>
      </c>
      <c r="AU198" s="263" t="s">
        <v>91</v>
      </c>
      <c r="AV198" s="16" t="s">
        <v>105</v>
      </c>
      <c r="AW198" s="16" t="s">
        <v>38</v>
      </c>
      <c r="AX198" s="16" t="s">
        <v>83</v>
      </c>
      <c r="AY198" s="263" t="s">
        <v>174</v>
      </c>
    </row>
    <row r="199" spans="1:65" s="15" customFormat="1" ht="11.25">
      <c r="B199" s="232"/>
      <c r="C199" s="233"/>
      <c r="D199" s="206" t="s">
        <v>185</v>
      </c>
      <c r="E199" s="234" t="s">
        <v>1</v>
      </c>
      <c r="F199" s="235" t="s">
        <v>189</v>
      </c>
      <c r="G199" s="233"/>
      <c r="H199" s="236">
        <v>252.02</v>
      </c>
      <c r="I199" s="237"/>
      <c r="J199" s="233"/>
      <c r="K199" s="233"/>
      <c r="L199" s="238"/>
      <c r="M199" s="239"/>
      <c r="N199" s="240"/>
      <c r="O199" s="240"/>
      <c r="P199" s="240"/>
      <c r="Q199" s="240"/>
      <c r="R199" s="240"/>
      <c r="S199" s="240"/>
      <c r="T199" s="241"/>
      <c r="AT199" s="242" t="s">
        <v>185</v>
      </c>
      <c r="AU199" s="242" t="s">
        <v>91</v>
      </c>
      <c r="AV199" s="15" t="s">
        <v>120</v>
      </c>
      <c r="AW199" s="15" t="s">
        <v>38</v>
      </c>
      <c r="AX199" s="15" t="s">
        <v>87</v>
      </c>
      <c r="AY199" s="242" t="s">
        <v>174</v>
      </c>
    </row>
    <row r="200" spans="1:65" s="2" customFormat="1" ht="24.2" customHeight="1">
      <c r="A200" s="36"/>
      <c r="B200" s="37"/>
      <c r="C200" s="243" t="s">
        <v>283</v>
      </c>
      <c r="D200" s="243" t="s">
        <v>271</v>
      </c>
      <c r="E200" s="244" t="s">
        <v>284</v>
      </c>
      <c r="F200" s="245" t="s">
        <v>285</v>
      </c>
      <c r="G200" s="246" t="s">
        <v>180</v>
      </c>
      <c r="H200" s="247">
        <v>293.72899999999998</v>
      </c>
      <c r="I200" s="248"/>
      <c r="J200" s="249">
        <f>ROUND(I200*H200,2)</f>
        <v>0</v>
      </c>
      <c r="K200" s="245" t="s">
        <v>181</v>
      </c>
      <c r="L200" s="250"/>
      <c r="M200" s="251" t="s">
        <v>1</v>
      </c>
      <c r="N200" s="252" t="s">
        <v>48</v>
      </c>
      <c r="O200" s="73"/>
      <c r="P200" s="202">
        <f>O200*H200</f>
        <v>0</v>
      </c>
      <c r="Q200" s="202">
        <v>4.0000000000000001E-3</v>
      </c>
      <c r="R200" s="202">
        <f>Q200*H200</f>
        <v>1.1749160000000001</v>
      </c>
      <c r="S200" s="202">
        <v>0</v>
      </c>
      <c r="T200" s="203">
        <f>S200*H200</f>
        <v>0</v>
      </c>
      <c r="U200" s="36"/>
      <c r="V200" s="36"/>
      <c r="W200" s="36"/>
      <c r="X200" s="36"/>
      <c r="Y200" s="36"/>
      <c r="Z200" s="36"/>
      <c r="AA200" s="36"/>
      <c r="AB200" s="36"/>
      <c r="AC200" s="36"/>
      <c r="AD200" s="36"/>
      <c r="AE200" s="36"/>
      <c r="AR200" s="204" t="s">
        <v>274</v>
      </c>
      <c r="AT200" s="204" t="s">
        <v>271</v>
      </c>
      <c r="AU200" s="204" t="s">
        <v>91</v>
      </c>
      <c r="AY200" s="18" t="s">
        <v>174</v>
      </c>
      <c r="BE200" s="205">
        <f>IF(N200="základní",J200,0)</f>
        <v>0</v>
      </c>
      <c r="BF200" s="205">
        <f>IF(N200="snížená",J200,0)</f>
        <v>0</v>
      </c>
      <c r="BG200" s="205">
        <f>IF(N200="zákl. přenesená",J200,0)</f>
        <v>0</v>
      </c>
      <c r="BH200" s="205">
        <f>IF(N200="sníž. přenesená",J200,0)</f>
        <v>0</v>
      </c>
      <c r="BI200" s="205">
        <f>IF(N200="nulová",J200,0)</f>
        <v>0</v>
      </c>
      <c r="BJ200" s="18" t="s">
        <v>87</v>
      </c>
      <c r="BK200" s="205">
        <f>ROUND(I200*H200,2)</f>
        <v>0</v>
      </c>
      <c r="BL200" s="18" t="s">
        <v>261</v>
      </c>
      <c r="BM200" s="204" t="s">
        <v>286</v>
      </c>
    </row>
    <row r="201" spans="1:65" s="14" customFormat="1" ht="11.25">
      <c r="B201" s="221"/>
      <c r="C201" s="222"/>
      <c r="D201" s="206" t="s">
        <v>185</v>
      </c>
      <c r="E201" s="222"/>
      <c r="F201" s="224" t="s">
        <v>862</v>
      </c>
      <c r="G201" s="222"/>
      <c r="H201" s="225">
        <v>293.72899999999998</v>
      </c>
      <c r="I201" s="226"/>
      <c r="J201" s="222"/>
      <c r="K201" s="222"/>
      <c r="L201" s="227"/>
      <c r="M201" s="228"/>
      <c r="N201" s="229"/>
      <c r="O201" s="229"/>
      <c r="P201" s="229"/>
      <c r="Q201" s="229"/>
      <c r="R201" s="229"/>
      <c r="S201" s="229"/>
      <c r="T201" s="230"/>
      <c r="AT201" s="231" t="s">
        <v>185</v>
      </c>
      <c r="AU201" s="231" t="s">
        <v>91</v>
      </c>
      <c r="AV201" s="14" t="s">
        <v>91</v>
      </c>
      <c r="AW201" s="14" t="s">
        <v>4</v>
      </c>
      <c r="AX201" s="14" t="s">
        <v>87</v>
      </c>
      <c r="AY201" s="231" t="s">
        <v>174</v>
      </c>
    </row>
    <row r="202" spans="1:65" s="2" customFormat="1" ht="16.5" customHeight="1">
      <c r="A202" s="36"/>
      <c r="B202" s="37"/>
      <c r="C202" s="193" t="s">
        <v>288</v>
      </c>
      <c r="D202" s="193" t="s">
        <v>177</v>
      </c>
      <c r="E202" s="194" t="s">
        <v>289</v>
      </c>
      <c r="F202" s="195" t="s">
        <v>290</v>
      </c>
      <c r="G202" s="196" t="s">
        <v>180</v>
      </c>
      <c r="H202" s="197">
        <v>819.375</v>
      </c>
      <c r="I202" s="198"/>
      <c r="J202" s="199">
        <f>ROUND(I202*H202,2)</f>
        <v>0</v>
      </c>
      <c r="K202" s="195" t="s">
        <v>194</v>
      </c>
      <c r="L202" s="41"/>
      <c r="M202" s="200" t="s">
        <v>1</v>
      </c>
      <c r="N202" s="201" t="s">
        <v>48</v>
      </c>
      <c r="O202" s="73"/>
      <c r="P202" s="202">
        <f>O202*H202</f>
        <v>0</v>
      </c>
      <c r="Q202" s="202">
        <v>0</v>
      </c>
      <c r="R202" s="202">
        <f>Q202*H202</f>
        <v>0</v>
      </c>
      <c r="S202" s="202">
        <v>6.6E-4</v>
      </c>
      <c r="T202" s="203">
        <f>S202*H202</f>
        <v>0.54078749999999998</v>
      </c>
      <c r="U202" s="36"/>
      <c r="V202" s="36"/>
      <c r="W202" s="36"/>
      <c r="X202" s="36"/>
      <c r="Y202" s="36"/>
      <c r="Z202" s="36"/>
      <c r="AA202" s="36"/>
      <c r="AB202" s="36"/>
      <c r="AC202" s="36"/>
      <c r="AD202" s="36"/>
      <c r="AE202" s="36"/>
      <c r="AR202" s="204" t="s">
        <v>261</v>
      </c>
      <c r="AT202" s="204" t="s">
        <v>177</v>
      </c>
      <c r="AU202" s="204" t="s">
        <v>91</v>
      </c>
      <c r="AY202" s="18" t="s">
        <v>174</v>
      </c>
      <c r="BE202" s="205">
        <f>IF(N202="základní",J202,0)</f>
        <v>0</v>
      </c>
      <c r="BF202" s="205">
        <f>IF(N202="snížená",J202,0)</f>
        <v>0</v>
      </c>
      <c r="BG202" s="205">
        <f>IF(N202="zákl. přenesená",J202,0)</f>
        <v>0</v>
      </c>
      <c r="BH202" s="205">
        <f>IF(N202="sníž. přenesená",J202,0)</f>
        <v>0</v>
      </c>
      <c r="BI202" s="205">
        <f>IF(N202="nulová",J202,0)</f>
        <v>0</v>
      </c>
      <c r="BJ202" s="18" t="s">
        <v>87</v>
      </c>
      <c r="BK202" s="205">
        <f>ROUND(I202*H202,2)</f>
        <v>0</v>
      </c>
      <c r="BL202" s="18" t="s">
        <v>261</v>
      </c>
      <c r="BM202" s="204" t="s">
        <v>291</v>
      </c>
    </row>
    <row r="203" spans="1:65" s="13" customFormat="1" ht="11.25">
      <c r="B203" s="211"/>
      <c r="C203" s="212"/>
      <c r="D203" s="206" t="s">
        <v>185</v>
      </c>
      <c r="E203" s="213" t="s">
        <v>1</v>
      </c>
      <c r="F203" s="214" t="s">
        <v>186</v>
      </c>
      <c r="G203" s="212"/>
      <c r="H203" s="213" t="s">
        <v>1</v>
      </c>
      <c r="I203" s="215"/>
      <c r="J203" s="212"/>
      <c r="K203" s="212"/>
      <c r="L203" s="216"/>
      <c r="M203" s="217"/>
      <c r="N203" s="218"/>
      <c r="O203" s="218"/>
      <c r="P203" s="218"/>
      <c r="Q203" s="218"/>
      <c r="R203" s="218"/>
      <c r="S203" s="218"/>
      <c r="T203" s="219"/>
      <c r="AT203" s="220" t="s">
        <v>185</v>
      </c>
      <c r="AU203" s="220" t="s">
        <v>91</v>
      </c>
      <c r="AV203" s="13" t="s">
        <v>87</v>
      </c>
      <c r="AW203" s="13" t="s">
        <v>38</v>
      </c>
      <c r="AX203" s="13" t="s">
        <v>83</v>
      </c>
      <c r="AY203" s="220" t="s">
        <v>174</v>
      </c>
    </row>
    <row r="204" spans="1:65" s="14" customFormat="1" ht="11.25">
      <c r="B204" s="221"/>
      <c r="C204" s="222"/>
      <c r="D204" s="206" t="s">
        <v>185</v>
      </c>
      <c r="E204" s="223" t="s">
        <v>1</v>
      </c>
      <c r="F204" s="224" t="s">
        <v>863</v>
      </c>
      <c r="G204" s="222"/>
      <c r="H204" s="225">
        <v>819.375</v>
      </c>
      <c r="I204" s="226"/>
      <c r="J204" s="222"/>
      <c r="K204" s="222"/>
      <c r="L204" s="227"/>
      <c r="M204" s="228"/>
      <c r="N204" s="229"/>
      <c r="O204" s="229"/>
      <c r="P204" s="229"/>
      <c r="Q204" s="229"/>
      <c r="R204" s="229"/>
      <c r="S204" s="229"/>
      <c r="T204" s="230"/>
      <c r="AT204" s="231" t="s">
        <v>185</v>
      </c>
      <c r="AU204" s="231" t="s">
        <v>91</v>
      </c>
      <c r="AV204" s="14" t="s">
        <v>91</v>
      </c>
      <c r="AW204" s="14" t="s">
        <v>38</v>
      </c>
      <c r="AX204" s="14" t="s">
        <v>83</v>
      </c>
      <c r="AY204" s="231" t="s">
        <v>174</v>
      </c>
    </row>
    <row r="205" spans="1:65" s="15" customFormat="1" ht="11.25">
      <c r="B205" s="232"/>
      <c r="C205" s="233"/>
      <c r="D205" s="206" t="s">
        <v>185</v>
      </c>
      <c r="E205" s="234" t="s">
        <v>1</v>
      </c>
      <c r="F205" s="235" t="s">
        <v>189</v>
      </c>
      <c r="G205" s="233"/>
      <c r="H205" s="236">
        <v>819.375</v>
      </c>
      <c r="I205" s="237"/>
      <c r="J205" s="233"/>
      <c r="K205" s="233"/>
      <c r="L205" s="238"/>
      <c r="M205" s="239"/>
      <c r="N205" s="240"/>
      <c r="O205" s="240"/>
      <c r="P205" s="240"/>
      <c r="Q205" s="240"/>
      <c r="R205" s="240"/>
      <c r="S205" s="240"/>
      <c r="T205" s="241"/>
      <c r="AT205" s="242" t="s">
        <v>185</v>
      </c>
      <c r="AU205" s="242" t="s">
        <v>91</v>
      </c>
      <c r="AV205" s="15" t="s">
        <v>120</v>
      </c>
      <c r="AW205" s="15" t="s">
        <v>38</v>
      </c>
      <c r="AX205" s="15" t="s">
        <v>87</v>
      </c>
      <c r="AY205" s="242" t="s">
        <v>174</v>
      </c>
    </row>
    <row r="206" spans="1:65" s="2" customFormat="1" ht="16.5" customHeight="1">
      <c r="A206" s="36"/>
      <c r="B206" s="37"/>
      <c r="C206" s="193" t="s">
        <v>7</v>
      </c>
      <c r="D206" s="193" t="s">
        <v>177</v>
      </c>
      <c r="E206" s="194" t="s">
        <v>293</v>
      </c>
      <c r="F206" s="195" t="s">
        <v>294</v>
      </c>
      <c r="G206" s="196" t="s">
        <v>180</v>
      </c>
      <c r="H206" s="197">
        <v>49.258000000000003</v>
      </c>
      <c r="I206" s="198"/>
      <c r="J206" s="199">
        <f>ROUND(I206*H206,2)</f>
        <v>0</v>
      </c>
      <c r="K206" s="195" t="s">
        <v>194</v>
      </c>
      <c r="L206" s="41"/>
      <c r="M206" s="200" t="s">
        <v>1</v>
      </c>
      <c r="N206" s="201" t="s">
        <v>48</v>
      </c>
      <c r="O206" s="73"/>
      <c r="P206" s="202">
        <f>O206*H206</f>
        <v>0</v>
      </c>
      <c r="Q206" s="202">
        <v>0</v>
      </c>
      <c r="R206" s="202">
        <f>Q206*H206</f>
        <v>0</v>
      </c>
      <c r="S206" s="202">
        <v>5.4999999999999997E-3</v>
      </c>
      <c r="T206" s="203">
        <f>S206*H206</f>
        <v>0.27091900000000002</v>
      </c>
      <c r="U206" s="36"/>
      <c r="V206" s="36"/>
      <c r="W206" s="36"/>
      <c r="X206" s="36"/>
      <c r="Y206" s="36"/>
      <c r="Z206" s="36"/>
      <c r="AA206" s="36"/>
      <c r="AB206" s="36"/>
      <c r="AC206" s="36"/>
      <c r="AD206" s="36"/>
      <c r="AE206" s="36"/>
      <c r="AR206" s="204" t="s">
        <v>261</v>
      </c>
      <c r="AT206" s="204" t="s">
        <v>177</v>
      </c>
      <c r="AU206" s="204" t="s">
        <v>91</v>
      </c>
      <c r="AY206" s="18" t="s">
        <v>174</v>
      </c>
      <c r="BE206" s="205">
        <f>IF(N206="základní",J206,0)</f>
        <v>0</v>
      </c>
      <c r="BF206" s="205">
        <f>IF(N206="snížená",J206,0)</f>
        <v>0</v>
      </c>
      <c r="BG206" s="205">
        <f>IF(N206="zákl. přenesená",J206,0)</f>
        <v>0</v>
      </c>
      <c r="BH206" s="205">
        <f>IF(N206="sníž. přenesená",J206,0)</f>
        <v>0</v>
      </c>
      <c r="BI206" s="205">
        <f>IF(N206="nulová",J206,0)</f>
        <v>0</v>
      </c>
      <c r="BJ206" s="18" t="s">
        <v>87</v>
      </c>
      <c r="BK206" s="205">
        <f>ROUND(I206*H206,2)</f>
        <v>0</v>
      </c>
      <c r="BL206" s="18" t="s">
        <v>261</v>
      </c>
      <c r="BM206" s="204" t="s">
        <v>295</v>
      </c>
    </row>
    <row r="207" spans="1:65" s="13" customFormat="1" ht="11.25">
      <c r="B207" s="211"/>
      <c r="C207" s="212"/>
      <c r="D207" s="206" t="s">
        <v>185</v>
      </c>
      <c r="E207" s="213" t="s">
        <v>1</v>
      </c>
      <c r="F207" s="214" t="s">
        <v>186</v>
      </c>
      <c r="G207" s="212"/>
      <c r="H207" s="213" t="s">
        <v>1</v>
      </c>
      <c r="I207" s="215"/>
      <c r="J207" s="212"/>
      <c r="K207" s="212"/>
      <c r="L207" s="216"/>
      <c r="M207" s="217"/>
      <c r="N207" s="218"/>
      <c r="O207" s="218"/>
      <c r="P207" s="218"/>
      <c r="Q207" s="218"/>
      <c r="R207" s="218"/>
      <c r="S207" s="218"/>
      <c r="T207" s="219"/>
      <c r="AT207" s="220" t="s">
        <v>185</v>
      </c>
      <c r="AU207" s="220" t="s">
        <v>91</v>
      </c>
      <c r="AV207" s="13" t="s">
        <v>87</v>
      </c>
      <c r="AW207" s="13" t="s">
        <v>38</v>
      </c>
      <c r="AX207" s="13" t="s">
        <v>83</v>
      </c>
      <c r="AY207" s="220" t="s">
        <v>174</v>
      </c>
    </row>
    <row r="208" spans="1:65" s="14" customFormat="1" ht="11.25">
      <c r="B208" s="221"/>
      <c r="C208" s="222"/>
      <c r="D208" s="206" t="s">
        <v>185</v>
      </c>
      <c r="E208" s="223" t="s">
        <v>1</v>
      </c>
      <c r="F208" s="224" t="s">
        <v>864</v>
      </c>
      <c r="G208" s="222"/>
      <c r="H208" s="225">
        <v>49.258000000000003</v>
      </c>
      <c r="I208" s="226"/>
      <c r="J208" s="222"/>
      <c r="K208" s="222"/>
      <c r="L208" s="227"/>
      <c r="M208" s="228"/>
      <c r="N208" s="229"/>
      <c r="O208" s="229"/>
      <c r="P208" s="229"/>
      <c r="Q208" s="229"/>
      <c r="R208" s="229"/>
      <c r="S208" s="229"/>
      <c r="T208" s="230"/>
      <c r="AT208" s="231" t="s">
        <v>185</v>
      </c>
      <c r="AU208" s="231" t="s">
        <v>91</v>
      </c>
      <c r="AV208" s="14" t="s">
        <v>91</v>
      </c>
      <c r="AW208" s="14" t="s">
        <v>38</v>
      </c>
      <c r="AX208" s="14" t="s">
        <v>83</v>
      </c>
      <c r="AY208" s="231" t="s">
        <v>174</v>
      </c>
    </row>
    <row r="209" spans="1:65" s="15" customFormat="1" ht="11.25">
      <c r="B209" s="232"/>
      <c r="C209" s="233"/>
      <c r="D209" s="206" t="s">
        <v>185</v>
      </c>
      <c r="E209" s="234" t="s">
        <v>1</v>
      </c>
      <c r="F209" s="235" t="s">
        <v>189</v>
      </c>
      <c r="G209" s="233"/>
      <c r="H209" s="236">
        <v>49.258000000000003</v>
      </c>
      <c r="I209" s="237"/>
      <c r="J209" s="233"/>
      <c r="K209" s="233"/>
      <c r="L209" s="238"/>
      <c r="M209" s="239"/>
      <c r="N209" s="240"/>
      <c r="O209" s="240"/>
      <c r="P209" s="240"/>
      <c r="Q209" s="240"/>
      <c r="R209" s="240"/>
      <c r="S209" s="240"/>
      <c r="T209" s="241"/>
      <c r="AT209" s="242" t="s">
        <v>185</v>
      </c>
      <c r="AU209" s="242" t="s">
        <v>91</v>
      </c>
      <c r="AV209" s="15" t="s">
        <v>120</v>
      </c>
      <c r="AW209" s="15" t="s">
        <v>38</v>
      </c>
      <c r="AX209" s="15" t="s">
        <v>87</v>
      </c>
      <c r="AY209" s="242" t="s">
        <v>174</v>
      </c>
    </row>
    <row r="210" spans="1:65" s="2" customFormat="1" ht="16.5" customHeight="1">
      <c r="A210" s="36"/>
      <c r="B210" s="37"/>
      <c r="C210" s="193" t="s">
        <v>297</v>
      </c>
      <c r="D210" s="193" t="s">
        <v>177</v>
      </c>
      <c r="E210" s="194" t="s">
        <v>298</v>
      </c>
      <c r="F210" s="195" t="s">
        <v>299</v>
      </c>
      <c r="G210" s="196" t="s">
        <v>180</v>
      </c>
      <c r="H210" s="197">
        <v>163.875</v>
      </c>
      <c r="I210" s="198"/>
      <c r="J210" s="199">
        <f>ROUND(I210*H210,2)</f>
        <v>0</v>
      </c>
      <c r="K210" s="195" t="s">
        <v>194</v>
      </c>
      <c r="L210" s="41"/>
      <c r="M210" s="200" t="s">
        <v>1</v>
      </c>
      <c r="N210" s="201" t="s">
        <v>48</v>
      </c>
      <c r="O210" s="73"/>
      <c r="P210" s="202">
        <f>O210*H210</f>
        <v>0</v>
      </c>
      <c r="Q210" s="202">
        <v>8.8000000000000003E-4</v>
      </c>
      <c r="R210" s="202">
        <f>Q210*H210</f>
        <v>0.14421</v>
      </c>
      <c r="S210" s="202">
        <v>0</v>
      </c>
      <c r="T210" s="203">
        <f>S210*H210</f>
        <v>0</v>
      </c>
      <c r="U210" s="36"/>
      <c r="V210" s="36"/>
      <c r="W210" s="36"/>
      <c r="X210" s="36"/>
      <c r="Y210" s="36"/>
      <c r="Z210" s="36"/>
      <c r="AA210" s="36"/>
      <c r="AB210" s="36"/>
      <c r="AC210" s="36"/>
      <c r="AD210" s="36"/>
      <c r="AE210" s="36"/>
      <c r="AR210" s="204" t="s">
        <v>261</v>
      </c>
      <c r="AT210" s="204" t="s">
        <v>177</v>
      </c>
      <c r="AU210" s="204" t="s">
        <v>91</v>
      </c>
      <c r="AY210" s="18" t="s">
        <v>174</v>
      </c>
      <c r="BE210" s="205">
        <f>IF(N210="základní",J210,0)</f>
        <v>0</v>
      </c>
      <c r="BF210" s="205">
        <f>IF(N210="snížená",J210,0)</f>
        <v>0</v>
      </c>
      <c r="BG210" s="205">
        <f>IF(N210="zákl. přenesená",J210,0)</f>
        <v>0</v>
      </c>
      <c r="BH210" s="205">
        <f>IF(N210="sníž. přenesená",J210,0)</f>
        <v>0</v>
      </c>
      <c r="BI210" s="205">
        <f>IF(N210="nulová",J210,0)</f>
        <v>0</v>
      </c>
      <c r="BJ210" s="18" t="s">
        <v>87</v>
      </c>
      <c r="BK210" s="205">
        <f>ROUND(I210*H210,2)</f>
        <v>0</v>
      </c>
      <c r="BL210" s="18" t="s">
        <v>261</v>
      </c>
      <c r="BM210" s="204" t="s">
        <v>300</v>
      </c>
    </row>
    <row r="211" spans="1:65" s="13" customFormat="1" ht="11.25">
      <c r="B211" s="211"/>
      <c r="C211" s="212"/>
      <c r="D211" s="206" t="s">
        <v>185</v>
      </c>
      <c r="E211" s="213" t="s">
        <v>1</v>
      </c>
      <c r="F211" s="214" t="s">
        <v>186</v>
      </c>
      <c r="G211" s="212"/>
      <c r="H211" s="213" t="s">
        <v>1</v>
      </c>
      <c r="I211" s="215"/>
      <c r="J211" s="212"/>
      <c r="K211" s="212"/>
      <c r="L211" s="216"/>
      <c r="M211" s="217"/>
      <c r="N211" s="218"/>
      <c r="O211" s="218"/>
      <c r="P211" s="218"/>
      <c r="Q211" s="218"/>
      <c r="R211" s="218"/>
      <c r="S211" s="218"/>
      <c r="T211" s="219"/>
      <c r="AT211" s="220" t="s">
        <v>185</v>
      </c>
      <c r="AU211" s="220" t="s">
        <v>91</v>
      </c>
      <c r="AV211" s="13" t="s">
        <v>87</v>
      </c>
      <c r="AW211" s="13" t="s">
        <v>38</v>
      </c>
      <c r="AX211" s="13" t="s">
        <v>83</v>
      </c>
      <c r="AY211" s="220" t="s">
        <v>174</v>
      </c>
    </row>
    <row r="212" spans="1:65" s="14" customFormat="1" ht="11.25">
      <c r="B212" s="221"/>
      <c r="C212" s="222"/>
      <c r="D212" s="206" t="s">
        <v>185</v>
      </c>
      <c r="E212" s="223" t="s">
        <v>1</v>
      </c>
      <c r="F212" s="224" t="s">
        <v>840</v>
      </c>
      <c r="G212" s="222"/>
      <c r="H212" s="225">
        <v>163.875</v>
      </c>
      <c r="I212" s="226"/>
      <c r="J212" s="222"/>
      <c r="K212" s="222"/>
      <c r="L212" s="227"/>
      <c r="M212" s="228"/>
      <c r="N212" s="229"/>
      <c r="O212" s="229"/>
      <c r="P212" s="229"/>
      <c r="Q212" s="229"/>
      <c r="R212" s="229"/>
      <c r="S212" s="229"/>
      <c r="T212" s="230"/>
      <c r="AT212" s="231" t="s">
        <v>185</v>
      </c>
      <c r="AU212" s="231" t="s">
        <v>91</v>
      </c>
      <c r="AV212" s="14" t="s">
        <v>91</v>
      </c>
      <c r="AW212" s="14" t="s">
        <v>38</v>
      </c>
      <c r="AX212" s="14" t="s">
        <v>83</v>
      </c>
      <c r="AY212" s="231" t="s">
        <v>174</v>
      </c>
    </row>
    <row r="213" spans="1:65" s="15" customFormat="1" ht="11.25">
      <c r="B213" s="232"/>
      <c r="C213" s="233"/>
      <c r="D213" s="206" t="s">
        <v>185</v>
      </c>
      <c r="E213" s="234" t="s">
        <v>1</v>
      </c>
      <c r="F213" s="235" t="s">
        <v>189</v>
      </c>
      <c r="G213" s="233"/>
      <c r="H213" s="236">
        <v>163.875</v>
      </c>
      <c r="I213" s="237"/>
      <c r="J213" s="233"/>
      <c r="K213" s="233"/>
      <c r="L213" s="238"/>
      <c r="M213" s="239"/>
      <c r="N213" s="240"/>
      <c r="O213" s="240"/>
      <c r="P213" s="240"/>
      <c r="Q213" s="240"/>
      <c r="R213" s="240"/>
      <c r="S213" s="240"/>
      <c r="T213" s="241"/>
      <c r="AT213" s="242" t="s">
        <v>185</v>
      </c>
      <c r="AU213" s="242" t="s">
        <v>91</v>
      </c>
      <c r="AV213" s="15" t="s">
        <v>120</v>
      </c>
      <c r="AW213" s="15" t="s">
        <v>38</v>
      </c>
      <c r="AX213" s="15" t="s">
        <v>87</v>
      </c>
      <c r="AY213" s="242" t="s">
        <v>174</v>
      </c>
    </row>
    <row r="214" spans="1:65" s="2" customFormat="1" ht="33" customHeight="1">
      <c r="A214" s="36"/>
      <c r="B214" s="37"/>
      <c r="C214" s="243" t="s">
        <v>301</v>
      </c>
      <c r="D214" s="243" t="s">
        <v>271</v>
      </c>
      <c r="E214" s="244" t="s">
        <v>302</v>
      </c>
      <c r="F214" s="245" t="s">
        <v>303</v>
      </c>
      <c r="G214" s="246" t="s">
        <v>180</v>
      </c>
      <c r="H214" s="247">
        <v>190.99600000000001</v>
      </c>
      <c r="I214" s="248"/>
      <c r="J214" s="249">
        <f>ROUND(I214*H214,2)</f>
        <v>0</v>
      </c>
      <c r="K214" s="245" t="s">
        <v>181</v>
      </c>
      <c r="L214" s="250"/>
      <c r="M214" s="251" t="s">
        <v>1</v>
      </c>
      <c r="N214" s="252" t="s">
        <v>48</v>
      </c>
      <c r="O214" s="73"/>
      <c r="P214" s="202">
        <f>O214*H214</f>
        <v>0</v>
      </c>
      <c r="Q214" s="202">
        <v>4.7000000000000002E-3</v>
      </c>
      <c r="R214" s="202">
        <f>Q214*H214</f>
        <v>0.89768120000000007</v>
      </c>
      <c r="S214" s="202">
        <v>0</v>
      </c>
      <c r="T214" s="203">
        <f>S214*H214</f>
        <v>0</v>
      </c>
      <c r="U214" s="36"/>
      <c r="V214" s="36"/>
      <c r="W214" s="36"/>
      <c r="X214" s="36"/>
      <c r="Y214" s="36"/>
      <c r="Z214" s="36"/>
      <c r="AA214" s="36"/>
      <c r="AB214" s="36"/>
      <c r="AC214" s="36"/>
      <c r="AD214" s="36"/>
      <c r="AE214" s="36"/>
      <c r="AR214" s="204" t="s">
        <v>274</v>
      </c>
      <c r="AT214" s="204" t="s">
        <v>271</v>
      </c>
      <c r="AU214" s="204" t="s">
        <v>91</v>
      </c>
      <c r="AY214" s="18" t="s">
        <v>174</v>
      </c>
      <c r="BE214" s="205">
        <f>IF(N214="základní",J214,0)</f>
        <v>0</v>
      </c>
      <c r="BF214" s="205">
        <f>IF(N214="snížená",J214,0)</f>
        <v>0</v>
      </c>
      <c r="BG214" s="205">
        <f>IF(N214="zákl. přenesená",J214,0)</f>
        <v>0</v>
      </c>
      <c r="BH214" s="205">
        <f>IF(N214="sníž. přenesená",J214,0)</f>
        <v>0</v>
      </c>
      <c r="BI214" s="205">
        <f>IF(N214="nulová",J214,0)</f>
        <v>0</v>
      </c>
      <c r="BJ214" s="18" t="s">
        <v>87</v>
      </c>
      <c r="BK214" s="205">
        <f>ROUND(I214*H214,2)</f>
        <v>0</v>
      </c>
      <c r="BL214" s="18" t="s">
        <v>261</v>
      </c>
      <c r="BM214" s="204" t="s">
        <v>304</v>
      </c>
    </row>
    <row r="215" spans="1:65" s="14" customFormat="1" ht="11.25">
      <c r="B215" s="221"/>
      <c r="C215" s="222"/>
      <c r="D215" s="206" t="s">
        <v>185</v>
      </c>
      <c r="E215" s="222"/>
      <c r="F215" s="224" t="s">
        <v>865</v>
      </c>
      <c r="G215" s="222"/>
      <c r="H215" s="225">
        <v>190.99600000000001</v>
      </c>
      <c r="I215" s="226"/>
      <c r="J215" s="222"/>
      <c r="K215" s="222"/>
      <c r="L215" s="227"/>
      <c r="M215" s="228"/>
      <c r="N215" s="229"/>
      <c r="O215" s="229"/>
      <c r="P215" s="229"/>
      <c r="Q215" s="229"/>
      <c r="R215" s="229"/>
      <c r="S215" s="229"/>
      <c r="T215" s="230"/>
      <c r="AT215" s="231" t="s">
        <v>185</v>
      </c>
      <c r="AU215" s="231" t="s">
        <v>91</v>
      </c>
      <c r="AV215" s="14" t="s">
        <v>91</v>
      </c>
      <c r="AW215" s="14" t="s">
        <v>4</v>
      </c>
      <c r="AX215" s="14" t="s">
        <v>87</v>
      </c>
      <c r="AY215" s="231" t="s">
        <v>174</v>
      </c>
    </row>
    <row r="216" spans="1:65" s="2" customFormat="1" ht="16.5" customHeight="1">
      <c r="A216" s="36"/>
      <c r="B216" s="37"/>
      <c r="C216" s="193" t="s">
        <v>306</v>
      </c>
      <c r="D216" s="193" t="s">
        <v>177</v>
      </c>
      <c r="E216" s="194" t="s">
        <v>298</v>
      </c>
      <c r="F216" s="195" t="s">
        <v>299</v>
      </c>
      <c r="G216" s="196" t="s">
        <v>180</v>
      </c>
      <c r="H216" s="197">
        <v>163.875</v>
      </c>
      <c r="I216" s="198"/>
      <c r="J216" s="199">
        <f>ROUND(I216*H216,2)</f>
        <v>0</v>
      </c>
      <c r="K216" s="195" t="s">
        <v>194</v>
      </c>
      <c r="L216" s="41"/>
      <c r="M216" s="200" t="s">
        <v>1</v>
      </c>
      <c r="N216" s="201" t="s">
        <v>48</v>
      </c>
      <c r="O216" s="73"/>
      <c r="P216" s="202">
        <f>O216*H216</f>
        <v>0</v>
      </c>
      <c r="Q216" s="202">
        <v>8.8000000000000003E-4</v>
      </c>
      <c r="R216" s="202">
        <f>Q216*H216</f>
        <v>0.14421</v>
      </c>
      <c r="S216" s="202">
        <v>0</v>
      </c>
      <c r="T216" s="203">
        <f>S216*H216</f>
        <v>0</v>
      </c>
      <c r="U216" s="36"/>
      <c r="V216" s="36"/>
      <c r="W216" s="36"/>
      <c r="X216" s="36"/>
      <c r="Y216" s="36"/>
      <c r="Z216" s="36"/>
      <c r="AA216" s="36"/>
      <c r="AB216" s="36"/>
      <c r="AC216" s="36"/>
      <c r="AD216" s="36"/>
      <c r="AE216" s="36"/>
      <c r="AR216" s="204" t="s">
        <v>261</v>
      </c>
      <c r="AT216" s="204" t="s">
        <v>177</v>
      </c>
      <c r="AU216" s="204" t="s">
        <v>91</v>
      </c>
      <c r="AY216" s="18" t="s">
        <v>174</v>
      </c>
      <c r="BE216" s="205">
        <f>IF(N216="základní",J216,0)</f>
        <v>0</v>
      </c>
      <c r="BF216" s="205">
        <f>IF(N216="snížená",J216,0)</f>
        <v>0</v>
      </c>
      <c r="BG216" s="205">
        <f>IF(N216="zákl. přenesená",J216,0)</f>
        <v>0</v>
      </c>
      <c r="BH216" s="205">
        <f>IF(N216="sníž. přenesená",J216,0)</f>
        <v>0</v>
      </c>
      <c r="BI216" s="205">
        <f>IF(N216="nulová",J216,0)</f>
        <v>0</v>
      </c>
      <c r="BJ216" s="18" t="s">
        <v>87</v>
      </c>
      <c r="BK216" s="205">
        <f>ROUND(I216*H216,2)</f>
        <v>0</v>
      </c>
      <c r="BL216" s="18" t="s">
        <v>261</v>
      </c>
      <c r="BM216" s="204" t="s">
        <v>307</v>
      </c>
    </row>
    <row r="217" spans="1:65" s="13" customFormat="1" ht="11.25">
      <c r="B217" s="211"/>
      <c r="C217" s="212"/>
      <c r="D217" s="206" t="s">
        <v>185</v>
      </c>
      <c r="E217" s="213" t="s">
        <v>1</v>
      </c>
      <c r="F217" s="214" t="s">
        <v>186</v>
      </c>
      <c r="G217" s="212"/>
      <c r="H217" s="213" t="s">
        <v>1</v>
      </c>
      <c r="I217" s="215"/>
      <c r="J217" s="212"/>
      <c r="K217" s="212"/>
      <c r="L217" s="216"/>
      <c r="M217" s="217"/>
      <c r="N217" s="218"/>
      <c r="O217" s="218"/>
      <c r="P217" s="218"/>
      <c r="Q217" s="218"/>
      <c r="R217" s="218"/>
      <c r="S217" s="218"/>
      <c r="T217" s="219"/>
      <c r="AT217" s="220" t="s">
        <v>185</v>
      </c>
      <c r="AU217" s="220" t="s">
        <v>91</v>
      </c>
      <c r="AV217" s="13" t="s">
        <v>87</v>
      </c>
      <c r="AW217" s="13" t="s">
        <v>38</v>
      </c>
      <c r="AX217" s="13" t="s">
        <v>83</v>
      </c>
      <c r="AY217" s="220" t="s">
        <v>174</v>
      </c>
    </row>
    <row r="218" spans="1:65" s="14" customFormat="1" ht="11.25">
      <c r="B218" s="221"/>
      <c r="C218" s="222"/>
      <c r="D218" s="206" t="s">
        <v>185</v>
      </c>
      <c r="E218" s="223" t="s">
        <v>1</v>
      </c>
      <c r="F218" s="224" t="s">
        <v>840</v>
      </c>
      <c r="G218" s="222"/>
      <c r="H218" s="225">
        <v>163.875</v>
      </c>
      <c r="I218" s="226"/>
      <c r="J218" s="222"/>
      <c r="K218" s="222"/>
      <c r="L218" s="227"/>
      <c r="M218" s="228"/>
      <c r="N218" s="229"/>
      <c r="O218" s="229"/>
      <c r="P218" s="229"/>
      <c r="Q218" s="229"/>
      <c r="R218" s="229"/>
      <c r="S218" s="229"/>
      <c r="T218" s="230"/>
      <c r="AT218" s="231" t="s">
        <v>185</v>
      </c>
      <c r="AU218" s="231" t="s">
        <v>91</v>
      </c>
      <c r="AV218" s="14" t="s">
        <v>91</v>
      </c>
      <c r="AW218" s="14" t="s">
        <v>38</v>
      </c>
      <c r="AX218" s="14" t="s">
        <v>83</v>
      </c>
      <c r="AY218" s="231" t="s">
        <v>174</v>
      </c>
    </row>
    <row r="219" spans="1:65" s="15" customFormat="1" ht="11.25">
      <c r="B219" s="232"/>
      <c r="C219" s="233"/>
      <c r="D219" s="206" t="s">
        <v>185</v>
      </c>
      <c r="E219" s="234" t="s">
        <v>1</v>
      </c>
      <c r="F219" s="235" t="s">
        <v>189</v>
      </c>
      <c r="G219" s="233"/>
      <c r="H219" s="236">
        <v>163.875</v>
      </c>
      <c r="I219" s="237"/>
      <c r="J219" s="233"/>
      <c r="K219" s="233"/>
      <c r="L219" s="238"/>
      <c r="M219" s="239"/>
      <c r="N219" s="240"/>
      <c r="O219" s="240"/>
      <c r="P219" s="240"/>
      <c r="Q219" s="240"/>
      <c r="R219" s="240"/>
      <c r="S219" s="240"/>
      <c r="T219" s="241"/>
      <c r="AT219" s="242" t="s">
        <v>185</v>
      </c>
      <c r="AU219" s="242" t="s">
        <v>91</v>
      </c>
      <c r="AV219" s="15" t="s">
        <v>120</v>
      </c>
      <c r="AW219" s="15" t="s">
        <v>38</v>
      </c>
      <c r="AX219" s="15" t="s">
        <v>87</v>
      </c>
      <c r="AY219" s="242" t="s">
        <v>174</v>
      </c>
    </row>
    <row r="220" spans="1:65" s="2" customFormat="1" ht="24.2" customHeight="1">
      <c r="A220" s="36"/>
      <c r="B220" s="37"/>
      <c r="C220" s="243" t="s">
        <v>308</v>
      </c>
      <c r="D220" s="243" t="s">
        <v>271</v>
      </c>
      <c r="E220" s="244" t="s">
        <v>309</v>
      </c>
      <c r="F220" s="245" t="s">
        <v>310</v>
      </c>
      <c r="G220" s="246" t="s">
        <v>180</v>
      </c>
      <c r="H220" s="247">
        <v>190.99600000000001</v>
      </c>
      <c r="I220" s="248"/>
      <c r="J220" s="249">
        <f>ROUND(I220*H220,2)</f>
        <v>0</v>
      </c>
      <c r="K220" s="245" t="s">
        <v>181</v>
      </c>
      <c r="L220" s="250"/>
      <c r="M220" s="251" t="s">
        <v>1</v>
      </c>
      <c r="N220" s="252" t="s">
        <v>48</v>
      </c>
      <c r="O220" s="73"/>
      <c r="P220" s="202">
        <f>O220*H220</f>
        <v>0</v>
      </c>
      <c r="Q220" s="202">
        <v>5.5300000000000002E-3</v>
      </c>
      <c r="R220" s="202">
        <f>Q220*H220</f>
        <v>1.0562078800000001</v>
      </c>
      <c r="S220" s="202">
        <v>0</v>
      </c>
      <c r="T220" s="203">
        <f>S220*H220</f>
        <v>0</v>
      </c>
      <c r="U220" s="36"/>
      <c r="V220" s="36"/>
      <c r="W220" s="36"/>
      <c r="X220" s="36"/>
      <c r="Y220" s="36"/>
      <c r="Z220" s="36"/>
      <c r="AA220" s="36"/>
      <c r="AB220" s="36"/>
      <c r="AC220" s="36"/>
      <c r="AD220" s="36"/>
      <c r="AE220" s="36"/>
      <c r="AR220" s="204" t="s">
        <v>274</v>
      </c>
      <c r="AT220" s="204" t="s">
        <v>271</v>
      </c>
      <c r="AU220" s="204" t="s">
        <v>91</v>
      </c>
      <c r="AY220" s="18" t="s">
        <v>174</v>
      </c>
      <c r="BE220" s="205">
        <f>IF(N220="základní",J220,0)</f>
        <v>0</v>
      </c>
      <c r="BF220" s="205">
        <f>IF(N220="snížená",J220,0)</f>
        <v>0</v>
      </c>
      <c r="BG220" s="205">
        <f>IF(N220="zákl. přenesená",J220,0)</f>
        <v>0</v>
      </c>
      <c r="BH220" s="205">
        <f>IF(N220="sníž. přenesená",J220,0)</f>
        <v>0</v>
      </c>
      <c r="BI220" s="205">
        <f>IF(N220="nulová",J220,0)</f>
        <v>0</v>
      </c>
      <c r="BJ220" s="18" t="s">
        <v>87</v>
      </c>
      <c r="BK220" s="205">
        <f>ROUND(I220*H220,2)</f>
        <v>0</v>
      </c>
      <c r="BL220" s="18" t="s">
        <v>261</v>
      </c>
      <c r="BM220" s="204" t="s">
        <v>311</v>
      </c>
    </row>
    <row r="221" spans="1:65" s="14" customFormat="1" ht="11.25">
      <c r="B221" s="221"/>
      <c r="C221" s="222"/>
      <c r="D221" s="206" t="s">
        <v>185</v>
      </c>
      <c r="E221" s="222"/>
      <c r="F221" s="224" t="s">
        <v>865</v>
      </c>
      <c r="G221" s="222"/>
      <c r="H221" s="225">
        <v>190.99600000000001</v>
      </c>
      <c r="I221" s="226"/>
      <c r="J221" s="222"/>
      <c r="K221" s="222"/>
      <c r="L221" s="227"/>
      <c r="M221" s="228"/>
      <c r="N221" s="229"/>
      <c r="O221" s="229"/>
      <c r="P221" s="229"/>
      <c r="Q221" s="229"/>
      <c r="R221" s="229"/>
      <c r="S221" s="229"/>
      <c r="T221" s="230"/>
      <c r="AT221" s="231" t="s">
        <v>185</v>
      </c>
      <c r="AU221" s="231" t="s">
        <v>91</v>
      </c>
      <c r="AV221" s="14" t="s">
        <v>91</v>
      </c>
      <c r="AW221" s="14" t="s">
        <v>4</v>
      </c>
      <c r="AX221" s="14" t="s">
        <v>87</v>
      </c>
      <c r="AY221" s="231" t="s">
        <v>174</v>
      </c>
    </row>
    <row r="222" spans="1:65" s="2" customFormat="1" ht="16.5" customHeight="1">
      <c r="A222" s="36"/>
      <c r="B222" s="37"/>
      <c r="C222" s="193" t="s">
        <v>312</v>
      </c>
      <c r="D222" s="193" t="s">
        <v>177</v>
      </c>
      <c r="E222" s="194" t="s">
        <v>313</v>
      </c>
      <c r="F222" s="195" t="s">
        <v>314</v>
      </c>
      <c r="G222" s="196" t="s">
        <v>180</v>
      </c>
      <c r="H222" s="197">
        <v>163.875</v>
      </c>
      <c r="I222" s="198"/>
      <c r="J222" s="199">
        <f>ROUND(I222*H222,2)</f>
        <v>0</v>
      </c>
      <c r="K222" s="195" t="s">
        <v>194</v>
      </c>
      <c r="L222" s="41"/>
      <c r="M222" s="200" t="s">
        <v>1</v>
      </c>
      <c r="N222" s="201" t="s">
        <v>48</v>
      </c>
      <c r="O222" s="73"/>
      <c r="P222" s="202">
        <f>O222*H222</f>
        <v>0</v>
      </c>
      <c r="Q222" s="202">
        <v>0</v>
      </c>
      <c r="R222" s="202">
        <f>Q222*H222</f>
        <v>0</v>
      </c>
      <c r="S222" s="202">
        <v>3.5999999999999999E-3</v>
      </c>
      <c r="T222" s="203">
        <f>S222*H222</f>
        <v>0.58994999999999997</v>
      </c>
      <c r="U222" s="36"/>
      <c r="V222" s="36"/>
      <c r="W222" s="36"/>
      <c r="X222" s="36"/>
      <c r="Y222" s="36"/>
      <c r="Z222" s="36"/>
      <c r="AA222" s="36"/>
      <c r="AB222" s="36"/>
      <c r="AC222" s="36"/>
      <c r="AD222" s="36"/>
      <c r="AE222" s="36"/>
      <c r="AR222" s="204" t="s">
        <v>261</v>
      </c>
      <c r="AT222" s="204" t="s">
        <v>177</v>
      </c>
      <c r="AU222" s="204" t="s">
        <v>91</v>
      </c>
      <c r="AY222" s="18" t="s">
        <v>174</v>
      </c>
      <c r="BE222" s="205">
        <f>IF(N222="základní",J222,0)</f>
        <v>0</v>
      </c>
      <c r="BF222" s="205">
        <f>IF(N222="snížená",J222,0)</f>
        <v>0</v>
      </c>
      <c r="BG222" s="205">
        <f>IF(N222="zákl. přenesená",J222,0)</f>
        <v>0</v>
      </c>
      <c r="BH222" s="205">
        <f>IF(N222="sníž. přenesená",J222,0)</f>
        <v>0</v>
      </c>
      <c r="BI222" s="205">
        <f>IF(N222="nulová",J222,0)</f>
        <v>0</v>
      </c>
      <c r="BJ222" s="18" t="s">
        <v>87</v>
      </c>
      <c r="BK222" s="205">
        <f>ROUND(I222*H222,2)</f>
        <v>0</v>
      </c>
      <c r="BL222" s="18" t="s">
        <v>261</v>
      </c>
      <c r="BM222" s="204" t="s">
        <v>315</v>
      </c>
    </row>
    <row r="223" spans="1:65" s="13" customFormat="1" ht="11.25">
      <c r="B223" s="211"/>
      <c r="C223" s="212"/>
      <c r="D223" s="206" t="s">
        <v>185</v>
      </c>
      <c r="E223" s="213" t="s">
        <v>1</v>
      </c>
      <c r="F223" s="214" t="s">
        <v>186</v>
      </c>
      <c r="G223" s="212"/>
      <c r="H223" s="213" t="s">
        <v>1</v>
      </c>
      <c r="I223" s="215"/>
      <c r="J223" s="212"/>
      <c r="K223" s="212"/>
      <c r="L223" s="216"/>
      <c r="M223" s="217"/>
      <c r="N223" s="218"/>
      <c r="O223" s="218"/>
      <c r="P223" s="218"/>
      <c r="Q223" s="218"/>
      <c r="R223" s="218"/>
      <c r="S223" s="218"/>
      <c r="T223" s="219"/>
      <c r="AT223" s="220" t="s">
        <v>185</v>
      </c>
      <c r="AU223" s="220" t="s">
        <v>91</v>
      </c>
      <c r="AV223" s="13" t="s">
        <v>87</v>
      </c>
      <c r="AW223" s="13" t="s">
        <v>38</v>
      </c>
      <c r="AX223" s="13" t="s">
        <v>83</v>
      </c>
      <c r="AY223" s="220" t="s">
        <v>174</v>
      </c>
    </row>
    <row r="224" spans="1:65" s="14" customFormat="1" ht="11.25">
      <c r="B224" s="221"/>
      <c r="C224" s="222"/>
      <c r="D224" s="206" t="s">
        <v>185</v>
      </c>
      <c r="E224" s="223" t="s">
        <v>1</v>
      </c>
      <c r="F224" s="224" t="s">
        <v>866</v>
      </c>
      <c r="G224" s="222"/>
      <c r="H224" s="225">
        <v>163.875</v>
      </c>
      <c r="I224" s="226"/>
      <c r="J224" s="222"/>
      <c r="K224" s="222"/>
      <c r="L224" s="227"/>
      <c r="M224" s="228"/>
      <c r="N224" s="229"/>
      <c r="O224" s="229"/>
      <c r="P224" s="229"/>
      <c r="Q224" s="229"/>
      <c r="R224" s="229"/>
      <c r="S224" s="229"/>
      <c r="T224" s="230"/>
      <c r="AT224" s="231" t="s">
        <v>185</v>
      </c>
      <c r="AU224" s="231" t="s">
        <v>91</v>
      </c>
      <c r="AV224" s="14" t="s">
        <v>91</v>
      </c>
      <c r="AW224" s="14" t="s">
        <v>38</v>
      </c>
      <c r="AX224" s="14" t="s">
        <v>83</v>
      </c>
      <c r="AY224" s="231" t="s">
        <v>174</v>
      </c>
    </row>
    <row r="225" spans="1:65" s="15" customFormat="1" ht="11.25">
      <c r="B225" s="232"/>
      <c r="C225" s="233"/>
      <c r="D225" s="206" t="s">
        <v>185</v>
      </c>
      <c r="E225" s="234" t="s">
        <v>1</v>
      </c>
      <c r="F225" s="235" t="s">
        <v>189</v>
      </c>
      <c r="G225" s="233"/>
      <c r="H225" s="236">
        <v>163.875</v>
      </c>
      <c r="I225" s="237"/>
      <c r="J225" s="233"/>
      <c r="K225" s="233"/>
      <c r="L225" s="238"/>
      <c r="M225" s="239"/>
      <c r="N225" s="240"/>
      <c r="O225" s="240"/>
      <c r="P225" s="240"/>
      <c r="Q225" s="240"/>
      <c r="R225" s="240"/>
      <c r="S225" s="240"/>
      <c r="T225" s="241"/>
      <c r="AT225" s="242" t="s">
        <v>185</v>
      </c>
      <c r="AU225" s="242" t="s">
        <v>91</v>
      </c>
      <c r="AV225" s="15" t="s">
        <v>120</v>
      </c>
      <c r="AW225" s="15" t="s">
        <v>38</v>
      </c>
      <c r="AX225" s="15" t="s">
        <v>87</v>
      </c>
      <c r="AY225" s="242" t="s">
        <v>174</v>
      </c>
    </row>
    <row r="226" spans="1:65" s="2" customFormat="1" ht="16.5" customHeight="1">
      <c r="A226" s="36"/>
      <c r="B226" s="37"/>
      <c r="C226" s="193" t="s">
        <v>317</v>
      </c>
      <c r="D226" s="193" t="s">
        <v>177</v>
      </c>
      <c r="E226" s="194" t="s">
        <v>318</v>
      </c>
      <c r="F226" s="195" t="s">
        <v>319</v>
      </c>
      <c r="G226" s="196" t="s">
        <v>180</v>
      </c>
      <c r="H226" s="197">
        <v>51.85</v>
      </c>
      <c r="I226" s="198"/>
      <c r="J226" s="199">
        <f>ROUND(I226*H226,2)</f>
        <v>0</v>
      </c>
      <c r="K226" s="195" t="s">
        <v>194</v>
      </c>
      <c r="L226" s="41"/>
      <c r="M226" s="200" t="s">
        <v>1</v>
      </c>
      <c r="N226" s="201" t="s">
        <v>48</v>
      </c>
      <c r="O226" s="73"/>
      <c r="P226" s="202">
        <f>O226*H226</f>
        <v>0</v>
      </c>
      <c r="Q226" s="202">
        <v>0</v>
      </c>
      <c r="R226" s="202">
        <f>Q226*H226</f>
        <v>0</v>
      </c>
      <c r="S226" s="202">
        <v>0</v>
      </c>
      <c r="T226" s="203">
        <f>S226*H226</f>
        <v>0</v>
      </c>
      <c r="U226" s="36"/>
      <c r="V226" s="36"/>
      <c r="W226" s="36"/>
      <c r="X226" s="36"/>
      <c r="Y226" s="36"/>
      <c r="Z226" s="36"/>
      <c r="AA226" s="36"/>
      <c r="AB226" s="36"/>
      <c r="AC226" s="36"/>
      <c r="AD226" s="36"/>
      <c r="AE226" s="36"/>
      <c r="AR226" s="204" t="s">
        <v>261</v>
      </c>
      <c r="AT226" s="204" t="s">
        <v>177</v>
      </c>
      <c r="AU226" s="204" t="s">
        <v>91</v>
      </c>
      <c r="AY226" s="18" t="s">
        <v>174</v>
      </c>
      <c r="BE226" s="205">
        <f>IF(N226="základní",J226,0)</f>
        <v>0</v>
      </c>
      <c r="BF226" s="205">
        <f>IF(N226="snížená",J226,0)</f>
        <v>0</v>
      </c>
      <c r="BG226" s="205">
        <f>IF(N226="zákl. přenesená",J226,0)</f>
        <v>0</v>
      </c>
      <c r="BH226" s="205">
        <f>IF(N226="sníž. přenesená",J226,0)</f>
        <v>0</v>
      </c>
      <c r="BI226" s="205">
        <f>IF(N226="nulová",J226,0)</f>
        <v>0</v>
      </c>
      <c r="BJ226" s="18" t="s">
        <v>87</v>
      </c>
      <c r="BK226" s="205">
        <f>ROUND(I226*H226,2)</f>
        <v>0</v>
      </c>
      <c r="BL226" s="18" t="s">
        <v>261</v>
      </c>
      <c r="BM226" s="204" t="s">
        <v>320</v>
      </c>
    </row>
    <row r="227" spans="1:65" s="13" customFormat="1" ht="11.25">
      <c r="B227" s="211"/>
      <c r="C227" s="212"/>
      <c r="D227" s="206" t="s">
        <v>185</v>
      </c>
      <c r="E227" s="213" t="s">
        <v>1</v>
      </c>
      <c r="F227" s="214" t="s">
        <v>186</v>
      </c>
      <c r="G227" s="212"/>
      <c r="H227" s="213" t="s">
        <v>1</v>
      </c>
      <c r="I227" s="215"/>
      <c r="J227" s="212"/>
      <c r="K227" s="212"/>
      <c r="L227" s="216"/>
      <c r="M227" s="217"/>
      <c r="N227" s="218"/>
      <c r="O227" s="218"/>
      <c r="P227" s="218"/>
      <c r="Q227" s="218"/>
      <c r="R227" s="218"/>
      <c r="S227" s="218"/>
      <c r="T227" s="219"/>
      <c r="AT227" s="220" t="s">
        <v>185</v>
      </c>
      <c r="AU227" s="220" t="s">
        <v>91</v>
      </c>
      <c r="AV227" s="13" t="s">
        <v>87</v>
      </c>
      <c r="AW227" s="13" t="s">
        <v>38</v>
      </c>
      <c r="AX227" s="13" t="s">
        <v>83</v>
      </c>
      <c r="AY227" s="220" t="s">
        <v>174</v>
      </c>
    </row>
    <row r="228" spans="1:65" s="13" customFormat="1" ht="11.25">
      <c r="B228" s="211"/>
      <c r="C228" s="212"/>
      <c r="D228" s="206" t="s">
        <v>185</v>
      </c>
      <c r="E228" s="213" t="s">
        <v>1</v>
      </c>
      <c r="F228" s="214" t="s">
        <v>187</v>
      </c>
      <c r="G228" s="212"/>
      <c r="H228" s="213" t="s">
        <v>1</v>
      </c>
      <c r="I228" s="215"/>
      <c r="J228" s="212"/>
      <c r="K228" s="212"/>
      <c r="L228" s="216"/>
      <c r="M228" s="217"/>
      <c r="N228" s="218"/>
      <c r="O228" s="218"/>
      <c r="P228" s="218"/>
      <c r="Q228" s="218"/>
      <c r="R228" s="218"/>
      <c r="S228" s="218"/>
      <c r="T228" s="219"/>
      <c r="AT228" s="220" t="s">
        <v>185</v>
      </c>
      <c r="AU228" s="220" t="s">
        <v>91</v>
      </c>
      <c r="AV228" s="13" t="s">
        <v>87</v>
      </c>
      <c r="AW228" s="13" t="s">
        <v>38</v>
      </c>
      <c r="AX228" s="13" t="s">
        <v>83</v>
      </c>
      <c r="AY228" s="220" t="s">
        <v>174</v>
      </c>
    </row>
    <row r="229" spans="1:65" s="14" customFormat="1" ht="11.25">
      <c r="B229" s="221"/>
      <c r="C229" s="222"/>
      <c r="D229" s="206" t="s">
        <v>185</v>
      </c>
      <c r="E229" s="223" t="s">
        <v>1</v>
      </c>
      <c r="F229" s="224" t="s">
        <v>839</v>
      </c>
      <c r="G229" s="222"/>
      <c r="H229" s="225">
        <v>51.85</v>
      </c>
      <c r="I229" s="226"/>
      <c r="J229" s="222"/>
      <c r="K229" s="222"/>
      <c r="L229" s="227"/>
      <c r="M229" s="228"/>
      <c r="N229" s="229"/>
      <c r="O229" s="229"/>
      <c r="P229" s="229"/>
      <c r="Q229" s="229"/>
      <c r="R229" s="229"/>
      <c r="S229" s="229"/>
      <c r="T229" s="230"/>
      <c r="AT229" s="231" t="s">
        <v>185</v>
      </c>
      <c r="AU229" s="231" t="s">
        <v>91</v>
      </c>
      <c r="AV229" s="14" t="s">
        <v>91</v>
      </c>
      <c r="AW229" s="14" t="s">
        <v>38</v>
      </c>
      <c r="AX229" s="14" t="s">
        <v>83</v>
      </c>
      <c r="AY229" s="231" t="s">
        <v>174</v>
      </c>
    </row>
    <row r="230" spans="1:65" s="15" customFormat="1" ht="11.25">
      <c r="B230" s="232"/>
      <c r="C230" s="233"/>
      <c r="D230" s="206" t="s">
        <v>185</v>
      </c>
      <c r="E230" s="234" t="s">
        <v>1</v>
      </c>
      <c r="F230" s="235" t="s">
        <v>189</v>
      </c>
      <c r="G230" s="233"/>
      <c r="H230" s="236">
        <v>51.85</v>
      </c>
      <c r="I230" s="237"/>
      <c r="J230" s="233"/>
      <c r="K230" s="233"/>
      <c r="L230" s="238"/>
      <c r="M230" s="239"/>
      <c r="N230" s="240"/>
      <c r="O230" s="240"/>
      <c r="P230" s="240"/>
      <c r="Q230" s="240"/>
      <c r="R230" s="240"/>
      <c r="S230" s="240"/>
      <c r="T230" s="241"/>
      <c r="AT230" s="242" t="s">
        <v>185</v>
      </c>
      <c r="AU230" s="242" t="s">
        <v>91</v>
      </c>
      <c r="AV230" s="15" t="s">
        <v>120</v>
      </c>
      <c r="AW230" s="15" t="s">
        <v>38</v>
      </c>
      <c r="AX230" s="15" t="s">
        <v>87</v>
      </c>
      <c r="AY230" s="242" t="s">
        <v>174</v>
      </c>
    </row>
    <row r="231" spans="1:65" s="2" customFormat="1" ht="16.5" customHeight="1">
      <c r="A231" s="36"/>
      <c r="B231" s="37"/>
      <c r="C231" s="243" t="s">
        <v>321</v>
      </c>
      <c r="D231" s="243" t="s">
        <v>271</v>
      </c>
      <c r="E231" s="244" t="s">
        <v>272</v>
      </c>
      <c r="F231" s="245" t="s">
        <v>273</v>
      </c>
      <c r="G231" s="246" t="s">
        <v>217</v>
      </c>
      <c r="H231" s="247">
        <v>1.7999999999999999E-2</v>
      </c>
      <c r="I231" s="248"/>
      <c r="J231" s="249">
        <f>ROUND(I231*H231,2)</f>
        <v>0</v>
      </c>
      <c r="K231" s="245" t="s">
        <v>194</v>
      </c>
      <c r="L231" s="250"/>
      <c r="M231" s="251" t="s">
        <v>1</v>
      </c>
      <c r="N231" s="252" t="s">
        <v>48</v>
      </c>
      <c r="O231" s="73"/>
      <c r="P231" s="202">
        <f>O231*H231</f>
        <v>0</v>
      </c>
      <c r="Q231" s="202">
        <v>1</v>
      </c>
      <c r="R231" s="202">
        <f>Q231*H231</f>
        <v>1.7999999999999999E-2</v>
      </c>
      <c r="S231" s="202">
        <v>0</v>
      </c>
      <c r="T231" s="203">
        <f>S231*H231</f>
        <v>0</v>
      </c>
      <c r="U231" s="36"/>
      <c r="V231" s="36"/>
      <c r="W231" s="36"/>
      <c r="X231" s="36"/>
      <c r="Y231" s="36"/>
      <c r="Z231" s="36"/>
      <c r="AA231" s="36"/>
      <c r="AB231" s="36"/>
      <c r="AC231" s="36"/>
      <c r="AD231" s="36"/>
      <c r="AE231" s="36"/>
      <c r="AR231" s="204" t="s">
        <v>274</v>
      </c>
      <c r="AT231" s="204" t="s">
        <v>271</v>
      </c>
      <c r="AU231" s="204" t="s">
        <v>91</v>
      </c>
      <c r="AY231" s="18" t="s">
        <v>174</v>
      </c>
      <c r="BE231" s="205">
        <f>IF(N231="základní",J231,0)</f>
        <v>0</v>
      </c>
      <c r="BF231" s="205">
        <f>IF(N231="snížená",J231,0)</f>
        <v>0</v>
      </c>
      <c r="BG231" s="205">
        <f>IF(N231="zákl. přenesená",J231,0)</f>
        <v>0</v>
      </c>
      <c r="BH231" s="205">
        <f>IF(N231="sníž. přenesená",J231,0)</f>
        <v>0</v>
      </c>
      <c r="BI231" s="205">
        <f>IF(N231="nulová",J231,0)</f>
        <v>0</v>
      </c>
      <c r="BJ231" s="18" t="s">
        <v>87</v>
      </c>
      <c r="BK231" s="205">
        <f>ROUND(I231*H231,2)</f>
        <v>0</v>
      </c>
      <c r="BL231" s="18" t="s">
        <v>261</v>
      </c>
      <c r="BM231" s="204" t="s">
        <v>322</v>
      </c>
    </row>
    <row r="232" spans="1:65" s="14" customFormat="1" ht="11.25">
      <c r="B232" s="221"/>
      <c r="C232" s="222"/>
      <c r="D232" s="206" t="s">
        <v>185</v>
      </c>
      <c r="E232" s="222"/>
      <c r="F232" s="224" t="s">
        <v>867</v>
      </c>
      <c r="G232" s="222"/>
      <c r="H232" s="225">
        <v>1.7999999999999999E-2</v>
      </c>
      <c r="I232" s="226"/>
      <c r="J232" s="222"/>
      <c r="K232" s="222"/>
      <c r="L232" s="227"/>
      <c r="M232" s="228"/>
      <c r="N232" s="229"/>
      <c r="O232" s="229"/>
      <c r="P232" s="229"/>
      <c r="Q232" s="229"/>
      <c r="R232" s="229"/>
      <c r="S232" s="229"/>
      <c r="T232" s="230"/>
      <c r="AT232" s="231" t="s">
        <v>185</v>
      </c>
      <c r="AU232" s="231" t="s">
        <v>91</v>
      </c>
      <c r="AV232" s="14" t="s">
        <v>91</v>
      </c>
      <c r="AW232" s="14" t="s">
        <v>4</v>
      </c>
      <c r="AX232" s="14" t="s">
        <v>87</v>
      </c>
      <c r="AY232" s="231" t="s">
        <v>174</v>
      </c>
    </row>
    <row r="233" spans="1:65" s="2" customFormat="1" ht="16.5" customHeight="1">
      <c r="A233" s="36"/>
      <c r="B233" s="37"/>
      <c r="C233" s="193" t="s">
        <v>324</v>
      </c>
      <c r="D233" s="193" t="s">
        <v>177</v>
      </c>
      <c r="E233" s="194" t="s">
        <v>325</v>
      </c>
      <c r="F233" s="195" t="s">
        <v>326</v>
      </c>
      <c r="G233" s="196" t="s">
        <v>180</v>
      </c>
      <c r="H233" s="197">
        <v>51.85</v>
      </c>
      <c r="I233" s="198"/>
      <c r="J233" s="199">
        <f>ROUND(I233*H233,2)</f>
        <v>0</v>
      </c>
      <c r="K233" s="195" t="s">
        <v>194</v>
      </c>
      <c r="L233" s="41"/>
      <c r="M233" s="200" t="s">
        <v>1</v>
      </c>
      <c r="N233" s="201" t="s">
        <v>48</v>
      </c>
      <c r="O233" s="73"/>
      <c r="P233" s="202">
        <f>O233*H233</f>
        <v>0</v>
      </c>
      <c r="Q233" s="202">
        <v>9.3999999999999997E-4</v>
      </c>
      <c r="R233" s="202">
        <f>Q233*H233</f>
        <v>4.8738999999999998E-2</v>
      </c>
      <c r="S233" s="202">
        <v>0</v>
      </c>
      <c r="T233" s="203">
        <f>S233*H233</f>
        <v>0</v>
      </c>
      <c r="U233" s="36"/>
      <c r="V233" s="36"/>
      <c r="W233" s="36"/>
      <c r="X233" s="36"/>
      <c r="Y233" s="36"/>
      <c r="Z233" s="36"/>
      <c r="AA233" s="36"/>
      <c r="AB233" s="36"/>
      <c r="AC233" s="36"/>
      <c r="AD233" s="36"/>
      <c r="AE233" s="36"/>
      <c r="AR233" s="204" t="s">
        <v>261</v>
      </c>
      <c r="AT233" s="204" t="s">
        <v>177</v>
      </c>
      <c r="AU233" s="204" t="s">
        <v>91</v>
      </c>
      <c r="AY233" s="18" t="s">
        <v>174</v>
      </c>
      <c r="BE233" s="205">
        <f>IF(N233="základní",J233,0)</f>
        <v>0</v>
      </c>
      <c r="BF233" s="205">
        <f>IF(N233="snížená",J233,0)</f>
        <v>0</v>
      </c>
      <c r="BG233" s="205">
        <f>IF(N233="zákl. přenesená",J233,0)</f>
        <v>0</v>
      </c>
      <c r="BH233" s="205">
        <f>IF(N233="sníž. přenesená",J233,0)</f>
        <v>0</v>
      </c>
      <c r="BI233" s="205">
        <f>IF(N233="nulová",J233,0)</f>
        <v>0</v>
      </c>
      <c r="BJ233" s="18" t="s">
        <v>87</v>
      </c>
      <c r="BK233" s="205">
        <f>ROUND(I233*H233,2)</f>
        <v>0</v>
      </c>
      <c r="BL233" s="18" t="s">
        <v>261</v>
      </c>
      <c r="BM233" s="204" t="s">
        <v>327</v>
      </c>
    </row>
    <row r="234" spans="1:65" s="13" customFormat="1" ht="11.25">
      <c r="B234" s="211"/>
      <c r="C234" s="212"/>
      <c r="D234" s="206" t="s">
        <v>185</v>
      </c>
      <c r="E234" s="213" t="s">
        <v>1</v>
      </c>
      <c r="F234" s="214" t="s">
        <v>186</v>
      </c>
      <c r="G234" s="212"/>
      <c r="H234" s="213" t="s">
        <v>1</v>
      </c>
      <c r="I234" s="215"/>
      <c r="J234" s="212"/>
      <c r="K234" s="212"/>
      <c r="L234" s="216"/>
      <c r="M234" s="217"/>
      <c r="N234" s="218"/>
      <c r="O234" s="218"/>
      <c r="P234" s="218"/>
      <c r="Q234" s="218"/>
      <c r="R234" s="218"/>
      <c r="S234" s="218"/>
      <c r="T234" s="219"/>
      <c r="AT234" s="220" t="s">
        <v>185</v>
      </c>
      <c r="AU234" s="220" t="s">
        <v>91</v>
      </c>
      <c r="AV234" s="13" t="s">
        <v>87</v>
      </c>
      <c r="AW234" s="13" t="s">
        <v>38</v>
      </c>
      <c r="AX234" s="13" t="s">
        <v>83</v>
      </c>
      <c r="AY234" s="220" t="s">
        <v>174</v>
      </c>
    </row>
    <row r="235" spans="1:65" s="13" customFormat="1" ht="11.25">
      <c r="B235" s="211"/>
      <c r="C235" s="212"/>
      <c r="D235" s="206" t="s">
        <v>185</v>
      </c>
      <c r="E235" s="213" t="s">
        <v>1</v>
      </c>
      <c r="F235" s="214" t="s">
        <v>187</v>
      </c>
      <c r="G235" s="212"/>
      <c r="H235" s="213" t="s">
        <v>1</v>
      </c>
      <c r="I235" s="215"/>
      <c r="J235" s="212"/>
      <c r="K235" s="212"/>
      <c r="L235" s="216"/>
      <c r="M235" s="217"/>
      <c r="N235" s="218"/>
      <c r="O235" s="218"/>
      <c r="P235" s="218"/>
      <c r="Q235" s="218"/>
      <c r="R235" s="218"/>
      <c r="S235" s="218"/>
      <c r="T235" s="219"/>
      <c r="AT235" s="220" t="s">
        <v>185</v>
      </c>
      <c r="AU235" s="220" t="s">
        <v>91</v>
      </c>
      <c r="AV235" s="13" t="s">
        <v>87</v>
      </c>
      <c r="AW235" s="13" t="s">
        <v>38</v>
      </c>
      <c r="AX235" s="13" t="s">
        <v>83</v>
      </c>
      <c r="AY235" s="220" t="s">
        <v>174</v>
      </c>
    </row>
    <row r="236" spans="1:65" s="14" customFormat="1" ht="11.25">
      <c r="B236" s="221"/>
      <c r="C236" s="222"/>
      <c r="D236" s="206" t="s">
        <v>185</v>
      </c>
      <c r="E236" s="223" t="s">
        <v>1</v>
      </c>
      <c r="F236" s="224" t="s">
        <v>839</v>
      </c>
      <c r="G236" s="222"/>
      <c r="H236" s="225">
        <v>51.85</v>
      </c>
      <c r="I236" s="226"/>
      <c r="J236" s="222"/>
      <c r="K236" s="222"/>
      <c r="L236" s="227"/>
      <c r="M236" s="228"/>
      <c r="N236" s="229"/>
      <c r="O236" s="229"/>
      <c r="P236" s="229"/>
      <c r="Q236" s="229"/>
      <c r="R236" s="229"/>
      <c r="S236" s="229"/>
      <c r="T236" s="230"/>
      <c r="AT236" s="231" t="s">
        <v>185</v>
      </c>
      <c r="AU236" s="231" t="s">
        <v>91</v>
      </c>
      <c r="AV236" s="14" t="s">
        <v>91</v>
      </c>
      <c r="AW236" s="14" t="s">
        <v>38</v>
      </c>
      <c r="AX236" s="14" t="s">
        <v>83</v>
      </c>
      <c r="AY236" s="231" t="s">
        <v>174</v>
      </c>
    </row>
    <row r="237" spans="1:65" s="15" customFormat="1" ht="11.25">
      <c r="B237" s="232"/>
      <c r="C237" s="233"/>
      <c r="D237" s="206" t="s">
        <v>185</v>
      </c>
      <c r="E237" s="234" t="s">
        <v>1</v>
      </c>
      <c r="F237" s="235" t="s">
        <v>189</v>
      </c>
      <c r="G237" s="233"/>
      <c r="H237" s="236">
        <v>51.85</v>
      </c>
      <c r="I237" s="237"/>
      <c r="J237" s="233"/>
      <c r="K237" s="233"/>
      <c r="L237" s="238"/>
      <c r="M237" s="239"/>
      <c r="N237" s="240"/>
      <c r="O237" s="240"/>
      <c r="P237" s="240"/>
      <c r="Q237" s="240"/>
      <c r="R237" s="240"/>
      <c r="S237" s="240"/>
      <c r="T237" s="241"/>
      <c r="AT237" s="242" t="s">
        <v>185</v>
      </c>
      <c r="AU237" s="242" t="s">
        <v>91</v>
      </c>
      <c r="AV237" s="15" t="s">
        <v>120</v>
      </c>
      <c r="AW237" s="15" t="s">
        <v>38</v>
      </c>
      <c r="AX237" s="15" t="s">
        <v>87</v>
      </c>
      <c r="AY237" s="242" t="s">
        <v>174</v>
      </c>
    </row>
    <row r="238" spans="1:65" s="2" customFormat="1" ht="33" customHeight="1">
      <c r="A238" s="36"/>
      <c r="B238" s="37"/>
      <c r="C238" s="243" t="s">
        <v>328</v>
      </c>
      <c r="D238" s="243" t="s">
        <v>271</v>
      </c>
      <c r="E238" s="244" t="s">
        <v>302</v>
      </c>
      <c r="F238" s="245" t="s">
        <v>303</v>
      </c>
      <c r="G238" s="246" t="s">
        <v>180</v>
      </c>
      <c r="H238" s="247">
        <v>62.22</v>
      </c>
      <c r="I238" s="248"/>
      <c r="J238" s="249">
        <f>ROUND(I238*H238,2)</f>
        <v>0</v>
      </c>
      <c r="K238" s="245" t="s">
        <v>181</v>
      </c>
      <c r="L238" s="250"/>
      <c r="M238" s="251" t="s">
        <v>1</v>
      </c>
      <c r="N238" s="252" t="s">
        <v>48</v>
      </c>
      <c r="O238" s="73"/>
      <c r="P238" s="202">
        <f>O238*H238</f>
        <v>0</v>
      </c>
      <c r="Q238" s="202">
        <v>4.7000000000000002E-3</v>
      </c>
      <c r="R238" s="202">
        <f>Q238*H238</f>
        <v>0.29243400000000003</v>
      </c>
      <c r="S238" s="202">
        <v>0</v>
      </c>
      <c r="T238" s="203">
        <f>S238*H238</f>
        <v>0</v>
      </c>
      <c r="U238" s="36"/>
      <c r="V238" s="36"/>
      <c r="W238" s="36"/>
      <c r="X238" s="36"/>
      <c r="Y238" s="36"/>
      <c r="Z238" s="36"/>
      <c r="AA238" s="36"/>
      <c r="AB238" s="36"/>
      <c r="AC238" s="36"/>
      <c r="AD238" s="36"/>
      <c r="AE238" s="36"/>
      <c r="AR238" s="204" t="s">
        <v>274</v>
      </c>
      <c r="AT238" s="204" t="s">
        <v>271</v>
      </c>
      <c r="AU238" s="204" t="s">
        <v>91</v>
      </c>
      <c r="AY238" s="18" t="s">
        <v>174</v>
      </c>
      <c r="BE238" s="205">
        <f>IF(N238="základní",J238,0)</f>
        <v>0</v>
      </c>
      <c r="BF238" s="205">
        <f>IF(N238="snížená",J238,0)</f>
        <v>0</v>
      </c>
      <c r="BG238" s="205">
        <f>IF(N238="zákl. přenesená",J238,0)</f>
        <v>0</v>
      </c>
      <c r="BH238" s="205">
        <f>IF(N238="sníž. přenesená",J238,0)</f>
        <v>0</v>
      </c>
      <c r="BI238" s="205">
        <f>IF(N238="nulová",J238,0)</f>
        <v>0</v>
      </c>
      <c r="BJ238" s="18" t="s">
        <v>87</v>
      </c>
      <c r="BK238" s="205">
        <f>ROUND(I238*H238,2)</f>
        <v>0</v>
      </c>
      <c r="BL238" s="18" t="s">
        <v>261</v>
      </c>
      <c r="BM238" s="204" t="s">
        <v>329</v>
      </c>
    </row>
    <row r="239" spans="1:65" s="14" customFormat="1" ht="11.25">
      <c r="B239" s="221"/>
      <c r="C239" s="222"/>
      <c r="D239" s="206" t="s">
        <v>185</v>
      </c>
      <c r="E239" s="222"/>
      <c r="F239" s="224" t="s">
        <v>868</v>
      </c>
      <c r="G239" s="222"/>
      <c r="H239" s="225">
        <v>62.22</v>
      </c>
      <c r="I239" s="226"/>
      <c r="J239" s="222"/>
      <c r="K239" s="222"/>
      <c r="L239" s="227"/>
      <c r="M239" s="228"/>
      <c r="N239" s="229"/>
      <c r="O239" s="229"/>
      <c r="P239" s="229"/>
      <c r="Q239" s="229"/>
      <c r="R239" s="229"/>
      <c r="S239" s="229"/>
      <c r="T239" s="230"/>
      <c r="AT239" s="231" t="s">
        <v>185</v>
      </c>
      <c r="AU239" s="231" t="s">
        <v>91</v>
      </c>
      <c r="AV239" s="14" t="s">
        <v>91</v>
      </c>
      <c r="AW239" s="14" t="s">
        <v>4</v>
      </c>
      <c r="AX239" s="14" t="s">
        <v>87</v>
      </c>
      <c r="AY239" s="231" t="s">
        <v>174</v>
      </c>
    </row>
    <row r="240" spans="1:65" s="2" customFormat="1" ht="16.5" customHeight="1">
      <c r="A240" s="36"/>
      <c r="B240" s="37"/>
      <c r="C240" s="193" t="s">
        <v>331</v>
      </c>
      <c r="D240" s="193" t="s">
        <v>177</v>
      </c>
      <c r="E240" s="194" t="s">
        <v>325</v>
      </c>
      <c r="F240" s="195" t="s">
        <v>326</v>
      </c>
      <c r="G240" s="196" t="s">
        <v>180</v>
      </c>
      <c r="H240" s="197">
        <v>88.144999999999996</v>
      </c>
      <c r="I240" s="198"/>
      <c r="J240" s="199">
        <f>ROUND(I240*H240,2)</f>
        <v>0</v>
      </c>
      <c r="K240" s="195" t="s">
        <v>194</v>
      </c>
      <c r="L240" s="41"/>
      <c r="M240" s="200" t="s">
        <v>1</v>
      </c>
      <c r="N240" s="201" t="s">
        <v>48</v>
      </c>
      <c r="O240" s="73"/>
      <c r="P240" s="202">
        <f>O240*H240</f>
        <v>0</v>
      </c>
      <c r="Q240" s="202">
        <v>9.3999999999999997E-4</v>
      </c>
      <c r="R240" s="202">
        <f>Q240*H240</f>
        <v>8.2856299999999994E-2</v>
      </c>
      <c r="S240" s="202">
        <v>0</v>
      </c>
      <c r="T240" s="203">
        <f>S240*H240</f>
        <v>0</v>
      </c>
      <c r="U240" s="36"/>
      <c r="V240" s="36"/>
      <c r="W240" s="36"/>
      <c r="X240" s="36"/>
      <c r="Y240" s="36"/>
      <c r="Z240" s="36"/>
      <c r="AA240" s="36"/>
      <c r="AB240" s="36"/>
      <c r="AC240" s="36"/>
      <c r="AD240" s="36"/>
      <c r="AE240" s="36"/>
      <c r="AR240" s="204" t="s">
        <v>261</v>
      </c>
      <c r="AT240" s="204" t="s">
        <v>177</v>
      </c>
      <c r="AU240" s="204" t="s">
        <v>91</v>
      </c>
      <c r="AY240" s="18" t="s">
        <v>174</v>
      </c>
      <c r="BE240" s="205">
        <f>IF(N240="základní",J240,0)</f>
        <v>0</v>
      </c>
      <c r="BF240" s="205">
        <f>IF(N240="snížená",J240,0)</f>
        <v>0</v>
      </c>
      <c r="BG240" s="205">
        <f>IF(N240="zákl. přenesená",J240,0)</f>
        <v>0</v>
      </c>
      <c r="BH240" s="205">
        <f>IF(N240="sníž. přenesená",J240,0)</f>
        <v>0</v>
      </c>
      <c r="BI240" s="205">
        <f>IF(N240="nulová",J240,0)</f>
        <v>0</v>
      </c>
      <c r="BJ240" s="18" t="s">
        <v>87</v>
      </c>
      <c r="BK240" s="205">
        <f>ROUND(I240*H240,2)</f>
        <v>0</v>
      </c>
      <c r="BL240" s="18" t="s">
        <v>261</v>
      </c>
      <c r="BM240" s="204" t="s">
        <v>332</v>
      </c>
    </row>
    <row r="241" spans="1:65" s="13" customFormat="1" ht="11.25">
      <c r="B241" s="211"/>
      <c r="C241" s="212"/>
      <c r="D241" s="206" t="s">
        <v>185</v>
      </c>
      <c r="E241" s="213" t="s">
        <v>1</v>
      </c>
      <c r="F241" s="214" t="s">
        <v>186</v>
      </c>
      <c r="G241" s="212"/>
      <c r="H241" s="213" t="s">
        <v>1</v>
      </c>
      <c r="I241" s="215"/>
      <c r="J241" s="212"/>
      <c r="K241" s="212"/>
      <c r="L241" s="216"/>
      <c r="M241" s="217"/>
      <c r="N241" s="218"/>
      <c r="O241" s="218"/>
      <c r="P241" s="218"/>
      <c r="Q241" s="218"/>
      <c r="R241" s="218"/>
      <c r="S241" s="218"/>
      <c r="T241" s="219"/>
      <c r="AT241" s="220" t="s">
        <v>185</v>
      </c>
      <c r="AU241" s="220" t="s">
        <v>91</v>
      </c>
      <c r="AV241" s="13" t="s">
        <v>87</v>
      </c>
      <c r="AW241" s="13" t="s">
        <v>38</v>
      </c>
      <c r="AX241" s="13" t="s">
        <v>83</v>
      </c>
      <c r="AY241" s="220" t="s">
        <v>174</v>
      </c>
    </row>
    <row r="242" spans="1:65" s="13" customFormat="1" ht="11.25">
      <c r="B242" s="211"/>
      <c r="C242" s="212"/>
      <c r="D242" s="206" t="s">
        <v>185</v>
      </c>
      <c r="E242" s="213" t="s">
        <v>1</v>
      </c>
      <c r="F242" s="214" t="s">
        <v>187</v>
      </c>
      <c r="G242" s="212"/>
      <c r="H242" s="213" t="s">
        <v>1</v>
      </c>
      <c r="I242" s="215"/>
      <c r="J242" s="212"/>
      <c r="K242" s="212"/>
      <c r="L242" s="216"/>
      <c r="M242" s="217"/>
      <c r="N242" s="218"/>
      <c r="O242" s="218"/>
      <c r="P242" s="218"/>
      <c r="Q242" s="218"/>
      <c r="R242" s="218"/>
      <c r="S242" s="218"/>
      <c r="T242" s="219"/>
      <c r="AT242" s="220" t="s">
        <v>185</v>
      </c>
      <c r="AU242" s="220" t="s">
        <v>91</v>
      </c>
      <c r="AV242" s="13" t="s">
        <v>87</v>
      </c>
      <c r="AW242" s="13" t="s">
        <v>38</v>
      </c>
      <c r="AX242" s="13" t="s">
        <v>83</v>
      </c>
      <c r="AY242" s="220" t="s">
        <v>174</v>
      </c>
    </row>
    <row r="243" spans="1:65" s="14" customFormat="1" ht="11.25">
      <c r="B243" s="221"/>
      <c r="C243" s="222"/>
      <c r="D243" s="206" t="s">
        <v>185</v>
      </c>
      <c r="E243" s="223" t="s">
        <v>1</v>
      </c>
      <c r="F243" s="224" t="s">
        <v>869</v>
      </c>
      <c r="G243" s="222"/>
      <c r="H243" s="225">
        <v>88.144999999999996</v>
      </c>
      <c r="I243" s="226"/>
      <c r="J243" s="222"/>
      <c r="K243" s="222"/>
      <c r="L243" s="227"/>
      <c r="M243" s="228"/>
      <c r="N243" s="229"/>
      <c r="O243" s="229"/>
      <c r="P243" s="229"/>
      <c r="Q243" s="229"/>
      <c r="R243" s="229"/>
      <c r="S243" s="229"/>
      <c r="T243" s="230"/>
      <c r="AT243" s="231" t="s">
        <v>185</v>
      </c>
      <c r="AU243" s="231" t="s">
        <v>91</v>
      </c>
      <c r="AV243" s="14" t="s">
        <v>91</v>
      </c>
      <c r="AW243" s="14" t="s">
        <v>38</v>
      </c>
      <c r="AX243" s="14" t="s">
        <v>83</v>
      </c>
      <c r="AY243" s="231" t="s">
        <v>174</v>
      </c>
    </row>
    <row r="244" spans="1:65" s="15" customFormat="1" ht="11.25">
      <c r="B244" s="232"/>
      <c r="C244" s="233"/>
      <c r="D244" s="206" t="s">
        <v>185</v>
      </c>
      <c r="E244" s="234" t="s">
        <v>1</v>
      </c>
      <c r="F244" s="235" t="s">
        <v>189</v>
      </c>
      <c r="G244" s="233"/>
      <c r="H244" s="236">
        <v>88.144999999999996</v>
      </c>
      <c r="I244" s="237"/>
      <c r="J244" s="233"/>
      <c r="K244" s="233"/>
      <c r="L244" s="238"/>
      <c r="M244" s="239"/>
      <c r="N244" s="240"/>
      <c r="O244" s="240"/>
      <c r="P244" s="240"/>
      <c r="Q244" s="240"/>
      <c r="R244" s="240"/>
      <c r="S244" s="240"/>
      <c r="T244" s="241"/>
      <c r="AT244" s="242" t="s">
        <v>185</v>
      </c>
      <c r="AU244" s="242" t="s">
        <v>91</v>
      </c>
      <c r="AV244" s="15" t="s">
        <v>120</v>
      </c>
      <c r="AW244" s="15" t="s">
        <v>38</v>
      </c>
      <c r="AX244" s="15" t="s">
        <v>87</v>
      </c>
      <c r="AY244" s="242" t="s">
        <v>174</v>
      </c>
    </row>
    <row r="245" spans="1:65" s="2" customFormat="1" ht="24.2" customHeight="1">
      <c r="A245" s="36"/>
      <c r="B245" s="37"/>
      <c r="C245" s="243" t="s">
        <v>274</v>
      </c>
      <c r="D245" s="243" t="s">
        <v>271</v>
      </c>
      <c r="E245" s="244" t="s">
        <v>309</v>
      </c>
      <c r="F245" s="245" t="s">
        <v>310</v>
      </c>
      <c r="G245" s="246" t="s">
        <v>180</v>
      </c>
      <c r="H245" s="247">
        <v>105.774</v>
      </c>
      <c r="I245" s="248"/>
      <c r="J245" s="249">
        <f>ROUND(I245*H245,2)</f>
        <v>0</v>
      </c>
      <c r="K245" s="245" t="s">
        <v>181</v>
      </c>
      <c r="L245" s="250"/>
      <c r="M245" s="251" t="s">
        <v>1</v>
      </c>
      <c r="N245" s="252" t="s">
        <v>48</v>
      </c>
      <c r="O245" s="73"/>
      <c r="P245" s="202">
        <f>O245*H245</f>
        <v>0</v>
      </c>
      <c r="Q245" s="202">
        <v>5.5300000000000002E-3</v>
      </c>
      <c r="R245" s="202">
        <f>Q245*H245</f>
        <v>0.58493022000000006</v>
      </c>
      <c r="S245" s="202">
        <v>0</v>
      </c>
      <c r="T245" s="203">
        <f>S245*H245</f>
        <v>0</v>
      </c>
      <c r="U245" s="36"/>
      <c r="V245" s="36"/>
      <c r="W245" s="36"/>
      <c r="X245" s="36"/>
      <c r="Y245" s="36"/>
      <c r="Z245" s="36"/>
      <c r="AA245" s="36"/>
      <c r="AB245" s="36"/>
      <c r="AC245" s="36"/>
      <c r="AD245" s="36"/>
      <c r="AE245" s="36"/>
      <c r="AR245" s="204" t="s">
        <v>274</v>
      </c>
      <c r="AT245" s="204" t="s">
        <v>271</v>
      </c>
      <c r="AU245" s="204" t="s">
        <v>91</v>
      </c>
      <c r="AY245" s="18" t="s">
        <v>174</v>
      </c>
      <c r="BE245" s="205">
        <f>IF(N245="základní",J245,0)</f>
        <v>0</v>
      </c>
      <c r="BF245" s="205">
        <f>IF(N245="snížená",J245,0)</f>
        <v>0</v>
      </c>
      <c r="BG245" s="205">
        <f>IF(N245="zákl. přenesená",J245,0)</f>
        <v>0</v>
      </c>
      <c r="BH245" s="205">
        <f>IF(N245="sníž. přenesená",J245,0)</f>
        <v>0</v>
      </c>
      <c r="BI245" s="205">
        <f>IF(N245="nulová",J245,0)</f>
        <v>0</v>
      </c>
      <c r="BJ245" s="18" t="s">
        <v>87</v>
      </c>
      <c r="BK245" s="205">
        <f>ROUND(I245*H245,2)</f>
        <v>0</v>
      </c>
      <c r="BL245" s="18" t="s">
        <v>261</v>
      </c>
      <c r="BM245" s="204" t="s">
        <v>334</v>
      </c>
    </row>
    <row r="246" spans="1:65" s="14" customFormat="1" ht="11.25">
      <c r="B246" s="221"/>
      <c r="C246" s="222"/>
      <c r="D246" s="206" t="s">
        <v>185</v>
      </c>
      <c r="E246" s="222"/>
      <c r="F246" s="224" t="s">
        <v>870</v>
      </c>
      <c r="G246" s="222"/>
      <c r="H246" s="225">
        <v>105.774</v>
      </c>
      <c r="I246" s="226"/>
      <c r="J246" s="222"/>
      <c r="K246" s="222"/>
      <c r="L246" s="227"/>
      <c r="M246" s="228"/>
      <c r="N246" s="229"/>
      <c r="O246" s="229"/>
      <c r="P246" s="229"/>
      <c r="Q246" s="229"/>
      <c r="R246" s="229"/>
      <c r="S246" s="229"/>
      <c r="T246" s="230"/>
      <c r="AT246" s="231" t="s">
        <v>185</v>
      </c>
      <c r="AU246" s="231" t="s">
        <v>91</v>
      </c>
      <c r="AV246" s="14" t="s">
        <v>91</v>
      </c>
      <c r="AW246" s="14" t="s">
        <v>4</v>
      </c>
      <c r="AX246" s="14" t="s">
        <v>87</v>
      </c>
      <c r="AY246" s="231" t="s">
        <v>174</v>
      </c>
    </row>
    <row r="247" spans="1:65" s="2" customFormat="1" ht="16.5" customHeight="1">
      <c r="A247" s="36"/>
      <c r="B247" s="37"/>
      <c r="C247" s="193" t="s">
        <v>336</v>
      </c>
      <c r="D247" s="193" t="s">
        <v>177</v>
      </c>
      <c r="E247" s="194" t="s">
        <v>337</v>
      </c>
      <c r="F247" s="195" t="s">
        <v>338</v>
      </c>
      <c r="G247" s="196" t="s">
        <v>339</v>
      </c>
      <c r="H247" s="264"/>
      <c r="I247" s="198"/>
      <c r="J247" s="199">
        <f>ROUND(I247*H247,2)</f>
        <v>0</v>
      </c>
      <c r="K247" s="195" t="s">
        <v>194</v>
      </c>
      <c r="L247" s="41"/>
      <c r="M247" s="200" t="s">
        <v>1</v>
      </c>
      <c r="N247" s="201" t="s">
        <v>48</v>
      </c>
      <c r="O247" s="73"/>
      <c r="P247" s="202">
        <f>O247*H247</f>
        <v>0</v>
      </c>
      <c r="Q247" s="202">
        <v>0</v>
      </c>
      <c r="R247" s="202">
        <f>Q247*H247</f>
        <v>0</v>
      </c>
      <c r="S247" s="202">
        <v>0</v>
      </c>
      <c r="T247" s="203">
        <f>S247*H247</f>
        <v>0</v>
      </c>
      <c r="U247" s="36"/>
      <c r="V247" s="36"/>
      <c r="W247" s="36"/>
      <c r="X247" s="36"/>
      <c r="Y247" s="36"/>
      <c r="Z247" s="36"/>
      <c r="AA247" s="36"/>
      <c r="AB247" s="36"/>
      <c r="AC247" s="36"/>
      <c r="AD247" s="36"/>
      <c r="AE247" s="36"/>
      <c r="AR247" s="204" t="s">
        <v>261</v>
      </c>
      <c r="AT247" s="204" t="s">
        <v>177</v>
      </c>
      <c r="AU247" s="204" t="s">
        <v>91</v>
      </c>
      <c r="AY247" s="18" t="s">
        <v>174</v>
      </c>
      <c r="BE247" s="205">
        <f>IF(N247="základní",J247,0)</f>
        <v>0</v>
      </c>
      <c r="BF247" s="205">
        <f>IF(N247="snížená",J247,0)</f>
        <v>0</v>
      </c>
      <c r="BG247" s="205">
        <f>IF(N247="zákl. přenesená",J247,0)</f>
        <v>0</v>
      </c>
      <c r="BH247" s="205">
        <f>IF(N247="sníž. přenesená",J247,0)</f>
        <v>0</v>
      </c>
      <c r="BI247" s="205">
        <f>IF(N247="nulová",J247,0)</f>
        <v>0</v>
      </c>
      <c r="BJ247" s="18" t="s">
        <v>87</v>
      </c>
      <c r="BK247" s="205">
        <f>ROUND(I247*H247,2)</f>
        <v>0</v>
      </c>
      <c r="BL247" s="18" t="s">
        <v>261</v>
      </c>
      <c r="BM247" s="204" t="s">
        <v>340</v>
      </c>
    </row>
    <row r="248" spans="1:65" s="12" customFormat="1" ht="22.9" customHeight="1">
      <c r="B248" s="177"/>
      <c r="C248" s="178"/>
      <c r="D248" s="179" t="s">
        <v>82</v>
      </c>
      <c r="E248" s="191" t="s">
        <v>341</v>
      </c>
      <c r="F248" s="191" t="s">
        <v>342</v>
      </c>
      <c r="G248" s="178"/>
      <c r="H248" s="178"/>
      <c r="I248" s="181"/>
      <c r="J248" s="192">
        <f>BK248</f>
        <v>0</v>
      </c>
      <c r="K248" s="178"/>
      <c r="L248" s="183"/>
      <c r="M248" s="184"/>
      <c r="N248" s="185"/>
      <c r="O248" s="185"/>
      <c r="P248" s="186">
        <f>SUM(P249:P290)</f>
        <v>0</v>
      </c>
      <c r="Q248" s="185"/>
      <c r="R248" s="186">
        <f>SUM(R249:R290)</f>
        <v>1.8094730800000005</v>
      </c>
      <c r="S248" s="185"/>
      <c r="T248" s="187">
        <f>SUM(T249:T290)</f>
        <v>1.1640855000000001</v>
      </c>
      <c r="AR248" s="188" t="s">
        <v>91</v>
      </c>
      <c r="AT248" s="189" t="s">
        <v>82</v>
      </c>
      <c r="AU248" s="189" t="s">
        <v>87</v>
      </c>
      <c r="AY248" s="188" t="s">
        <v>174</v>
      </c>
      <c r="BK248" s="190">
        <f>SUM(BK249:BK290)</f>
        <v>0</v>
      </c>
    </row>
    <row r="249" spans="1:65" s="2" customFormat="1" ht="16.5" customHeight="1">
      <c r="A249" s="36"/>
      <c r="B249" s="37"/>
      <c r="C249" s="193" t="s">
        <v>343</v>
      </c>
      <c r="D249" s="193" t="s">
        <v>177</v>
      </c>
      <c r="E249" s="194" t="s">
        <v>344</v>
      </c>
      <c r="F249" s="195" t="s">
        <v>345</v>
      </c>
      <c r="G249" s="196" t="s">
        <v>180</v>
      </c>
      <c r="H249" s="197">
        <v>49.258000000000003</v>
      </c>
      <c r="I249" s="198"/>
      <c r="J249" s="199">
        <f>ROUND(I249*H249,2)</f>
        <v>0</v>
      </c>
      <c r="K249" s="195" t="s">
        <v>194</v>
      </c>
      <c r="L249" s="41"/>
      <c r="M249" s="200" t="s">
        <v>1</v>
      </c>
      <c r="N249" s="201" t="s">
        <v>48</v>
      </c>
      <c r="O249" s="73"/>
      <c r="P249" s="202">
        <f>O249*H249</f>
        <v>0</v>
      </c>
      <c r="Q249" s="202">
        <v>0</v>
      </c>
      <c r="R249" s="202">
        <f>Q249*H249</f>
        <v>0</v>
      </c>
      <c r="S249" s="202">
        <v>6.0000000000000001E-3</v>
      </c>
      <c r="T249" s="203">
        <f>S249*H249</f>
        <v>0.29554800000000003</v>
      </c>
      <c r="U249" s="36"/>
      <c r="V249" s="36"/>
      <c r="W249" s="36"/>
      <c r="X249" s="36"/>
      <c r="Y249" s="36"/>
      <c r="Z249" s="36"/>
      <c r="AA249" s="36"/>
      <c r="AB249" s="36"/>
      <c r="AC249" s="36"/>
      <c r="AD249" s="36"/>
      <c r="AE249" s="36"/>
      <c r="AR249" s="204" t="s">
        <v>261</v>
      </c>
      <c r="AT249" s="204" t="s">
        <v>177</v>
      </c>
      <c r="AU249" s="204" t="s">
        <v>91</v>
      </c>
      <c r="AY249" s="18" t="s">
        <v>174</v>
      </c>
      <c r="BE249" s="205">
        <f>IF(N249="základní",J249,0)</f>
        <v>0</v>
      </c>
      <c r="BF249" s="205">
        <f>IF(N249="snížená",J249,0)</f>
        <v>0</v>
      </c>
      <c r="BG249" s="205">
        <f>IF(N249="zákl. přenesená",J249,0)</f>
        <v>0</v>
      </c>
      <c r="BH249" s="205">
        <f>IF(N249="sníž. přenesená",J249,0)</f>
        <v>0</v>
      </c>
      <c r="BI249" s="205">
        <f>IF(N249="nulová",J249,0)</f>
        <v>0</v>
      </c>
      <c r="BJ249" s="18" t="s">
        <v>87</v>
      </c>
      <c r="BK249" s="205">
        <f>ROUND(I249*H249,2)</f>
        <v>0</v>
      </c>
      <c r="BL249" s="18" t="s">
        <v>261</v>
      </c>
      <c r="BM249" s="204" t="s">
        <v>346</v>
      </c>
    </row>
    <row r="250" spans="1:65" s="2" customFormat="1" ht="24.2" customHeight="1">
      <c r="A250" s="36"/>
      <c r="B250" s="37"/>
      <c r="C250" s="193" t="s">
        <v>347</v>
      </c>
      <c r="D250" s="193" t="s">
        <v>177</v>
      </c>
      <c r="E250" s="194" t="s">
        <v>348</v>
      </c>
      <c r="F250" s="195" t="s">
        <v>349</v>
      </c>
      <c r="G250" s="196" t="s">
        <v>180</v>
      </c>
      <c r="H250" s="197">
        <v>51.85</v>
      </c>
      <c r="I250" s="198"/>
      <c r="J250" s="199">
        <f>ROUND(I250*H250,2)</f>
        <v>0</v>
      </c>
      <c r="K250" s="195" t="s">
        <v>194</v>
      </c>
      <c r="L250" s="41"/>
      <c r="M250" s="200" t="s">
        <v>1</v>
      </c>
      <c r="N250" s="201" t="s">
        <v>48</v>
      </c>
      <c r="O250" s="73"/>
      <c r="P250" s="202">
        <f>O250*H250</f>
        <v>0</v>
      </c>
      <c r="Q250" s="202">
        <v>6.0600000000000003E-3</v>
      </c>
      <c r="R250" s="202">
        <f>Q250*H250</f>
        <v>0.31421100000000002</v>
      </c>
      <c r="S250" s="202">
        <v>0</v>
      </c>
      <c r="T250" s="203">
        <f>S250*H250</f>
        <v>0</v>
      </c>
      <c r="U250" s="36"/>
      <c r="V250" s="36"/>
      <c r="W250" s="36"/>
      <c r="X250" s="36"/>
      <c r="Y250" s="36"/>
      <c r="Z250" s="36"/>
      <c r="AA250" s="36"/>
      <c r="AB250" s="36"/>
      <c r="AC250" s="36"/>
      <c r="AD250" s="36"/>
      <c r="AE250" s="36"/>
      <c r="AR250" s="204" t="s">
        <v>261</v>
      </c>
      <c r="AT250" s="204" t="s">
        <v>177</v>
      </c>
      <c r="AU250" s="204" t="s">
        <v>91</v>
      </c>
      <c r="AY250" s="18" t="s">
        <v>174</v>
      </c>
      <c r="BE250" s="205">
        <f>IF(N250="základní",J250,0)</f>
        <v>0</v>
      </c>
      <c r="BF250" s="205">
        <f>IF(N250="snížená",J250,0)</f>
        <v>0</v>
      </c>
      <c r="BG250" s="205">
        <f>IF(N250="zákl. přenesená",J250,0)</f>
        <v>0</v>
      </c>
      <c r="BH250" s="205">
        <f>IF(N250="sníž. přenesená",J250,0)</f>
        <v>0</v>
      </c>
      <c r="BI250" s="205">
        <f>IF(N250="nulová",J250,0)</f>
        <v>0</v>
      </c>
      <c r="BJ250" s="18" t="s">
        <v>87</v>
      </c>
      <c r="BK250" s="205">
        <f>ROUND(I250*H250,2)</f>
        <v>0</v>
      </c>
      <c r="BL250" s="18" t="s">
        <v>261</v>
      </c>
      <c r="BM250" s="204" t="s">
        <v>350</v>
      </c>
    </row>
    <row r="251" spans="1:65" s="2" customFormat="1" ht="19.5">
      <c r="A251" s="36"/>
      <c r="B251" s="37"/>
      <c r="C251" s="38"/>
      <c r="D251" s="206" t="s">
        <v>183</v>
      </c>
      <c r="E251" s="38"/>
      <c r="F251" s="207" t="s">
        <v>351</v>
      </c>
      <c r="G251" s="38"/>
      <c r="H251" s="38"/>
      <c r="I251" s="208"/>
      <c r="J251" s="38"/>
      <c r="K251" s="38"/>
      <c r="L251" s="41"/>
      <c r="M251" s="209"/>
      <c r="N251" s="210"/>
      <c r="O251" s="73"/>
      <c r="P251" s="73"/>
      <c r="Q251" s="73"/>
      <c r="R251" s="73"/>
      <c r="S251" s="73"/>
      <c r="T251" s="74"/>
      <c r="U251" s="36"/>
      <c r="V251" s="36"/>
      <c r="W251" s="36"/>
      <c r="X251" s="36"/>
      <c r="Y251" s="36"/>
      <c r="Z251" s="36"/>
      <c r="AA251" s="36"/>
      <c r="AB251" s="36"/>
      <c r="AC251" s="36"/>
      <c r="AD251" s="36"/>
      <c r="AE251" s="36"/>
      <c r="AT251" s="18" t="s">
        <v>183</v>
      </c>
      <c r="AU251" s="18" t="s">
        <v>91</v>
      </c>
    </row>
    <row r="252" spans="1:65" s="13" customFormat="1" ht="11.25">
      <c r="B252" s="211"/>
      <c r="C252" s="212"/>
      <c r="D252" s="206" t="s">
        <v>185</v>
      </c>
      <c r="E252" s="213" t="s">
        <v>1</v>
      </c>
      <c r="F252" s="214" t="s">
        <v>186</v>
      </c>
      <c r="G252" s="212"/>
      <c r="H252" s="213" t="s">
        <v>1</v>
      </c>
      <c r="I252" s="215"/>
      <c r="J252" s="212"/>
      <c r="K252" s="212"/>
      <c r="L252" s="216"/>
      <c r="M252" s="217"/>
      <c r="N252" s="218"/>
      <c r="O252" s="218"/>
      <c r="P252" s="218"/>
      <c r="Q252" s="218"/>
      <c r="R252" s="218"/>
      <c r="S252" s="218"/>
      <c r="T252" s="219"/>
      <c r="AT252" s="220" t="s">
        <v>185</v>
      </c>
      <c r="AU252" s="220" t="s">
        <v>91</v>
      </c>
      <c r="AV252" s="13" t="s">
        <v>87</v>
      </c>
      <c r="AW252" s="13" t="s">
        <v>38</v>
      </c>
      <c r="AX252" s="13" t="s">
        <v>83</v>
      </c>
      <c r="AY252" s="220" t="s">
        <v>174</v>
      </c>
    </row>
    <row r="253" spans="1:65" s="13" customFormat="1" ht="11.25">
      <c r="B253" s="211"/>
      <c r="C253" s="212"/>
      <c r="D253" s="206" t="s">
        <v>185</v>
      </c>
      <c r="E253" s="213" t="s">
        <v>1</v>
      </c>
      <c r="F253" s="214" t="s">
        <v>187</v>
      </c>
      <c r="G253" s="212"/>
      <c r="H253" s="213" t="s">
        <v>1</v>
      </c>
      <c r="I253" s="215"/>
      <c r="J253" s="212"/>
      <c r="K253" s="212"/>
      <c r="L253" s="216"/>
      <c r="M253" s="217"/>
      <c r="N253" s="218"/>
      <c r="O253" s="218"/>
      <c r="P253" s="218"/>
      <c r="Q253" s="218"/>
      <c r="R253" s="218"/>
      <c r="S253" s="218"/>
      <c r="T253" s="219"/>
      <c r="AT253" s="220" t="s">
        <v>185</v>
      </c>
      <c r="AU253" s="220" t="s">
        <v>91</v>
      </c>
      <c r="AV253" s="13" t="s">
        <v>87</v>
      </c>
      <c r="AW253" s="13" t="s">
        <v>38</v>
      </c>
      <c r="AX253" s="13" t="s">
        <v>83</v>
      </c>
      <c r="AY253" s="220" t="s">
        <v>174</v>
      </c>
    </row>
    <row r="254" spans="1:65" s="14" customFormat="1" ht="11.25">
      <c r="B254" s="221"/>
      <c r="C254" s="222"/>
      <c r="D254" s="206" t="s">
        <v>185</v>
      </c>
      <c r="E254" s="223" t="s">
        <v>1</v>
      </c>
      <c r="F254" s="224" t="s">
        <v>839</v>
      </c>
      <c r="G254" s="222"/>
      <c r="H254" s="225">
        <v>51.85</v>
      </c>
      <c r="I254" s="226"/>
      <c r="J254" s="222"/>
      <c r="K254" s="222"/>
      <c r="L254" s="227"/>
      <c r="M254" s="228"/>
      <c r="N254" s="229"/>
      <c r="O254" s="229"/>
      <c r="P254" s="229"/>
      <c r="Q254" s="229"/>
      <c r="R254" s="229"/>
      <c r="S254" s="229"/>
      <c r="T254" s="230"/>
      <c r="AT254" s="231" t="s">
        <v>185</v>
      </c>
      <c r="AU254" s="231" t="s">
        <v>91</v>
      </c>
      <c r="AV254" s="14" t="s">
        <v>91</v>
      </c>
      <c r="AW254" s="14" t="s">
        <v>38</v>
      </c>
      <c r="AX254" s="14" t="s">
        <v>83</v>
      </c>
      <c r="AY254" s="231" t="s">
        <v>174</v>
      </c>
    </row>
    <row r="255" spans="1:65" s="15" customFormat="1" ht="11.25">
      <c r="B255" s="232"/>
      <c r="C255" s="233"/>
      <c r="D255" s="206" t="s">
        <v>185</v>
      </c>
      <c r="E255" s="234" t="s">
        <v>1</v>
      </c>
      <c r="F255" s="235" t="s">
        <v>189</v>
      </c>
      <c r="G255" s="233"/>
      <c r="H255" s="236">
        <v>51.85</v>
      </c>
      <c r="I255" s="237"/>
      <c r="J255" s="233"/>
      <c r="K255" s="233"/>
      <c r="L255" s="238"/>
      <c r="M255" s="239"/>
      <c r="N255" s="240"/>
      <c r="O255" s="240"/>
      <c r="P255" s="240"/>
      <c r="Q255" s="240"/>
      <c r="R255" s="240"/>
      <c r="S255" s="240"/>
      <c r="T255" s="241"/>
      <c r="AT255" s="242" t="s">
        <v>185</v>
      </c>
      <c r="AU255" s="242" t="s">
        <v>91</v>
      </c>
      <c r="AV255" s="15" t="s">
        <v>120</v>
      </c>
      <c r="AW255" s="15" t="s">
        <v>38</v>
      </c>
      <c r="AX255" s="15" t="s">
        <v>87</v>
      </c>
      <c r="AY255" s="242" t="s">
        <v>174</v>
      </c>
    </row>
    <row r="256" spans="1:65" s="2" customFormat="1" ht="16.5" customHeight="1">
      <c r="A256" s="36"/>
      <c r="B256" s="37"/>
      <c r="C256" s="243" t="s">
        <v>352</v>
      </c>
      <c r="D256" s="243" t="s">
        <v>271</v>
      </c>
      <c r="E256" s="244" t="s">
        <v>353</v>
      </c>
      <c r="F256" s="245" t="s">
        <v>354</v>
      </c>
      <c r="G256" s="246" t="s">
        <v>180</v>
      </c>
      <c r="H256" s="247">
        <v>57.034999999999997</v>
      </c>
      <c r="I256" s="248"/>
      <c r="J256" s="249">
        <f>ROUND(I256*H256,2)</f>
        <v>0</v>
      </c>
      <c r="K256" s="245" t="s">
        <v>181</v>
      </c>
      <c r="L256" s="250"/>
      <c r="M256" s="251" t="s">
        <v>1</v>
      </c>
      <c r="N256" s="252" t="s">
        <v>48</v>
      </c>
      <c r="O256" s="73"/>
      <c r="P256" s="202">
        <f>O256*H256</f>
        <v>0</v>
      </c>
      <c r="Q256" s="202">
        <v>1.4E-3</v>
      </c>
      <c r="R256" s="202">
        <f>Q256*H256</f>
        <v>7.9848999999999989E-2</v>
      </c>
      <c r="S256" s="202">
        <v>0</v>
      </c>
      <c r="T256" s="203">
        <f>S256*H256</f>
        <v>0</v>
      </c>
      <c r="U256" s="36"/>
      <c r="V256" s="36"/>
      <c r="W256" s="36"/>
      <c r="X256" s="36"/>
      <c r="Y256" s="36"/>
      <c r="Z256" s="36"/>
      <c r="AA256" s="36"/>
      <c r="AB256" s="36"/>
      <c r="AC256" s="36"/>
      <c r="AD256" s="36"/>
      <c r="AE256" s="36"/>
      <c r="AR256" s="204" t="s">
        <v>274</v>
      </c>
      <c r="AT256" s="204" t="s">
        <v>271</v>
      </c>
      <c r="AU256" s="204" t="s">
        <v>91</v>
      </c>
      <c r="AY256" s="18" t="s">
        <v>174</v>
      </c>
      <c r="BE256" s="205">
        <f>IF(N256="základní",J256,0)</f>
        <v>0</v>
      </c>
      <c r="BF256" s="205">
        <f>IF(N256="snížená",J256,0)</f>
        <v>0</v>
      </c>
      <c r="BG256" s="205">
        <f>IF(N256="zákl. přenesená",J256,0)</f>
        <v>0</v>
      </c>
      <c r="BH256" s="205">
        <f>IF(N256="sníž. přenesená",J256,0)</f>
        <v>0</v>
      </c>
      <c r="BI256" s="205">
        <f>IF(N256="nulová",J256,0)</f>
        <v>0</v>
      </c>
      <c r="BJ256" s="18" t="s">
        <v>87</v>
      </c>
      <c r="BK256" s="205">
        <f>ROUND(I256*H256,2)</f>
        <v>0</v>
      </c>
      <c r="BL256" s="18" t="s">
        <v>261</v>
      </c>
      <c r="BM256" s="204" t="s">
        <v>355</v>
      </c>
    </row>
    <row r="257" spans="1:65" s="14" customFormat="1" ht="11.25">
      <c r="B257" s="221"/>
      <c r="C257" s="222"/>
      <c r="D257" s="206" t="s">
        <v>185</v>
      </c>
      <c r="E257" s="222"/>
      <c r="F257" s="224" t="s">
        <v>871</v>
      </c>
      <c r="G257" s="222"/>
      <c r="H257" s="225">
        <v>57.034999999999997</v>
      </c>
      <c r="I257" s="226"/>
      <c r="J257" s="222"/>
      <c r="K257" s="222"/>
      <c r="L257" s="227"/>
      <c r="M257" s="228"/>
      <c r="N257" s="229"/>
      <c r="O257" s="229"/>
      <c r="P257" s="229"/>
      <c r="Q257" s="229"/>
      <c r="R257" s="229"/>
      <c r="S257" s="229"/>
      <c r="T257" s="230"/>
      <c r="AT257" s="231" t="s">
        <v>185</v>
      </c>
      <c r="AU257" s="231" t="s">
        <v>91</v>
      </c>
      <c r="AV257" s="14" t="s">
        <v>91</v>
      </c>
      <c r="AW257" s="14" t="s">
        <v>4</v>
      </c>
      <c r="AX257" s="14" t="s">
        <v>87</v>
      </c>
      <c r="AY257" s="231" t="s">
        <v>174</v>
      </c>
    </row>
    <row r="258" spans="1:65" s="2" customFormat="1" ht="16.5" customHeight="1">
      <c r="A258" s="36"/>
      <c r="B258" s="37"/>
      <c r="C258" s="193" t="s">
        <v>357</v>
      </c>
      <c r="D258" s="193" t="s">
        <v>177</v>
      </c>
      <c r="E258" s="194" t="s">
        <v>358</v>
      </c>
      <c r="F258" s="195" t="s">
        <v>359</v>
      </c>
      <c r="G258" s="196" t="s">
        <v>180</v>
      </c>
      <c r="H258" s="197">
        <v>163.875</v>
      </c>
      <c r="I258" s="198"/>
      <c r="J258" s="199">
        <f>ROUND(I258*H258,2)</f>
        <v>0</v>
      </c>
      <c r="K258" s="195" t="s">
        <v>194</v>
      </c>
      <c r="L258" s="41"/>
      <c r="M258" s="200" t="s">
        <v>1</v>
      </c>
      <c r="N258" s="201" t="s">
        <v>48</v>
      </c>
      <c r="O258" s="73"/>
      <c r="P258" s="202">
        <f>O258*H258</f>
        <v>0</v>
      </c>
      <c r="Q258" s="202">
        <v>0</v>
      </c>
      <c r="R258" s="202">
        <f>Q258*H258</f>
        <v>0</v>
      </c>
      <c r="S258" s="202">
        <v>5.3E-3</v>
      </c>
      <c r="T258" s="203">
        <f>S258*H258</f>
        <v>0.86853749999999996</v>
      </c>
      <c r="U258" s="36"/>
      <c r="V258" s="36"/>
      <c r="W258" s="36"/>
      <c r="X258" s="36"/>
      <c r="Y258" s="36"/>
      <c r="Z258" s="36"/>
      <c r="AA258" s="36"/>
      <c r="AB258" s="36"/>
      <c r="AC258" s="36"/>
      <c r="AD258" s="36"/>
      <c r="AE258" s="36"/>
      <c r="AR258" s="204" t="s">
        <v>261</v>
      </c>
      <c r="AT258" s="204" t="s">
        <v>177</v>
      </c>
      <c r="AU258" s="204" t="s">
        <v>91</v>
      </c>
      <c r="AY258" s="18" t="s">
        <v>174</v>
      </c>
      <c r="BE258" s="205">
        <f>IF(N258="základní",J258,0)</f>
        <v>0</v>
      </c>
      <c r="BF258" s="205">
        <f>IF(N258="snížená",J258,0)</f>
        <v>0</v>
      </c>
      <c r="BG258" s="205">
        <f>IF(N258="zákl. přenesená",J258,0)</f>
        <v>0</v>
      </c>
      <c r="BH258" s="205">
        <f>IF(N258="sníž. přenesená",J258,0)</f>
        <v>0</v>
      </c>
      <c r="BI258" s="205">
        <f>IF(N258="nulová",J258,0)</f>
        <v>0</v>
      </c>
      <c r="BJ258" s="18" t="s">
        <v>87</v>
      </c>
      <c r="BK258" s="205">
        <f>ROUND(I258*H258,2)</f>
        <v>0</v>
      </c>
      <c r="BL258" s="18" t="s">
        <v>261</v>
      </c>
      <c r="BM258" s="204" t="s">
        <v>360</v>
      </c>
    </row>
    <row r="259" spans="1:65" s="13" customFormat="1" ht="11.25">
      <c r="B259" s="211"/>
      <c r="C259" s="212"/>
      <c r="D259" s="206" t="s">
        <v>185</v>
      </c>
      <c r="E259" s="213" t="s">
        <v>1</v>
      </c>
      <c r="F259" s="214" t="s">
        <v>186</v>
      </c>
      <c r="G259" s="212"/>
      <c r="H259" s="213" t="s">
        <v>1</v>
      </c>
      <c r="I259" s="215"/>
      <c r="J259" s="212"/>
      <c r="K259" s="212"/>
      <c r="L259" s="216"/>
      <c r="M259" s="217"/>
      <c r="N259" s="218"/>
      <c r="O259" s="218"/>
      <c r="P259" s="218"/>
      <c r="Q259" s="218"/>
      <c r="R259" s="218"/>
      <c r="S259" s="218"/>
      <c r="T259" s="219"/>
      <c r="AT259" s="220" t="s">
        <v>185</v>
      </c>
      <c r="AU259" s="220" t="s">
        <v>91</v>
      </c>
      <c r="AV259" s="13" t="s">
        <v>87</v>
      </c>
      <c r="AW259" s="13" t="s">
        <v>38</v>
      </c>
      <c r="AX259" s="13" t="s">
        <v>83</v>
      </c>
      <c r="AY259" s="220" t="s">
        <v>174</v>
      </c>
    </row>
    <row r="260" spans="1:65" s="14" customFormat="1" ht="11.25">
      <c r="B260" s="221"/>
      <c r="C260" s="222"/>
      <c r="D260" s="206" t="s">
        <v>185</v>
      </c>
      <c r="E260" s="223" t="s">
        <v>1</v>
      </c>
      <c r="F260" s="224" t="s">
        <v>872</v>
      </c>
      <c r="G260" s="222"/>
      <c r="H260" s="225">
        <v>163.875</v>
      </c>
      <c r="I260" s="226"/>
      <c r="J260" s="222"/>
      <c r="K260" s="222"/>
      <c r="L260" s="227"/>
      <c r="M260" s="228"/>
      <c r="N260" s="229"/>
      <c r="O260" s="229"/>
      <c r="P260" s="229"/>
      <c r="Q260" s="229"/>
      <c r="R260" s="229"/>
      <c r="S260" s="229"/>
      <c r="T260" s="230"/>
      <c r="AT260" s="231" t="s">
        <v>185</v>
      </c>
      <c r="AU260" s="231" t="s">
        <v>91</v>
      </c>
      <c r="AV260" s="14" t="s">
        <v>91</v>
      </c>
      <c r="AW260" s="14" t="s">
        <v>38</v>
      </c>
      <c r="AX260" s="14" t="s">
        <v>83</v>
      </c>
      <c r="AY260" s="231" t="s">
        <v>174</v>
      </c>
    </row>
    <row r="261" spans="1:65" s="15" customFormat="1" ht="11.25">
      <c r="B261" s="232"/>
      <c r="C261" s="233"/>
      <c r="D261" s="206" t="s">
        <v>185</v>
      </c>
      <c r="E261" s="234" t="s">
        <v>1</v>
      </c>
      <c r="F261" s="235" t="s">
        <v>189</v>
      </c>
      <c r="G261" s="233"/>
      <c r="H261" s="236">
        <v>163.875</v>
      </c>
      <c r="I261" s="237"/>
      <c r="J261" s="233"/>
      <c r="K261" s="233"/>
      <c r="L261" s="238"/>
      <c r="M261" s="239"/>
      <c r="N261" s="240"/>
      <c r="O261" s="240"/>
      <c r="P261" s="240"/>
      <c r="Q261" s="240"/>
      <c r="R261" s="240"/>
      <c r="S261" s="240"/>
      <c r="T261" s="241"/>
      <c r="AT261" s="242" t="s">
        <v>185</v>
      </c>
      <c r="AU261" s="242" t="s">
        <v>91</v>
      </c>
      <c r="AV261" s="15" t="s">
        <v>120</v>
      </c>
      <c r="AW261" s="15" t="s">
        <v>38</v>
      </c>
      <c r="AX261" s="15" t="s">
        <v>87</v>
      </c>
      <c r="AY261" s="242" t="s">
        <v>174</v>
      </c>
    </row>
    <row r="262" spans="1:65" s="2" customFormat="1" ht="21.75" customHeight="1">
      <c r="A262" s="36"/>
      <c r="B262" s="37"/>
      <c r="C262" s="193" t="s">
        <v>361</v>
      </c>
      <c r="D262" s="193" t="s">
        <v>177</v>
      </c>
      <c r="E262" s="194" t="s">
        <v>362</v>
      </c>
      <c r="F262" s="195" t="s">
        <v>363</v>
      </c>
      <c r="G262" s="196" t="s">
        <v>180</v>
      </c>
      <c r="H262" s="197">
        <v>163.875</v>
      </c>
      <c r="I262" s="198"/>
      <c r="J262" s="199">
        <f>ROUND(I262*H262,2)</f>
        <v>0</v>
      </c>
      <c r="K262" s="195" t="s">
        <v>194</v>
      </c>
      <c r="L262" s="41"/>
      <c r="M262" s="200" t="s">
        <v>1</v>
      </c>
      <c r="N262" s="201" t="s">
        <v>48</v>
      </c>
      <c r="O262" s="73"/>
      <c r="P262" s="202">
        <f>O262*H262</f>
        <v>0</v>
      </c>
      <c r="Q262" s="202">
        <v>1.2E-4</v>
      </c>
      <c r="R262" s="202">
        <f>Q262*H262</f>
        <v>1.9665000000000002E-2</v>
      </c>
      <c r="S262" s="202">
        <v>0</v>
      </c>
      <c r="T262" s="203">
        <f>S262*H262</f>
        <v>0</v>
      </c>
      <c r="U262" s="36"/>
      <c r="V262" s="36"/>
      <c r="W262" s="36"/>
      <c r="X262" s="36"/>
      <c r="Y262" s="36"/>
      <c r="Z262" s="36"/>
      <c r="AA262" s="36"/>
      <c r="AB262" s="36"/>
      <c r="AC262" s="36"/>
      <c r="AD262" s="36"/>
      <c r="AE262" s="36"/>
      <c r="AR262" s="204" t="s">
        <v>261</v>
      </c>
      <c r="AT262" s="204" t="s">
        <v>177</v>
      </c>
      <c r="AU262" s="204" t="s">
        <v>91</v>
      </c>
      <c r="AY262" s="18" t="s">
        <v>174</v>
      </c>
      <c r="BE262" s="205">
        <f>IF(N262="základní",J262,0)</f>
        <v>0</v>
      </c>
      <c r="BF262" s="205">
        <f>IF(N262="snížená",J262,0)</f>
        <v>0</v>
      </c>
      <c r="BG262" s="205">
        <f>IF(N262="zákl. přenesená",J262,0)</f>
        <v>0</v>
      </c>
      <c r="BH262" s="205">
        <f>IF(N262="sníž. přenesená",J262,0)</f>
        <v>0</v>
      </c>
      <c r="BI262" s="205">
        <f>IF(N262="nulová",J262,0)</f>
        <v>0</v>
      </c>
      <c r="BJ262" s="18" t="s">
        <v>87</v>
      </c>
      <c r="BK262" s="205">
        <f>ROUND(I262*H262,2)</f>
        <v>0</v>
      </c>
      <c r="BL262" s="18" t="s">
        <v>261</v>
      </c>
      <c r="BM262" s="204" t="s">
        <v>364</v>
      </c>
    </row>
    <row r="263" spans="1:65" s="13" customFormat="1" ht="11.25">
      <c r="B263" s="211"/>
      <c r="C263" s="212"/>
      <c r="D263" s="206" t="s">
        <v>185</v>
      </c>
      <c r="E263" s="213" t="s">
        <v>1</v>
      </c>
      <c r="F263" s="214" t="s">
        <v>186</v>
      </c>
      <c r="G263" s="212"/>
      <c r="H263" s="213" t="s">
        <v>1</v>
      </c>
      <c r="I263" s="215"/>
      <c r="J263" s="212"/>
      <c r="K263" s="212"/>
      <c r="L263" s="216"/>
      <c r="M263" s="217"/>
      <c r="N263" s="218"/>
      <c r="O263" s="218"/>
      <c r="P263" s="218"/>
      <c r="Q263" s="218"/>
      <c r="R263" s="218"/>
      <c r="S263" s="218"/>
      <c r="T263" s="219"/>
      <c r="AT263" s="220" t="s">
        <v>185</v>
      </c>
      <c r="AU263" s="220" t="s">
        <v>91</v>
      </c>
      <c r="AV263" s="13" t="s">
        <v>87</v>
      </c>
      <c r="AW263" s="13" t="s">
        <v>38</v>
      </c>
      <c r="AX263" s="13" t="s">
        <v>83</v>
      </c>
      <c r="AY263" s="220" t="s">
        <v>174</v>
      </c>
    </row>
    <row r="264" spans="1:65" s="14" customFormat="1" ht="11.25">
      <c r="B264" s="221"/>
      <c r="C264" s="222"/>
      <c r="D264" s="206" t="s">
        <v>185</v>
      </c>
      <c r="E264" s="223" t="s">
        <v>1</v>
      </c>
      <c r="F264" s="224" t="s">
        <v>840</v>
      </c>
      <c r="G264" s="222"/>
      <c r="H264" s="225">
        <v>163.875</v>
      </c>
      <c r="I264" s="226"/>
      <c r="J264" s="222"/>
      <c r="K264" s="222"/>
      <c r="L264" s="227"/>
      <c r="M264" s="228"/>
      <c r="N264" s="229"/>
      <c r="O264" s="229"/>
      <c r="P264" s="229"/>
      <c r="Q264" s="229"/>
      <c r="R264" s="229"/>
      <c r="S264" s="229"/>
      <c r="T264" s="230"/>
      <c r="AT264" s="231" t="s">
        <v>185</v>
      </c>
      <c r="AU264" s="231" t="s">
        <v>91</v>
      </c>
      <c r="AV264" s="14" t="s">
        <v>91</v>
      </c>
      <c r="AW264" s="14" t="s">
        <v>38</v>
      </c>
      <c r="AX264" s="14" t="s">
        <v>83</v>
      </c>
      <c r="AY264" s="231" t="s">
        <v>174</v>
      </c>
    </row>
    <row r="265" spans="1:65" s="15" customFormat="1" ht="11.25">
      <c r="B265" s="232"/>
      <c r="C265" s="233"/>
      <c r="D265" s="206" t="s">
        <v>185</v>
      </c>
      <c r="E265" s="234" t="s">
        <v>1</v>
      </c>
      <c r="F265" s="235" t="s">
        <v>189</v>
      </c>
      <c r="G265" s="233"/>
      <c r="H265" s="236">
        <v>163.875</v>
      </c>
      <c r="I265" s="237"/>
      <c r="J265" s="233"/>
      <c r="K265" s="233"/>
      <c r="L265" s="238"/>
      <c r="M265" s="239"/>
      <c r="N265" s="240"/>
      <c r="O265" s="240"/>
      <c r="P265" s="240"/>
      <c r="Q265" s="240"/>
      <c r="R265" s="240"/>
      <c r="S265" s="240"/>
      <c r="T265" s="241"/>
      <c r="AT265" s="242" t="s">
        <v>185</v>
      </c>
      <c r="AU265" s="242" t="s">
        <v>91</v>
      </c>
      <c r="AV265" s="15" t="s">
        <v>120</v>
      </c>
      <c r="AW265" s="15" t="s">
        <v>38</v>
      </c>
      <c r="AX265" s="15" t="s">
        <v>87</v>
      </c>
      <c r="AY265" s="242" t="s">
        <v>174</v>
      </c>
    </row>
    <row r="266" spans="1:65" s="2" customFormat="1" ht="16.5" customHeight="1">
      <c r="A266" s="36"/>
      <c r="B266" s="37"/>
      <c r="C266" s="243" t="s">
        <v>365</v>
      </c>
      <c r="D266" s="243" t="s">
        <v>271</v>
      </c>
      <c r="E266" s="244" t="s">
        <v>366</v>
      </c>
      <c r="F266" s="245" t="s">
        <v>367</v>
      </c>
      <c r="G266" s="246" t="s">
        <v>180</v>
      </c>
      <c r="H266" s="247">
        <v>180.26300000000001</v>
      </c>
      <c r="I266" s="248"/>
      <c r="J266" s="249">
        <f>ROUND(I266*H266,2)</f>
        <v>0</v>
      </c>
      <c r="K266" s="245" t="s">
        <v>181</v>
      </c>
      <c r="L266" s="250"/>
      <c r="M266" s="251" t="s">
        <v>1</v>
      </c>
      <c r="N266" s="252" t="s">
        <v>48</v>
      </c>
      <c r="O266" s="73"/>
      <c r="P266" s="202">
        <f>O266*H266</f>
        <v>0</v>
      </c>
      <c r="Q266" s="202">
        <v>3.8600000000000001E-3</v>
      </c>
      <c r="R266" s="202">
        <f>Q266*H266</f>
        <v>0.69581518000000009</v>
      </c>
      <c r="S266" s="202">
        <v>0</v>
      </c>
      <c r="T266" s="203">
        <f>S266*H266</f>
        <v>0</v>
      </c>
      <c r="U266" s="36"/>
      <c r="V266" s="36"/>
      <c r="W266" s="36"/>
      <c r="X266" s="36"/>
      <c r="Y266" s="36"/>
      <c r="Z266" s="36"/>
      <c r="AA266" s="36"/>
      <c r="AB266" s="36"/>
      <c r="AC266" s="36"/>
      <c r="AD266" s="36"/>
      <c r="AE266" s="36"/>
      <c r="AR266" s="204" t="s">
        <v>274</v>
      </c>
      <c r="AT266" s="204" t="s">
        <v>271</v>
      </c>
      <c r="AU266" s="204" t="s">
        <v>91</v>
      </c>
      <c r="AY266" s="18" t="s">
        <v>174</v>
      </c>
      <c r="BE266" s="205">
        <f>IF(N266="základní",J266,0)</f>
        <v>0</v>
      </c>
      <c r="BF266" s="205">
        <f>IF(N266="snížená",J266,0)</f>
        <v>0</v>
      </c>
      <c r="BG266" s="205">
        <f>IF(N266="zákl. přenesená",J266,0)</f>
        <v>0</v>
      </c>
      <c r="BH266" s="205">
        <f>IF(N266="sníž. přenesená",J266,0)</f>
        <v>0</v>
      </c>
      <c r="BI266" s="205">
        <f>IF(N266="nulová",J266,0)</f>
        <v>0</v>
      </c>
      <c r="BJ266" s="18" t="s">
        <v>87</v>
      </c>
      <c r="BK266" s="205">
        <f>ROUND(I266*H266,2)</f>
        <v>0</v>
      </c>
      <c r="BL266" s="18" t="s">
        <v>261</v>
      </c>
      <c r="BM266" s="204" t="s">
        <v>368</v>
      </c>
    </row>
    <row r="267" spans="1:65" s="14" customFormat="1" ht="11.25">
      <c r="B267" s="221"/>
      <c r="C267" s="222"/>
      <c r="D267" s="206" t="s">
        <v>185</v>
      </c>
      <c r="E267" s="222"/>
      <c r="F267" s="224" t="s">
        <v>873</v>
      </c>
      <c r="G267" s="222"/>
      <c r="H267" s="225">
        <v>180.26300000000001</v>
      </c>
      <c r="I267" s="226"/>
      <c r="J267" s="222"/>
      <c r="K267" s="222"/>
      <c r="L267" s="227"/>
      <c r="M267" s="228"/>
      <c r="N267" s="229"/>
      <c r="O267" s="229"/>
      <c r="P267" s="229"/>
      <c r="Q267" s="229"/>
      <c r="R267" s="229"/>
      <c r="S267" s="229"/>
      <c r="T267" s="230"/>
      <c r="AT267" s="231" t="s">
        <v>185</v>
      </c>
      <c r="AU267" s="231" t="s">
        <v>91</v>
      </c>
      <c r="AV267" s="14" t="s">
        <v>91</v>
      </c>
      <c r="AW267" s="14" t="s">
        <v>4</v>
      </c>
      <c r="AX267" s="14" t="s">
        <v>87</v>
      </c>
      <c r="AY267" s="231" t="s">
        <v>174</v>
      </c>
    </row>
    <row r="268" spans="1:65" s="2" customFormat="1" ht="16.5" customHeight="1">
      <c r="A268" s="36"/>
      <c r="B268" s="37"/>
      <c r="C268" s="193" t="s">
        <v>370</v>
      </c>
      <c r="D268" s="193" t="s">
        <v>177</v>
      </c>
      <c r="E268" s="194" t="s">
        <v>371</v>
      </c>
      <c r="F268" s="195" t="s">
        <v>372</v>
      </c>
      <c r="G268" s="196" t="s">
        <v>211</v>
      </c>
      <c r="H268" s="197">
        <v>51.85</v>
      </c>
      <c r="I268" s="198"/>
      <c r="J268" s="199">
        <f>ROUND(I268*H268,2)</f>
        <v>0</v>
      </c>
      <c r="K268" s="195" t="s">
        <v>194</v>
      </c>
      <c r="L268" s="41"/>
      <c r="M268" s="200" t="s">
        <v>1</v>
      </c>
      <c r="N268" s="201" t="s">
        <v>48</v>
      </c>
      <c r="O268" s="73"/>
      <c r="P268" s="202">
        <f>O268*H268</f>
        <v>0</v>
      </c>
      <c r="Q268" s="202">
        <v>3.0000000000000001E-5</v>
      </c>
      <c r="R268" s="202">
        <f>Q268*H268</f>
        <v>1.5555E-3</v>
      </c>
      <c r="S268" s="202">
        <v>0</v>
      </c>
      <c r="T268" s="203">
        <f>S268*H268</f>
        <v>0</v>
      </c>
      <c r="U268" s="36"/>
      <c r="V268" s="36"/>
      <c r="W268" s="36"/>
      <c r="X268" s="36"/>
      <c r="Y268" s="36"/>
      <c r="Z268" s="36"/>
      <c r="AA268" s="36"/>
      <c r="AB268" s="36"/>
      <c r="AC268" s="36"/>
      <c r="AD268" s="36"/>
      <c r="AE268" s="36"/>
      <c r="AR268" s="204" t="s">
        <v>261</v>
      </c>
      <c r="AT268" s="204" t="s">
        <v>177</v>
      </c>
      <c r="AU268" s="204" t="s">
        <v>91</v>
      </c>
      <c r="AY268" s="18" t="s">
        <v>174</v>
      </c>
      <c r="BE268" s="205">
        <f>IF(N268="základní",J268,0)</f>
        <v>0</v>
      </c>
      <c r="BF268" s="205">
        <f>IF(N268="snížená",J268,0)</f>
        <v>0</v>
      </c>
      <c r="BG268" s="205">
        <f>IF(N268="zákl. přenesená",J268,0)</f>
        <v>0</v>
      </c>
      <c r="BH268" s="205">
        <f>IF(N268="sníž. přenesená",J268,0)</f>
        <v>0</v>
      </c>
      <c r="BI268" s="205">
        <f>IF(N268="nulová",J268,0)</f>
        <v>0</v>
      </c>
      <c r="BJ268" s="18" t="s">
        <v>87</v>
      </c>
      <c r="BK268" s="205">
        <f>ROUND(I268*H268,2)</f>
        <v>0</v>
      </c>
      <c r="BL268" s="18" t="s">
        <v>261</v>
      </c>
      <c r="BM268" s="204" t="s">
        <v>373</v>
      </c>
    </row>
    <row r="269" spans="1:65" s="13" customFormat="1" ht="11.25">
      <c r="B269" s="211"/>
      <c r="C269" s="212"/>
      <c r="D269" s="206" t="s">
        <v>185</v>
      </c>
      <c r="E269" s="213" t="s">
        <v>1</v>
      </c>
      <c r="F269" s="214" t="s">
        <v>186</v>
      </c>
      <c r="G269" s="212"/>
      <c r="H269" s="213" t="s">
        <v>1</v>
      </c>
      <c r="I269" s="215"/>
      <c r="J269" s="212"/>
      <c r="K269" s="212"/>
      <c r="L269" s="216"/>
      <c r="M269" s="217"/>
      <c r="N269" s="218"/>
      <c r="O269" s="218"/>
      <c r="P269" s="218"/>
      <c r="Q269" s="218"/>
      <c r="R269" s="218"/>
      <c r="S269" s="218"/>
      <c r="T269" s="219"/>
      <c r="AT269" s="220" t="s">
        <v>185</v>
      </c>
      <c r="AU269" s="220" t="s">
        <v>91</v>
      </c>
      <c r="AV269" s="13" t="s">
        <v>87</v>
      </c>
      <c r="AW269" s="13" t="s">
        <v>38</v>
      </c>
      <c r="AX269" s="13" t="s">
        <v>83</v>
      </c>
      <c r="AY269" s="220" t="s">
        <v>174</v>
      </c>
    </row>
    <row r="270" spans="1:65" s="13" customFormat="1" ht="11.25">
      <c r="B270" s="211"/>
      <c r="C270" s="212"/>
      <c r="D270" s="206" t="s">
        <v>185</v>
      </c>
      <c r="E270" s="213" t="s">
        <v>1</v>
      </c>
      <c r="F270" s="214" t="s">
        <v>187</v>
      </c>
      <c r="G270" s="212"/>
      <c r="H270" s="213" t="s">
        <v>1</v>
      </c>
      <c r="I270" s="215"/>
      <c r="J270" s="212"/>
      <c r="K270" s="212"/>
      <c r="L270" s="216"/>
      <c r="M270" s="217"/>
      <c r="N270" s="218"/>
      <c r="O270" s="218"/>
      <c r="P270" s="218"/>
      <c r="Q270" s="218"/>
      <c r="R270" s="218"/>
      <c r="S270" s="218"/>
      <c r="T270" s="219"/>
      <c r="AT270" s="220" t="s">
        <v>185</v>
      </c>
      <c r="AU270" s="220" t="s">
        <v>91</v>
      </c>
      <c r="AV270" s="13" t="s">
        <v>87</v>
      </c>
      <c r="AW270" s="13" t="s">
        <v>38</v>
      </c>
      <c r="AX270" s="13" t="s">
        <v>83</v>
      </c>
      <c r="AY270" s="220" t="s">
        <v>174</v>
      </c>
    </row>
    <row r="271" spans="1:65" s="14" customFormat="1" ht="11.25">
      <c r="B271" s="221"/>
      <c r="C271" s="222"/>
      <c r="D271" s="206" t="s">
        <v>185</v>
      </c>
      <c r="E271" s="223" t="s">
        <v>1</v>
      </c>
      <c r="F271" s="224" t="s">
        <v>874</v>
      </c>
      <c r="G271" s="222"/>
      <c r="H271" s="225">
        <v>51.85</v>
      </c>
      <c r="I271" s="226"/>
      <c r="J271" s="222"/>
      <c r="K271" s="222"/>
      <c r="L271" s="227"/>
      <c r="M271" s="228"/>
      <c r="N271" s="229"/>
      <c r="O271" s="229"/>
      <c r="P271" s="229"/>
      <c r="Q271" s="229"/>
      <c r="R271" s="229"/>
      <c r="S271" s="229"/>
      <c r="T271" s="230"/>
      <c r="AT271" s="231" t="s">
        <v>185</v>
      </c>
      <c r="AU271" s="231" t="s">
        <v>91</v>
      </c>
      <c r="AV271" s="14" t="s">
        <v>91</v>
      </c>
      <c r="AW271" s="14" t="s">
        <v>38</v>
      </c>
      <c r="AX271" s="14" t="s">
        <v>83</v>
      </c>
      <c r="AY271" s="231" t="s">
        <v>174</v>
      </c>
    </row>
    <row r="272" spans="1:65" s="15" customFormat="1" ht="11.25">
      <c r="B272" s="232"/>
      <c r="C272" s="233"/>
      <c r="D272" s="206" t="s">
        <v>185</v>
      </c>
      <c r="E272" s="234" t="s">
        <v>1</v>
      </c>
      <c r="F272" s="235" t="s">
        <v>189</v>
      </c>
      <c r="G272" s="233"/>
      <c r="H272" s="236">
        <v>51.85</v>
      </c>
      <c r="I272" s="237"/>
      <c r="J272" s="233"/>
      <c r="K272" s="233"/>
      <c r="L272" s="238"/>
      <c r="M272" s="239"/>
      <c r="N272" s="240"/>
      <c r="O272" s="240"/>
      <c r="P272" s="240"/>
      <c r="Q272" s="240"/>
      <c r="R272" s="240"/>
      <c r="S272" s="240"/>
      <c r="T272" s="241"/>
      <c r="AT272" s="242" t="s">
        <v>185</v>
      </c>
      <c r="AU272" s="242" t="s">
        <v>91</v>
      </c>
      <c r="AV272" s="15" t="s">
        <v>120</v>
      </c>
      <c r="AW272" s="15" t="s">
        <v>38</v>
      </c>
      <c r="AX272" s="15" t="s">
        <v>87</v>
      </c>
      <c r="AY272" s="242" t="s">
        <v>174</v>
      </c>
    </row>
    <row r="273" spans="1:65" s="2" customFormat="1" ht="16.5" customHeight="1">
      <c r="A273" s="36"/>
      <c r="B273" s="37"/>
      <c r="C273" s="243" t="s">
        <v>375</v>
      </c>
      <c r="D273" s="243" t="s">
        <v>271</v>
      </c>
      <c r="E273" s="244" t="s">
        <v>376</v>
      </c>
      <c r="F273" s="245" t="s">
        <v>377</v>
      </c>
      <c r="G273" s="246" t="s">
        <v>211</v>
      </c>
      <c r="H273" s="247">
        <v>54.442999999999998</v>
      </c>
      <c r="I273" s="248"/>
      <c r="J273" s="249">
        <f>ROUND(I273*H273,2)</f>
        <v>0</v>
      </c>
      <c r="K273" s="245" t="s">
        <v>194</v>
      </c>
      <c r="L273" s="250"/>
      <c r="M273" s="251" t="s">
        <v>1</v>
      </c>
      <c r="N273" s="252" t="s">
        <v>48</v>
      </c>
      <c r="O273" s="73"/>
      <c r="P273" s="202">
        <f>O273*H273</f>
        <v>0</v>
      </c>
      <c r="Q273" s="202">
        <v>5.5000000000000003E-4</v>
      </c>
      <c r="R273" s="202">
        <f>Q273*H273</f>
        <v>2.9943650000000002E-2</v>
      </c>
      <c r="S273" s="202">
        <v>0</v>
      </c>
      <c r="T273" s="203">
        <f>S273*H273</f>
        <v>0</v>
      </c>
      <c r="U273" s="36"/>
      <c r="V273" s="36"/>
      <c r="W273" s="36"/>
      <c r="X273" s="36"/>
      <c r="Y273" s="36"/>
      <c r="Z273" s="36"/>
      <c r="AA273" s="36"/>
      <c r="AB273" s="36"/>
      <c r="AC273" s="36"/>
      <c r="AD273" s="36"/>
      <c r="AE273" s="36"/>
      <c r="AR273" s="204" t="s">
        <v>274</v>
      </c>
      <c r="AT273" s="204" t="s">
        <v>271</v>
      </c>
      <c r="AU273" s="204" t="s">
        <v>91</v>
      </c>
      <c r="AY273" s="18" t="s">
        <v>174</v>
      </c>
      <c r="BE273" s="205">
        <f>IF(N273="základní",J273,0)</f>
        <v>0</v>
      </c>
      <c r="BF273" s="205">
        <f>IF(N273="snížená",J273,0)</f>
        <v>0</v>
      </c>
      <c r="BG273" s="205">
        <f>IF(N273="zákl. přenesená",J273,0)</f>
        <v>0</v>
      </c>
      <c r="BH273" s="205">
        <f>IF(N273="sníž. přenesená",J273,0)</f>
        <v>0</v>
      </c>
      <c r="BI273" s="205">
        <f>IF(N273="nulová",J273,0)</f>
        <v>0</v>
      </c>
      <c r="BJ273" s="18" t="s">
        <v>87</v>
      </c>
      <c r="BK273" s="205">
        <f>ROUND(I273*H273,2)</f>
        <v>0</v>
      </c>
      <c r="BL273" s="18" t="s">
        <v>261</v>
      </c>
      <c r="BM273" s="204" t="s">
        <v>378</v>
      </c>
    </row>
    <row r="274" spans="1:65" s="14" customFormat="1" ht="11.25">
      <c r="B274" s="221"/>
      <c r="C274" s="222"/>
      <c r="D274" s="206" t="s">
        <v>185</v>
      </c>
      <c r="E274" s="222"/>
      <c r="F274" s="224" t="s">
        <v>875</v>
      </c>
      <c r="G274" s="222"/>
      <c r="H274" s="225">
        <v>54.442999999999998</v>
      </c>
      <c r="I274" s="226"/>
      <c r="J274" s="222"/>
      <c r="K274" s="222"/>
      <c r="L274" s="227"/>
      <c r="M274" s="228"/>
      <c r="N274" s="229"/>
      <c r="O274" s="229"/>
      <c r="P274" s="229"/>
      <c r="Q274" s="229"/>
      <c r="R274" s="229"/>
      <c r="S274" s="229"/>
      <c r="T274" s="230"/>
      <c r="AT274" s="231" t="s">
        <v>185</v>
      </c>
      <c r="AU274" s="231" t="s">
        <v>91</v>
      </c>
      <c r="AV274" s="14" t="s">
        <v>91</v>
      </c>
      <c r="AW274" s="14" t="s">
        <v>4</v>
      </c>
      <c r="AX274" s="14" t="s">
        <v>87</v>
      </c>
      <c r="AY274" s="231" t="s">
        <v>174</v>
      </c>
    </row>
    <row r="275" spans="1:65" s="2" customFormat="1" ht="16.5" customHeight="1">
      <c r="A275" s="36"/>
      <c r="B275" s="37"/>
      <c r="C275" s="193" t="s">
        <v>380</v>
      </c>
      <c r="D275" s="193" t="s">
        <v>177</v>
      </c>
      <c r="E275" s="194" t="s">
        <v>381</v>
      </c>
      <c r="F275" s="195" t="s">
        <v>382</v>
      </c>
      <c r="G275" s="196" t="s">
        <v>180</v>
      </c>
      <c r="H275" s="197">
        <v>163.875</v>
      </c>
      <c r="I275" s="198"/>
      <c r="J275" s="199">
        <f>ROUND(I275*H275,2)</f>
        <v>0</v>
      </c>
      <c r="K275" s="195" t="s">
        <v>194</v>
      </c>
      <c r="L275" s="41"/>
      <c r="M275" s="200" t="s">
        <v>1</v>
      </c>
      <c r="N275" s="201" t="s">
        <v>48</v>
      </c>
      <c r="O275" s="73"/>
      <c r="P275" s="202">
        <f>O275*H275</f>
        <v>0</v>
      </c>
      <c r="Q275" s="202">
        <v>9.0000000000000006E-5</v>
      </c>
      <c r="R275" s="202">
        <f>Q275*H275</f>
        <v>1.4748750000000001E-2</v>
      </c>
      <c r="S275" s="202">
        <v>0</v>
      </c>
      <c r="T275" s="203">
        <f>S275*H275</f>
        <v>0</v>
      </c>
      <c r="U275" s="36"/>
      <c r="V275" s="36"/>
      <c r="W275" s="36"/>
      <c r="X275" s="36"/>
      <c r="Y275" s="36"/>
      <c r="Z275" s="36"/>
      <c r="AA275" s="36"/>
      <c r="AB275" s="36"/>
      <c r="AC275" s="36"/>
      <c r="AD275" s="36"/>
      <c r="AE275" s="36"/>
      <c r="AR275" s="204" t="s">
        <v>261</v>
      </c>
      <c r="AT275" s="204" t="s">
        <v>177</v>
      </c>
      <c r="AU275" s="204" t="s">
        <v>91</v>
      </c>
      <c r="AY275" s="18" t="s">
        <v>174</v>
      </c>
      <c r="BE275" s="205">
        <f>IF(N275="základní",J275,0)</f>
        <v>0</v>
      </c>
      <c r="BF275" s="205">
        <f>IF(N275="snížená",J275,0)</f>
        <v>0</v>
      </c>
      <c r="BG275" s="205">
        <f>IF(N275="zákl. přenesená",J275,0)</f>
        <v>0</v>
      </c>
      <c r="BH275" s="205">
        <f>IF(N275="sníž. přenesená",J275,0)</f>
        <v>0</v>
      </c>
      <c r="BI275" s="205">
        <f>IF(N275="nulová",J275,0)</f>
        <v>0</v>
      </c>
      <c r="BJ275" s="18" t="s">
        <v>87</v>
      </c>
      <c r="BK275" s="205">
        <f>ROUND(I275*H275,2)</f>
        <v>0</v>
      </c>
      <c r="BL275" s="18" t="s">
        <v>261</v>
      </c>
      <c r="BM275" s="204" t="s">
        <v>383</v>
      </c>
    </row>
    <row r="276" spans="1:65" s="2" customFormat="1" ht="16.5" customHeight="1">
      <c r="A276" s="36"/>
      <c r="B276" s="37"/>
      <c r="C276" s="193" t="s">
        <v>384</v>
      </c>
      <c r="D276" s="193" t="s">
        <v>177</v>
      </c>
      <c r="E276" s="194" t="s">
        <v>385</v>
      </c>
      <c r="F276" s="195" t="s">
        <v>386</v>
      </c>
      <c r="G276" s="196" t="s">
        <v>180</v>
      </c>
      <c r="H276" s="197">
        <v>163.875</v>
      </c>
      <c r="I276" s="198"/>
      <c r="J276" s="199">
        <f>ROUND(I276*H276,2)</f>
        <v>0</v>
      </c>
      <c r="K276" s="195" t="s">
        <v>194</v>
      </c>
      <c r="L276" s="41"/>
      <c r="M276" s="200" t="s">
        <v>1</v>
      </c>
      <c r="N276" s="201" t="s">
        <v>48</v>
      </c>
      <c r="O276" s="73"/>
      <c r="P276" s="202">
        <f>O276*H276</f>
        <v>0</v>
      </c>
      <c r="Q276" s="202">
        <v>1E-4</v>
      </c>
      <c r="R276" s="202">
        <f>Q276*H276</f>
        <v>1.6387499999999999E-2</v>
      </c>
      <c r="S276" s="202">
        <v>0</v>
      </c>
      <c r="T276" s="203">
        <f>S276*H276</f>
        <v>0</v>
      </c>
      <c r="U276" s="36"/>
      <c r="V276" s="36"/>
      <c r="W276" s="36"/>
      <c r="X276" s="36"/>
      <c r="Y276" s="36"/>
      <c r="Z276" s="36"/>
      <c r="AA276" s="36"/>
      <c r="AB276" s="36"/>
      <c r="AC276" s="36"/>
      <c r="AD276" s="36"/>
      <c r="AE276" s="36"/>
      <c r="AR276" s="204" t="s">
        <v>261</v>
      </c>
      <c r="AT276" s="204" t="s">
        <v>177</v>
      </c>
      <c r="AU276" s="204" t="s">
        <v>91</v>
      </c>
      <c r="AY276" s="18" t="s">
        <v>174</v>
      </c>
      <c r="BE276" s="205">
        <f>IF(N276="základní",J276,0)</f>
        <v>0</v>
      </c>
      <c r="BF276" s="205">
        <f>IF(N276="snížená",J276,0)</f>
        <v>0</v>
      </c>
      <c r="BG276" s="205">
        <f>IF(N276="zákl. přenesená",J276,0)</f>
        <v>0</v>
      </c>
      <c r="BH276" s="205">
        <f>IF(N276="sníž. přenesená",J276,0)</f>
        <v>0</v>
      </c>
      <c r="BI276" s="205">
        <f>IF(N276="nulová",J276,0)</f>
        <v>0</v>
      </c>
      <c r="BJ276" s="18" t="s">
        <v>87</v>
      </c>
      <c r="BK276" s="205">
        <f>ROUND(I276*H276,2)</f>
        <v>0</v>
      </c>
      <c r="BL276" s="18" t="s">
        <v>261</v>
      </c>
      <c r="BM276" s="204" t="s">
        <v>387</v>
      </c>
    </row>
    <row r="277" spans="1:65" s="2" customFormat="1" ht="21.75" customHeight="1">
      <c r="A277" s="36"/>
      <c r="B277" s="37"/>
      <c r="C277" s="193" t="s">
        <v>388</v>
      </c>
      <c r="D277" s="193" t="s">
        <v>177</v>
      </c>
      <c r="E277" s="194" t="s">
        <v>389</v>
      </c>
      <c r="F277" s="195" t="s">
        <v>390</v>
      </c>
      <c r="G277" s="196" t="s">
        <v>180</v>
      </c>
      <c r="H277" s="197">
        <v>163.875</v>
      </c>
      <c r="I277" s="198"/>
      <c r="J277" s="199">
        <f>ROUND(I277*H277,2)</f>
        <v>0</v>
      </c>
      <c r="K277" s="195" t="s">
        <v>194</v>
      </c>
      <c r="L277" s="41"/>
      <c r="M277" s="200" t="s">
        <v>1</v>
      </c>
      <c r="N277" s="201" t="s">
        <v>48</v>
      </c>
      <c r="O277" s="73"/>
      <c r="P277" s="202">
        <f>O277*H277</f>
        <v>0</v>
      </c>
      <c r="Q277" s="202">
        <v>1.2E-4</v>
      </c>
      <c r="R277" s="202">
        <f>Q277*H277</f>
        <v>1.9665000000000002E-2</v>
      </c>
      <c r="S277" s="202">
        <v>0</v>
      </c>
      <c r="T277" s="203">
        <f>S277*H277</f>
        <v>0</v>
      </c>
      <c r="U277" s="36"/>
      <c r="V277" s="36"/>
      <c r="W277" s="36"/>
      <c r="X277" s="36"/>
      <c r="Y277" s="36"/>
      <c r="Z277" s="36"/>
      <c r="AA277" s="36"/>
      <c r="AB277" s="36"/>
      <c r="AC277" s="36"/>
      <c r="AD277" s="36"/>
      <c r="AE277" s="36"/>
      <c r="AR277" s="204" t="s">
        <v>261</v>
      </c>
      <c r="AT277" s="204" t="s">
        <v>177</v>
      </c>
      <c r="AU277" s="204" t="s">
        <v>91</v>
      </c>
      <c r="AY277" s="18" t="s">
        <v>174</v>
      </c>
      <c r="BE277" s="205">
        <f>IF(N277="základní",J277,0)</f>
        <v>0</v>
      </c>
      <c r="BF277" s="205">
        <f>IF(N277="snížená",J277,0)</f>
        <v>0</v>
      </c>
      <c r="BG277" s="205">
        <f>IF(N277="zákl. přenesená",J277,0)</f>
        <v>0</v>
      </c>
      <c r="BH277" s="205">
        <f>IF(N277="sníž. přenesená",J277,0)</f>
        <v>0</v>
      </c>
      <c r="BI277" s="205">
        <f>IF(N277="nulová",J277,0)</f>
        <v>0</v>
      </c>
      <c r="BJ277" s="18" t="s">
        <v>87</v>
      </c>
      <c r="BK277" s="205">
        <f>ROUND(I277*H277,2)</f>
        <v>0</v>
      </c>
      <c r="BL277" s="18" t="s">
        <v>261</v>
      </c>
      <c r="BM277" s="204" t="s">
        <v>391</v>
      </c>
    </row>
    <row r="278" spans="1:65" s="13" customFormat="1" ht="11.25">
      <c r="B278" s="211"/>
      <c r="C278" s="212"/>
      <c r="D278" s="206" t="s">
        <v>185</v>
      </c>
      <c r="E278" s="213" t="s">
        <v>1</v>
      </c>
      <c r="F278" s="214" t="s">
        <v>186</v>
      </c>
      <c r="G278" s="212"/>
      <c r="H278" s="213" t="s">
        <v>1</v>
      </c>
      <c r="I278" s="215"/>
      <c r="J278" s="212"/>
      <c r="K278" s="212"/>
      <c r="L278" s="216"/>
      <c r="M278" s="217"/>
      <c r="N278" s="218"/>
      <c r="O278" s="218"/>
      <c r="P278" s="218"/>
      <c r="Q278" s="218"/>
      <c r="R278" s="218"/>
      <c r="S278" s="218"/>
      <c r="T278" s="219"/>
      <c r="AT278" s="220" t="s">
        <v>185</v>
      </c>
      <c r="AU278" s="220" t="s">
        <v>91</v>
      </c>
      <c r="AV278" s="13" t="s">
        <v>87</v>
      </c>
      <c r="AW278" s="13" t="s">
        <v>38</v>
      </c>
      <c r="AX278" s="13" t="s">
        <v>83</v>
      </c>
      <c r="AY278" s="220" t="s">
        <v>174</v>
      </c>
    </row>
    <row r="279" spans="1:65" s="14" customFormat="1" ht="11.25">
      <c r="B279" s="221"/>
      <c r="C279" s="222"/>
      <c r="D279" s="206" t="s">
        <v>185</v>
      </c>
      <c r="E279" s="223" t="s">
        <v>1</v>
      </c>
      <c r="F279" s="224" t="s">
        <v>840</v>
      </c>
      <c r="G279" s="222"/>
      <c r="H279" s="225">
        <v>163.875</v>
      </c>
      <c r="I279" s="226"/>
      <c r="J279" s="222"/>
      <c r="K279" s="222"/>
      <c r="L279" s="227"/>
      <c r="M279" s="228"/>
      <c r="N279" s="229"/>
      <c r="O279" s="229"/>
      <c r="P279" s="229"/>
      <c r="Q279" s="229"/>
      <c r="R279" s="229"/>
      <c r="S279" s="229"/>
      <c r="T279" s="230"/>
      <c r="AT279" s="231" t="s">
        <v>185</v>
      </c>
      <c r="AU279" s="231" t="s">
        <v>91</v>
      </c>
      <c r="AV279" s="14" t="s">
        <v>91</v>
      </c>
      <c r="AW279" s="14" t="s">
        <v>38</v>
      </c>
      <c r="AX279" s="14" t="s">
        <v>83</v>
      </c>
      <c r="AY279" s="231" t="s">
        <v>174</v>
      </c>
    </row>
    <row r="280" spans="1:65" s="15" customFormat="1" ht="11.25">
      <c r="B280" s="232"/>
      <c r="C280" s="233"/>
      <c r="D280" s="206" t="s">
        <v>185</v>
      </c>
      <c r="E280" s="234" t="s">
        <v>1</v>
      </c>
      <c r="F280" s="235" t="s">
        <v>189</v>
      </c>
      <c r="G280" s="233"/>
      <c r="H280" s="236">
        <v>163.875</v>
      </c>
      <c r="I280" s="237"/>
      <c r="J280" s="233"/>
      <c r="K280" s="233"/>
      <c r="L280" s="238"/>
      <c r="M280" s="239"/>
      <c r="N280" s="240"/>
      <c r="O280" s="240"/>
      <c r="P280" s="240"/>
      <c r="Q280" s="240"/>
      <c r="R280" s="240"/>
      <c r="S280" s="240"/>
      <c r="T280" s="241"/>
      <c r="AT280" s="242" t="s">
        <v>185</v>
      </c>
      <c r="AU280" s="242" t="s">
        <v>91</v>
      </c>
      <c r="AV280" s="15" t="s">
        <v>120</v>
      </c>
      <c r="AW280" s="15" t="s">
        <v>38</v>
      </c>
      <c r="AX280" s="15" t="s">
        <v>87</v>
      </c>
      <c r="AY280" s="242" t="s">
        <v>174</v>
      </c>
    </row>
    <row r="281" spans="1:65" s="2" customFormat="1" ht="16.5" customHeight="1">
      <c r="A281" s="36"/>
      <c r="B281" s="37"/>
      <c r="C281" s="243" t="s">
        <v>392</v>
      </c>
      <c r="D281" s="243" t="s">
        <v>271</v>
      </c>
      <c r="E281" s="244" t="s">
        <v>393</v>
      </c>
      <c r="F281" s="245" t="s">
        <v>394</v>
      </c>
      <c r="G281" s="246" t="s">
        <v>204</v>
      </c>
      <c r="H281" s="247">
        <v>28.678000000000001</v>
      </c>
      <c r="I281" s="248"/>
      <c r="J281" s="249">
        <f>ROUND(I281*H281,2)</f>
        <v>0</v>
      </c>
      <c r="K281" s="245" t="s">
        <v>181</v>
      </c>
      <c r="L281" s="250"/>
      <c r="M281" s="251" t="s">
        <v>1</v>
      </c>
      <c r="N281" s="252" t="s">
        <v>48</v>
      </c>
      <c r="O281" s="73"/>
      <c r="P281" s="202">
        <f>O281*H281</f>
        <v>0</v>
      </c>
      <c r="Q281" s="202">
        <v>0.02</v>
      </c>
      <c r="R281" s="202">
        <f>Q281*H281</f>
        <v>0.57356000000000007</v>
      </c>
      <c r="S281" s="202">
        <v>0</v>
      </c>
      <c r="T281" s="203">
        <f>S281*H281</f>
        <v>0</v>
      </c>
      <c r="U281" s="36"/>
      <c r="V281" s="36"/>
      <c r="W281" s="36"/>
      <c r="X281" s="36"/>
      <c r="Y281" s="36"/>
      <c r="Z281" s="36"/>
      <c r="AA281" s="36"/>
      <c r="AB281" s="36"/>
      <c r="AC281" s="36"/>
      <c r="AD281" s="36"/>
      <c r="AE281" s="36"/>
      <c r="AR281" s="204" t="s">
        <v>274</v>
      </c>
      <c r="AT281" s="204" t="s">
        <v>271</v>
      </c>
      <c r="AU281" s="204" t="s">
        <v>91</v>
      </c>
      <c r="AY281" s="18" t="s">
        <v>174</v>
      </c>
      <c r="BE281" s="205">
        <f>IF(N281="základní",J281,0)</f>
        <v>0</v>
      </c>
      <c r="BF281" s="205">
        <f>IF(N281="snížená",J281,0)</f>
        <v>0</v>
      </c>
      <c r="BG281" s="205">
        <f>IF(N281="zákl. přenesená",J281,0)</f>
        <v>0</v>
      </c>
      <c r="BH281" s="205">
        <f>IF(N281="sníž. přenesená",J281,0)</f>
        <v>0</v>
      </c>
      <c r="BI281" s="205">
        <f>IF(N281="nulová",J281,0)</f>
        <v>0</v>
      </c>
      <c r="BJ281" s="18" t="s">
        <v>87</v>
      </c>
      <c r="BK281" s="205">
        <f>ROUND(I281*H281,2)</f>
        <v>0</v>
      </c>
      <c r="BL281" s="18" t="s">
        <v>261</v>
      </c>
      <c r="BM281" s="204" t="s">
        <v>395</v>
      </c>
    </row>
    <row r="282" spans="1:65" s="14" customFormat="1" ht="11.25">
      <c r="B282" s="221"/>
      <c r="C282" s="222"/>
      <c r="D282" s="206" t="s">
        <v>185</v>
      </c>
      <c r="E282" s="222"/>
      <c r="F282" s="224" t="s">
        <v>876</v>
      </c>
      <c r="G282" s="222"/>
      <c r="H282" s="225">
        <v>28.678000000000001</v>
      </c>
      <c r="I282" s="226"/>
      <c r="J282" s="222"/>
      <c r="K282" s="222"/>
      <c r="L282" s="227"/>
      <c r="M282" s="228"/>
      <c r="N282" s="229"/>
      <c r="O282" s="229"/>
      <c r="P282" s="229"/>
      <c r="Q282" s="229"/>
      <c r="R282" s="229"/>
      <c r="S282" s="229"/>
      <c r="T282" s="230"/>
      <c r="AT282" s="231" t="s">
        <v>185</v>
      </c>
      <c r="AU282" s="231" t="s">
        <v>91</v>
      </c>
      <c r="AV282" s="14" t="s">
        <v>91</v>
      </c>
      <c r="AW282" s="14" t="s">
        <v>4</v>
      </c>
      <c r="AX282" s="14" t="s">
        <v>87</v>
      </c>
      <c r="AY282" s="231" t="s">
        <v>174</v>
      </c>
    </row>
    <row r="283" spans="1:65" s="2" customFormat="1" ht="21.75" customHeight="1">
      <c r="A283" s="36"/>
      <c r="B283" s="37"/>
      <c r="C283" s="193" t="s">
        <v>397</v>
      </c>
      <c r="D283" s="193" t="s">
        <v>177</v>
      </c>
      <c r="E283" s="194" t="s">
        <v>398</v>
      </c>
      <c r="F283" s="195" t="s">
        <v>399</v>
      </c>
      <c r="G283" s="196" t="s">
        <v>211</v>
      </c>
      <c r="H283" s="197">
        <v>51.85</v>
      </c>
      <c r="I283" s="198"/>
      <c r="J283" s="199">
        <f>ROUND(I283*H283,2)</f>
        <v>0</v>
      </c>
      <c r="K283" s="195" t="s">
        <v>194</v>
      </c>
      <c r="L283" s="41"/>
      <c r="M283" s="200" t="s">
        <v>1</v>
      </c>
      <c r="N283" s="201" t="s">
        <v>48</v>
      </c>
      <c r="O283" s="73"/>
      <c r="P283" s="202">
        <f>O283*H283</f>
        <v>0</v>
      </c>
      <c r="Q283" s="202">
        <v>1E-4</v>
      </c>
      <c r="R283" s="202">
        <f>Q283*H283</f>
        <v>5.1850000000000004E-3</v>
      </c>
      <c r="S283" s="202">
        <v>0</v>
      </c>
      <c r="T283" s="203">
        <f>S283*H283</f>
        <v>0</v>
      </c>
      <c r="U283" s="36"/>
      <c r="V283" s="36"/>
      <c r="W283" s="36"/>
      <c r="X283" s="36"/>
      <c r="Y283" s="36"/>
      <c r="Z283" s="36"/>
      <c r="AA283" s="36"/>
      <c r="AB283" s="36"/>
      <c r="AC283" s="36"/>
      <c r="AD283" s="36"/>
      <c r="AE283" s="36"/>
      <c r="AR283" s="204" t="s">
        <v>261</v>
      </c>
      <c r="AT283" s="204" t="s">
        <v>177</v>
      </c>
      <c r="AU283" s="204" t="s">
        <v>91</v>
      </c>
      <c r="AY283" s="18" t="s">
        <v>174</v>
      </c>
      <c r="BE283" s="205">
        <f>IF(N283="základní",J283,0)</f>
        <v>0</v>
      </c>
      <c r="BF283" s="205">
        <f>IF(N283="snížená",J283,0)</f>
        <v>0</v>
      </c>
      <c r="BG283" s="205">
        <f>IF(N283="zákl. přenesená",J283,0)</f>
        <v>0</v>
      </c>
      <c r="BH283" s="205">
        <f>IF(N283="sníž. přenesená",J283,0)</f>
        <v>0</v>
      </c>
      <c r="BI283" s="205">
        <f>IF(N283="nulová",J283,0)</f>
        <v>0</v>
      </c>
      <c r="BJ283" s="18" t="s">
        <v>87</v>
      </c>
      <c r="BK283" s="205">
        <f>ROUND(I283*H283,2)</f>
        <v>0</v>
      </c>
      <c r="BL283" s="18" t="s">
        <v>261</v>
      </c>
      <c r="BM283" s="204" t="s">
        <v>400</v>
      </c>
    </row>
    <row r="284" spans="1:65" s="13" customFormat="1" ht="11.25">
      <c r="B284" s="211"/>
      <c r="C284" s="212"/>
      <c r="D284" s="206" t="s">
        <v>185</v>
      </c>
      <c r="E284" s="213" t="s">
        <v>1</v>
      </c>
      <c r="F284" s="214" t="s">
        <v>186</v>
      </c>
      <c r="G284" s="212"/>
      <c r="H284" s="213" t="s">
        <v>1</v>
      </c>
      <c r="I284" s="215"/>
      <c r="J284" s="212"/>
      <c r="K284" s="212"/>
      <c r="L284" s="216"/>
      <c r="M284" s="217"/>
      <c r="N284" s="218"/>
      <c r="O284" s="218"/>
      <c r="P284" s="218"/>
      <c r="Q284" s="218"/>
      <c r="R284" s="218"/>
      <c r="S284" s="218"/>
      <c r="T284" s="219"/>
      <c r="AT284" s="220" t="s">
        <v>185</v>
      </c>
      <c r="AU284" s="220" t="s">
        <v>91</v>
      </c>
      <c r="AV284" s="13" t="s">
        <v>87</v>
      </c>
      <c r="AW284" s="13" t="s">
        <v>38</v>
      </c>
      <c r="AX284" s="13" t="s">
        <v>83</v>
      </c>
      <c r="AY284" s="220" t="s">
        <v>174</v>
      </c>
    </row>
    <row r="285" spans="1:65" s="13" customFormat="1" ht="11.25">
      <c r="B285" s="211"/>
      <c r="C285" s="212"/>
      <c r="D285" s="206" t="s">
        <v>185</v>
      </c>
      <c r="E285" s="213" t="s">
        <v>1</v>
      </c>
      <c r="F285" s="214" t="s">
        <v>187</v>
      </c>
      <c r="G285" s="212"/>
      <c r="H285" s="213" t="s">
        <v>1</v>
      </c>
      <c r="I285" s="215"/>
      <c r="J285" s="212"/>
      <c r="K285" s="212"/>
      <c r="L285" s="216"/>
      <c r="M285" s="217"/>
      <c r="N285" s="218"/>
      <c r="O285" s="218"/>
      <c r="P285" s="218"/>
      <c r="Q285" s="218"/>
      <c r="R285" s="218"/>
      <c r="S285" s="218"/>
      <c r="T285" s="219"/>
      <c r="AT285" s="220" t="s">
        <v>185</v>
      </c>
      <c r="AU285" s="220" t="s">
        <v>91</v>
      </c>
      <c r="AV285" s="13" t="s">
        <v>87</v>
      </c>
      <c r="AW285" s="13" t="s">
        <v>38</v>
      </c>
      <c r="AX285" s="13" t="s">
        <v>83</v>
      </c>
      <c r="AY285" s="220" t="s">
        <v>174</v>
      </c>
    </row>
    <row r="286" spans="1:65" s="14" customFormat="1" ht="11.25">
      <c r="B286" s="221"/>
      <c r="C286" s="222"/>
      <c r="D286" s="206" t="s">
        <v>185</v>
      </c>
      <c r="E286" s="223" t="s">
        <v>1</v>
      </c>
      <c r="F286" s="224" t="s">
        <v>874</v>
      </c>
      <c r="G286" s="222"/>
      <c r="H286" s="225">
        <v>51.85</v>
      </c>
      <c r="I286" s="226"/>
      <c r="J286" s="222"/>
      <c r="K286" s="222"/>
      <c r="L286" s="227"/>
      <c r="M286" s="228"/>
      <c r="N286" s="229"/>
      <c r="O286" s="229"/>
      <c r="P286" s="229"/>
      <c r="Q286" s="229"/>
      <c r="R286" s="229"/>
      <c r="S286" s="229"/>
      <c r="T286" s="230"/>
      <c r="AT286" s="231" t="s">
        <v>185</v>
      </c>
      <c r="AU286" s="231" t="s">
        <v>91</v>
      </c>
      <c r="AV286" s="14" t="s">
        <v>91</v>
      </c>
      <c r="AW286" s="14" t="s">
        <v>38</v>
      </c>
      <c r="AX286" s="14" t="s">
        <v>83</v>
      </c>
      <c r="AY286" s="231" t="s">
        <v>174</v>
      </c>
    </row>
    <row r="287" spans="1:65" s="15" customFormat="1" ht="11.25">
      <c r="B287" s="232"/>
      <c r="C287" s="233"/>
      <c r="D287" s="206" t="s">
        <v>185</v>
      </c>
      <c r="E287" s="234" t="s">
        <v>1</v>
      </c>
      <c r="F287" s="235" t="s">
        <v>189</v>
      </c>
      <c r="G287" s="233"/>
      <c r="H287" s="236">
        <v>51.85</v>
      </c>
      <c r="I287" s="237"/>
      <c r="J287" s="233"/>
      <c r="K287" s="233"/>
      <c r="L287" s="238"/>
      <c r="M287" s="239"/>
      <c r="N287" s="240"/>
      <c r="O287" s="240"/>
      <c r="P287" s="240"/>
      <c r="Q287" s="240"/>
      <c r="R287" s="240"/>
      <c r="S287" s="240"/>
      <c r="T287" s="241"/>
      <c r="AT287" s="242" t="s">
        <v>185</v>
      </c>
      <c r="AU287" s="242" t="s">
        <v>91</v>
      </c>
      <c r="AV287" s="15" t="s">
        <v>120</v>
      </c>
      <c r="AW287" s="15" t="s">
        <v>38</v>
      </c>
      <c r="AX287" s="15" t="s">
        <v>87</v>
      </c>
      <c r="AY287" s="242" t="s">
        <v>174</v>
      </c>
    </row>
    <row r="288" spans="1:65" s="2" customFormat="1" ht="16.5" customHeight="1">
      <c r="A288" s="36"/>
      <c r="B288" s="37"/>
      <c r="C288" s="243" t="s">
        <v>401</v>
      </c>
      <c r="D288" s="243" t="s">
        <v>271</v>
      </c>
      <c r="E288" s="244" t="s">
        <v>402</v>
      </c>
      <c r="F288" s="245" t="s">
        <v>403</v>
      </c>
      <c r="G288" s="246" t="s">
        <v>204</v>
      </c>
      <c r="H288" s="247">
        <v>1.0369999999999999</v>
      </c>
      <c r="I288" s="248"/>
      <c r="J288" s="249">
        <f>ROUND(I288*H288,2)</f>
        <v>0</v>
      </c>
      <c r="K288" s="245" t="s">
        <v>181</v>
      </c>
      <c r="L288" s="250"/>
      <c r="M288" s="251" t="s">
        <v>1</v>
      </c>
      <c r="N288" s="252" t="s">
        <v>48</v>
      </c>
      <c r="O288" s="73"/>
      <c r="P288" s="202">
        <f>O288*H288</f>
        <v>0</v>
      </c>
      <c r="Q288" s="202">
        <v>3.7499999999999999E-2</v>
      </c>
      <c r="R288" s="202">
        <f>Q288*H288</f>
        <v>3.8887499999999998E-2</v>
      </c>
      <c r="S288" s="202">
        <v>0</v>
      </c>
      <c r="T288" s="203">
        <f>S288*H288</f>
        <v>0</v>
      </c>
      <c r="U288" s="36"/>
      <c r="V288" s="36"/>
      <c r="W288" s="36"/>
      <c r="X288" s="36"/>
      <c r="Y288" s="36"/>
      <c r="Z288" s="36"/>
      <c r="AA288" s="36"/>
      <c r="AB288" s="36"/>
      <c r="AC288" s="36"/>
      <c r="AD288" s="36"/>
      <c r="AE288" s="36"/>
      <c r="AR288" s="204" t="s">
        <v>274</v>
      </c>
      <c r="AT288" s="204" t="s">
        <v>271</v>
      </c>
      <c r="AU288" s="204" t="s">
        <v>91</v>
      </c>
      <c r="AY288" s="18" t="s">
        <v>174</v>
      </c>
      <c r="BE288" s="205">
        <f>IF(N288="základní",J288,0)</f>
        <v>0</v>
      </c>
      <c r="BF288" s="205">
        <f>IF(N288="snížená",J288,0)</f>
        <v>0</v>
      </c>
      <c r="BG288" s="205">
        <f>IF(N288="zákl. přenesená",J288,0)</f>
        <v>0</v>
      </c>
      <c r="BH288" s="205">
        <f>IF(N288="sníž. přenesená",J288,0)</f>
        <v>0</v>
      </c>
      <c r="BI288" s="205">
        <f>IF(N288="nulová",J288,0)</f>
        <v>0</v>
      </c>
      <c r="BJ288" s="18" t="s">
        <v>87</v>
      </c>
      <c r="BK288" s="205">
        <f>ROUND(I288*H288,2)</f>
        <v>0</v>
      </c>
      <c r="BL288" s="18" t="s">
        <v>261</v>
      </c>
      <c r="BM288" s="204" t="s">
        <v>404</v>
      </c>
    </row>
    <row r="289" spans="1:65" s="14" customFormat="1" ht="11.25">
      <c r="B289" s="221"/>
      <c r="C289" s="222"/>
      <c r="D289" s="206" t="s">
        <v>185</v>
      </c>
      <c r="E289" s="222"/>
      <c r="F289" s="224" t="s">
        <v>877</v>
      </c>
      <c r="G289" s="222"/>
      <c r="H289" s="225">
        <v>1.0369999999999999</v>
      </c>
      <c r="I289" s="226"/>
      <c r="J289" s="222"/>
      <c r="K289" s="222"/>
      <c r="L289" s="227"/>
      <c r="M289" s="228"/>
      <c r="N289" s="229"/>
      <c r="O289" s="229"/>
      <c r="P289" s="229"/>
      <c r="Q289" s="229"/>
      <c r="R289" s="229"/>
      <c r="S289" s="229"/>
      <c r="T289" s="230"/>
      <c r="AT289" s="231" t="s">
        <v>185</v>
      </c>
      <c r="AU289" s="231" t="s">
        <v>91</v>
      </c>
      <c r="AV289" s="14" t="s">
        <v>91</v>
      </c>
      <c r="AW289" s="14" t="s">
        <v>4</v>
      </c>
      <c r="AX289" s="14" t="s">
        <v>87</v>
      </c>
      <c r="AY289" s="231" t="s">
        <v>174</v>
      </c>
    </row>
    <row r="290" spans="1:65" s="2" customFormat="1" ht="16.5" customHeight="1">
      <c r="A290" s="36"/>
      <c r="B290" s="37"/>
      <c r="C290" s="193" t="s">
        <v>406</v>
      </c>
      <c r="D290" s="193" t="s">
        <v>177</v>
      </c>
      <c r="E290" s="194" t="s">
        <v>407</v>
      </c>
      <c r="F290" s="195" t="s">
        <v>408</v>
      </c>
      <c r="G290" s="196" t="s">
        <v>339</v>
      </c>
      <c r="H290" s="264"/>
      <c r="I290" s="198"/>
      <c r="J290" s="199">
        <f>ROUND(I290*H290,2)</f>
        <v>0</v>
      </c>
      <c r="K290" s="195" t="s">
        <v>194</v>
      </c>
      <c r="L290" s="41"/>
      <c r="M290" s="200" t="s">
        <v>1</v>
      </c>
      <c r="N290" s="201" t="s">
        <v>48</v>
      </c>
      <c r="O290" s="73"/>
      <c r="P290" s="202">
        <f>O290*H290</f>
        <v>0</v>
      </c>
      <c r="Q290" s="202">
        <v>0</v>
      </c>
      <c r="R290" s="202">
        <f>Q290*H290</f>
        <v>0</v>
      </c>
      <c r="S290" s="202">
        <v>0</v>
      </c>
      <c r="T290" s="203">
        <f>S290*H290</f>
        <v>0</v>
      </c>
      <c r="U290" s="36"/>
      <c r="V290" s="36"/>
      <c r="W290" s="36"/>
      <c r="X290" s="36"/>
      <c r="Y290" s="36"/>
      <c r="Z290" s="36"/>
      <c r="AA290" s="36"/>
      <c r="AB290" s="36"/>
      <c r="AC290" s="36"/>
      <c r="AD290" s="36"/>
      <c r="AE290" s="36"/>
      <c r="AR290" s="204" t="s">
        <v>261</v>
      </c>
      <c r="AT290" s="204" t="s">
        <v>177</v>
      </c>
      <c r="AU290" s="204" t="s">
        <v>91</v>
      </c>
      <c r="AY290" s="18" t="s">
        <v>174</v>
      </c>
      <c r="BE290" s="205">
        <f>IF(N290="základní",J290,0)</f>
        <v>0</v>
      </c>
      <c r="BF290" s="205">
        <f>IF(N290="snížená",J290,0)</f>
        <v>0</v>
      </c>
      <c r="BG290" s="205">
        <f>IF(N290="zákl. přenesená",J290,0)</f>
        <v>0</v>
      </c>
      <c r="BH290" s="205">
        <f>IF(N290="sníž. přenesená",J290,0)</f>
        <v>0</v>
      </c>
      <c r="BI290" s="205">
        <f>IF(N290="nulová",J290,0)</f>
        <v>0</v>
      </c>
      <c r="BJ290" s="18" t="s">
        <v>87</v>
      </c>
      <c r="BK290" s="205">
        <f>ROUND(I290*H290,2)</f>
        <v>0</v>
      </c>
      <c r="BL290" s="18" t="s">
        <v>261</v>
      </c>
      <c r="BM290" s="204" t="s">
        <v>409</v>
      </c>
    </row>
    <row r="291" spans="1:65" s="12" customFormat="1" ht="22.9" customHeight="1">
      <c r="B291" s="177"/>
      <c r="C291" s="178"/>
      <c r="D291" s="179" t="s">
        <v>82</v>
      </c>
      <c r="E291" s="191" t="s">
        <v>410</v>
      </c>
      <c r="F291" s="191" t="s">
        <v>411</v>
      </c>
      <c r="G291" s="178"/>
      <c r="H291" s="178"/>
      <c r="I291" s="181"/>
      <c r="J291" s="192">
        <f>BK291</f>
        <v>0</v>
      </c>
      <c r="K291" s="178"/>
      <c r="L291" s="183"/>
      <c r="M291" s="184"/>
      <c r="N291" s="185"/>
      <c r="O291" s="185"/>
      <c r="P291" s="186">
        <f>P292</f>
        <v>0</v>
      </c>
      <c r="Q291" s="185"/>
      <c r="R291" s="186">
        <f>R292</f>
        <v>0</v>
      </c>
      <c r="S291" s="185"/>
      <c r="T291" s="187">
        <f>T292</f>
        <v>2.307E-2</v>
      </c>
      <c r="AR291" s="188" t="s">
        <v>91</v>
      </c>
      <c r="AT291" s="189" t="s">
        <v>82</v>
      </c>
      <c r="AU291" s="189" t="s">
        <v>87</v>
      </c>
      <c r="AY291" s="188" t="s">
        <v>174</v>
      </c>
      <c r="BK291" s="190">
        <f>BK292</f>
        <v>0</v>
      </c>
    </row>
    <row r="292" spans="1:65" s="2" customFormat="1" ht="16.5" customHeight="1">
      <c r="A292" s="36"/>
      <c r="B292" s="37"/>
      <c r="C292" s="193" t="s">
        <v>412</v>
      </c>
      <c r="D292" s="193" t="s">
        <v>177</v>
      </c>
      <c r="E292" s="194" t="s">
        <v>413</v>
      </c>
      <c r="F292" s="195" t="s">
        <v>414</v>
      </c>
      <c r="G292" s="196" t="s">
        <v>199</v>
      </c>
      <c r="H292" s="197">
        <v>1</v>
      </c>
      <c r="I292" s="198"/>
      <c r="J292" s="199">
        <f>ROUND(I292*H292,2)</f>
        <v>0</v>
      </c>
      <c r="K292" s="195" t="s">
        <v>194</v>
      </c>
      <c r="L292" s="41"/>
      <c r="M292" s="200" t="s">
        <v>1</v>
      </c>
      <c r="N292" s="201" t="s">
        <v>48</v>
      </c>
      <c r="O292" s="73"/>
      <c r="P292" s="202">
        <f>O292*H292</f>
        <v>0</v>
      </c>
      <c r="Q292" s="202">
        <v>0</v>
      </c>
      <c r="R292" s="202">
        <f>Q292*H292</f>
        <v>0</v>
      </c>
      <c r="S292" s="202">
        <v>2.307E-2</v>
      </c>
      <c r="T292" s="203">
        <f>S292*H292</f>
        <v>2.307E-2</v>
      </c>
      <c r="U292" s="36"/>
      <c r="V292" s="36"/>
      <c r="W292" s="36"/>
      <c r="X292" s="36"/>
      <c r="Y292" s="36"/>
      <c r="Z292" s="36"/>
      <c r="AA292" s="36"/>
      <c r="AB292" s="36"/>
      <c r="AC292" s="36"/>
      <c r="AD292" s="36"/>
      <c r="AE292" s="36"/>
      <c r="AR292" s="204" t="s">
        <v>261</v>
      </c>
      <c r="AT292" s="204" t="s">
        <v>177</v>
      </c>
      <c r="AU292" s="204" t="s">
        <v>91</v>
      </c>
      <c r="AY292" s="18" t="s">
        <v>174</v>
      </c>
      <c r="BE292" s="205">
        <f>IF(N292="základní",J292,0)</f>
        <v>0</v>
      </c>
      <c r="BF292" s="205">
        <f>IF(N292="snížená",J292,0)</f>
        <v>0</v>
      </c>
      <c r="BG292" s="205">
        <f>IF(N292="zákl. přenesená",J292,0)</f>
        <v>0</v>
      </c>
      <c r="BH292" s="205">
        <f>IF(N292="sníž. přenesená",J292,0)</f>
        <v>0</v>
      </c>
      <c r="BI292" s="205">
        <f>IF(N292="nulová",J292,0)</f>
        <v>0</v>
      </c>
      <c r="BJ292" s="18" t="s">
        <v>87</v>
      </c>
      <c r="BK292" s="205">
        <f>ROUND(I292*H292,2)</f>
        <v>0</v>
      </c>
      <c r="BL292" s="18" t="s">
        <v>261</v>
      </c>
      <c r="BM292" s="204" t="s">
        <v>415</v>
      </c>
    </row>
    <row r="293" spans="1:65" s="12" customFormat="1" ht="22.9" customHeight="1">
      <c r="B293" s="177"/>
      <c r="C293" s="178"/>
      <c r="D293" s="179" t="s">
        <v>82</v>
      </c>
      <c r="E293" s="191" t="s">
        <v>416</v>
      </c>
      <c r="F293" s="191" t="s">
        <v>417</v>
      </c>
      <c r="G293" s="178"/>
      <c r="H293" s="178"/>
      <c r="I293" s="181"/>
      <c r="J293" s="192">
        <f>BK293</f>
        <v>0</v>
      </c>
      <c r="K293" s="178"/>
      <c r="L293" s="183"/>
      <c r="M293" s="184"/>
      <c r="N293" s="185"/>
      <c r="O293" s="185"/>
      <c r="P293" s="186">
        <f>SUM(P294:P300)</f>
        <v>0</v>
      </c>
      <c r="Q293" s="185"/>
      <c r="R293" s="186">
        <f>SUM(R294:R300)</f>
        <v>0.25334607999999997</v>
      </c>
      <c r="S293" s="185"/>
      <c r="T293" s="187">
        <f>SUM(T294:T300)</f>
        <v>0</v>
      </c>
      <c r="AR293" s="188" t="s">
        <v>91</v>
      </c>
      <c r="AT293" s="189" t="s">
        <v>82</v>
      </c>
      <c r="AU293" s="189" t="s">
        <v>87</v>
      </c>
      <c r="AY293" s="188" t="s">
        <v>174</v>
      </c>
      <c r="BK293" s="190">
        <f>SUM(BK294:BK300)</f>
        <v>0</v>
      </c>
    </row>
    <row r="294" spans="1:65" s="2" customFormat="1" ht="21.75" customHeight="1">
      <c r="A294" s="36"/>
      <c r="B294" s="37"/>
      <c r="C294" s="193" t="s">
        <v>418</v>
      </c>
      <c r="D294" s="193" t="s">
        <v>177</v>
      </c>
      <c r="E294" s="194" t="s">
        <v>419</v>
      </c>
      <c r="F294" s="195" t="s">
        <v>420</v>
      </c>
      <c r="G294" s="196" t="s">
        <v>180</v>
      </c>
      <c r="H294" s="197">
        <v>18.148</v>
      </c>
      <c r="I294" s="198"/>
      <c r="J294" s="199">
        <f>ROUND(I294*H294,2)</f>
        <v>0</v>
      </c>
      <c r="K294" s="195" t="s">
        <v>181</v>
      </c>
      <c r="L294" s="41"/>
      <c r="M294" s="200" t="s">
        <v>1</v>
      </c>
      <c r="N294" s="201" t="s">
        <v>48</v>
      </c>
      <c r="O294" s="73"/>
      <c r="P294" s="202">
        <f>O294*H294</f>
        <v>0</v>
      </c>
      <c r="Q294" s="202">
        <v>1.396E-2</v>
      </c>
      <c r="R294" s="202">
        <f>Q294*H294</f>
        <v>0.25334607999999997</v>
      </c>
      <c r="S294" s="202">
        <v>0</v>
      </c>
      <c r="T294" s="203">
        <f>S294*H294</f>
        <v>0</v>
      </c>
      <c r="U294" s="36"/>
      <c r="V294" s="36"/>
      <c r="W294" s="36"/>
      <c r="X294" s="36"/>
      <c r="Y294" s="36"/>
      <c r="Z294" s="36"/>
      <c r="AA294" s="36"/>
      <c r="AB294" s="36"/>
      <c r="AC294" s="36"/>
      <c r="AD294" s="36"/>
      <c r="AE294" s="36"/>
      <c r="AR294" s="204" t="s">
        <v>261</v>
      </c>
      <c r="AT294" s="204" t="s">
        <v>177</v>
      </c>
      <c r="AU294" s="204" t="s">
        <v>91</v>
      </c>
      <c r="AY294" s="18" t="s">
        <v>174</v>
      </c>
      <c r="BE294" s="205">
        <f>IF(N294="základní",J294,0)</f>
        <v>0</v>
      </c>
      <c r="BF294" s="205">
        <f>IF(N294="snížená",J294,0)</f>
        <v>0</v>
      </c>
      <c r="BG294" s="205">
        <f>IF(N294="zákl. přenesená",J294,0)</f>
        <v>0</v>
      </c>
      <c r="BH294" s="205">
        <f>IF(N294="sníž. přenesená",J294,0)</f>
        <v>0</v>
      </c>
      <c r="BI294" s="205">
        <f>IF(N294="nulová",J294,0)</f>
        <v>0</v>
      </c>
      <c r="BJ294" s="18" t="s">
        <v>87</v>
      </c>
      <c r="BK294" s="205">
        <f>ROUND(I294*H294,2)</f>
        <v>0</v>
      </c>
      <c r="BL294" s="18" t="s">
        <v>261</v>
      </c>
      <c r="BM294" s="204" t="s">
        <v>421</v>
      </c>
    </row>
    <row r="295" spans="1:65" s="2" customFormat="1" ht="29.25">
      <c r="A295" s="36"/>
      <c r="B295" s="37"/>
      <c r="C295" s="38"/>
      <c r="D295" s="206" t="s">
        <v>183</v>
      </c>
      <c r="E295" s="38"/>
      <c r="F295" s="207" t="s">
        <v>422</v>
      </c>
      <c r="G295" s="38"/>
      <c r="H295" s="38"/>
      <c r="I295" s="208"/>
      <c r="J295" s="38"/>
      <c r="K295" s="38"/>
      <c r="L295" s="41"/>
      <c r="M295" s="209"/>
      <c r="N295" s="210"/>
      <c r="O295" s="73"/>
      <c r="P295" s="73"/>
      <c r="Q295" s="73"/>
      <c r="R295" s="73"/>
      <c r="S295" s="73"/>
      <c r="T295" s="74"/>
      <c r="U295" s="36"/>
      <c r="V295" s="36"/>
      <c r="W295" s="36"/>
      <c r="X295" s="36"/>
      <c r="Y295" s="36"/>
      <c r="Z295" s="36"/>
      <c r="AA295" s="36"/>
      <c r="AB295" s="36"/>
      <c r="AC295" s="36"/>
      <c r="AD295" s="36"/>
      <c r="AE295" s="36"/>
      <c r="AT295" s="18" t="s">
        <v>183</v>
      </c>
      <c r="AU295" s="18" t="s">
        <v>91</v>
      </c>
    </row>
    <row r="296" spans="1:65" s="13" customFormat="1" ht="11.25">
      <c r="B296" s="211"/>
      <c r="C296" s="212"/>
      <c r="D296" s="206" t="s">
        <v>185</v>
      </c>
      <c r="E296" s="213" t="s">
        <v>1</v>
      </c>
      <c r="F296" s="214" t="s">
        <v>186</v>
      </c>
      <c r="G296" s="212"/>
      <c r="H296" s="213" t="s">
        <v>1</v>
      </c>
      <c r="I296" s="215"/>
      <c r="J296" s="212"/>
      <c r="K296" s="212"/>
      <c r="L296" s="216"/>
      <c r="M296" s="217"/>
      <c r="N296" s="218"/>
      <c r="O296" s="218"/>
      <c r="P296" s="218"/>
      <c r="Q296" s="218"/>
      <c r="R296" s="218"/>
      <c r="S296" s="218"/>
      <c r="T296" s="219"/>
      <c r="AT296" s="220" t="s">
        <v>185</v>
      </c>
      <c r="AU296" s="220" t="s">
        <v>91</v>
      </c>
      <c r="AV296" s="13" t="s">
        <v>87</v>
      </c>
      <c r="AW296" s="13" t="s">
        <v>38</v>
      </c>
      <c r="AX296" s="13" t="s">
        <v>83</v>
      </c>
      <c r="AY296" s="220" t="s">
        <v>174</v>
      </c>
    </row>
    <row r="297" spans="1:65" s="13" customFormat="1" ht="11.25">
      <c r="B297" s="211"/>
      <c r="C297" s="212"/>
      <c r="D297" s="206" t="s">
        <v>185</v>
      </c>
      <c r="E297" s="213" t="s">
        <v>1</v>
      </c>
      <c r="F297" s="214" t="s">
        <v>187</v>
      </c>
      <c r="G297" s="212"/>
      <c r="H297" s="213" t="s">
        <v>1</v>
      </c>
      <c r="I297" s="215"/>
      <c r="J297" s="212"/>
      <c r="K297" s="212"/>
      <c r="L297" s="216"/>
      <c r="M297" s="217"/>
      <c r="N297" s="218"/>
      <c r="O297" s="218"/>
      <c r="P297" s="218"/>
      <c r="Q297" s="218"/>
      <c r="R297" s="218"/>
      <c r="S297" s="218"/>
      <c r="T297" s="219"/>
      <c r="AT297" s="220" t="s">
        <v>185</v>
      </c>
      <c r="AU297" s="220" t="s">
        <v>91</v>
      </c>
      <c r="AV297" s="13" t="s">
        <v>87</v>
      </c>
      <c r="AW297" s="13" t="s">
        <v>38</v>
      </c>
      <c r="AX297" s="13" t="s">
        <v>83</v>
      </c>
      <c r="AY297" s="220" t="s">
        <v>174</v>
      </c>
    </row>
    <row r="298" spans="1:65" s="14" customFormat="1" ht="11.25">
      <c r="B298" s="221"/>
      <c r="C298" s="222"/>
      <c r="D298" s="206" t="s">
        <v>185</v>
      </c>
      <c r="E298" s="223" t="s">
        <v>1</v>
      </c>
      <c r="F298" s="224" t="s">
        <v>878</v>
      </c>
      <c r="G298" s="222"/>
      <c r="H298" s="225">
        <v>18.148</v>
      </c>
      <c r="I298" s="226"/>
      <c r="J298" s="222"/>
      <c r="K298" s="222"/>
      <c r="L298" s="227"/>
      <c r="M298" s="228"/>
      <c r="N298" s="229"/>
      <c r="O298" s="229"/>
      <c r="P298" s="229"/>
      <c r="Q298" s="229"/>
      <c r="R298" s="229"/>
      <c r="S298" s="229"/>
      <c r="T298" s="230"/>
      <c r="AT298" s="231" t="s">
        <v>185</v>
      </c>
      <c r="AU298" s="231" t="s">
        <v>91</v>
      </c>
      <c r="AV298" s="14" t="s">
        <v>91</v>
      </c>
      <c r="AW298" s="14" t="s">
        <v>38</v>
      </c>
      <c r="AX298" s="14" t="s">
        <v>83</v>
      </c>
      <c r="AY298" s="231" t="s">
        <v>174</v>
      </c>
    </row>
    <row r="299" spans="1:65" s="15" customFormat="1" ht="11.25">
      <c r="B299" s="232"/>
      <c r="C299" s="233"/>
      <c r="D299" s="206" t="s">
        <v>185</v>
      </c>
      <c r="E299" s="234" t="s">
        <v>1</v>
      </c>
      <c r="F299" s="235" t="s">
        <v>189</v>
      </c>
      <c r="G299" s="233"/>
      <c r="H299" s="236">
        <v>18.148</v>
      </c>
      <c r="I299" s="237"/>
      <c r="J299" s="233"/>
      <c r="K299" s="233"/>
      <c r="L299" s="238"/>
      <c r="M299" s="239"/>
      <c r="N299" s="240"/>
      <c r="O299" s="240"/>
      <c r="P299" s="240"/>
      <c r="Q299" s="240"/>
      <c r="R299" s="240"/>
      <c r="S299" s="240"/>
      <c r="T299" s="241"/>
      <c r="AT299" s="242" t="s">
        <v>185</v>
      </c>
      <c r="AU299" s="242" t="s">
        <v>91</v>
      </c>
      <c r="AV299" s="15" t="s">
        <v>120</v>
      </c>
      <c r="AW299" s="15" t="s">
        <v>38</v>
      </c>
      <c r="AX299" s="15" t="s">
        <v>87</v>
      </c>
      <c r="AY299" s="242" t="s">
        <v>174</v>
      </c>
    </row>
    <row r="300" spans="1:65" s="2" customFormat="1" ht="16.5" customHeight="1">
      <c r="A300" s="36"/>
      <c r="B300" s="37"/>
      <c r="C300" s="193" t="s">
        <v>424</v>
      </c>
      <c r="D300" s="193" t="s">
        <v>177</v>
      </c>
      <c r="E300" s="194" t="s">
        <v>430</v>
      </c>
      <c r="F300" s="195" t="s">
        <v>431</v>
      </c>
      <c r="G300" s="196" t="s">
        <v>339</v>
      </c>
      <c r="H300" s="264"/>
      <c r="I300" s="198"/>
      <c r="J300" s="199">
        <f>ROUND(I300*H300,2)</f>
        <v>0</v>
      </c>
      <c r="K300" s="195" t="s">
        <v>194</v>
      </c>
      <c r="L300" s="41"/>
      <c r="M300" s="200" t="s">
        <v>1</v>
      </c>
      <c r="N300" s="201" t="s">
        <v>48</v>
      </c>
      <c r="O300" s="73"/>
      <c r="P300" s="202">
        <f>O300*H300</f>
        <v>0</v>
      </c>
      <c r="Q300" s="202">
        <v>0</v>
      </c>
      <c r="R300" s="202">
        <f>Q300*H300</f>
        <v>0</v>
      </c>
      <c r="S300" s="202">
        <v>0</v>
      </c>
      <c r="T300" s="203">
        <f>S300*H300</f>
        <v>0</v>
      </c>
      <c r="U300" s="36"/>
      <c r="V300" s="36"/>
      <c r="W300" s="36"/>
      <c r="X300" s="36"/>
      <c r="Y300" s="36"/>
      <c r="Z300" s="36"/>
      <c r="AA300" s="36"/>
      <c r="AB300" s="36"/>
      <c r="AC300" s="36"/>
      <c r="AD300" s="36"/>
      <c r="AE300" s="36"/>
      <c r="AR300" s="204" t="s">
        <v>261</v>
      </c>
      <c r="AT300" s="204" t="s">
        <v>177</v>
      </c>
      <c r="AU300" s="204" t="s">
        <v>91</v>
      </c>
      <c r="AY300" s="18" t="s">
        <v>174</v>
      </c>
      <c r="BE300" s="205">
        <f>IF(N300="základní",J300,0)</f>
        <v>0</v>
      </c>
      <c r="BF300" s="205">
        <f>IF(N300="snížená",J300,0)</f>
        <v>0</v>
      </c>
      <c r="BG300" s="205">
        <f>IF(N300="zákl. přenesená",J300,0)</f>
        <v>0</v>
      </c>
      <c r="BH300" s="205">
        <f>IF(N300="sníž. přenesená",J300,0)</f>
        <v>0</v>
      </c>
      <c r="BI300" s="205">
        <f>IF(N300="nulová",J300,0)</f>
        <v>0</v>
      </c>
      <c r="BJ300" s="18" t="s">
        <v>87</v>
      </c>
      <c r="BK300" s="205">
        <f>ROUND(I300*H300,2)</f>
        <v>0</v>
      </c>
      <c r="BL300" s="18" t="s">
        <v>261</v>
      </c>
      <c r="BM300" s="204" t="s">
        <v>432</v>
      </c>
    </row>
    <row r="301" spans="1:65" s="12" customFormat="1" ht="22.9" customHeight="1">
      <c r="B301" s="177"/>
      <c r="C301" s="178"/>
      <c r="D301" s="179" t="s">
        <v>82</v>
      </c>
      <c r="E301" s="191" t="s">
        <v>433</v>
      </c>
      <c r="F301" s="191" t="s">
        <v>434</v>
      </c>
      <c r="G301" s="178"/>
      <c r="H301" s="178"/>
      <c r="I301" s="181"/>
      <c r="J301" s="192">
        <f>BK301</f>
        <v>0</v>
      </c>
      <c r="K301" s="178"/>
      <c r="L301" s="183"/>
      <c r="M301" s="184"/>
      <c r="N301" s="185"/>
      <c r="O301" s="185"/>
      <c r="P301" s="186">
        <f>SUM(P302:P315)</f>
        <v>0</v>
      </c>
      <c r="Q301" s="185"/>
      <c r="R301" s="186">
        <f>SUM(R302:R315)</f>
        <v>0</v>
      </c>
      <c r="S301" s="185"/>
      <c r="T301" s="187">
        <f>SUM(T302:T315)</f>
        <v>9.903350000000001E-2</v>
      </c>
      <c r="AR301" s="188" t="s">
        <v>91</v>
      </c>
      <c r="AT301" s="189" t="s">
        <v>82</v>
      </c>
      <c r="AU301" s="189" t="s">
        <v>87</v>
      </c>
      <c r="AY301" s="188" t="s">
        <v>174</v>
      </c>
      <c r="BK301" s="190">
        <f>SUM(BK302:BK315)</f>
        <v>0</v>
      </c>
    </row>
    <row r="302" spans="1:65" s="2" customFormat="1" ht="16.5" customHeight="1">
      <c r="A302" s="36"/>
      <c r="B302" s="37"/>
      <c r="C302" s="193" t="s">
        <v>429</v>
      </c>
      <c r="D302" s="193" t="s">
        <v>177</v>
      </c>
      <c r="E302" s="194" t="s">
        <v>436</v>
      </c>
      <c r="F302" s="195" t="s">
        <v>437</v>
      </c>
      <c r="G302" s="196" t="s">
        <v>211</v>
      </c>
      <c r="H302" s="197">
        <v>51.85</v>
      </c>
      <c r="I302" s="198"/>
      <c r="J302" s="199">
        <f>ROUND(I302*H302,2)</f>
        <v>0</v>
      </c>
      <c r="K302" s="195" t="s">
        <v>194</v>
      </c>
      <c r="L302" s="41"/>
      <c r="M302" s="200" t="s">
        <v>1</v>
      </c>
      <c r="N302" s="201" t="s">
        <v>48</v>
      </c>
      <c r="O302" s="73"/>
      <c r="P302" s="202">
        <f>O302*H302</f>
        <v>0</v>
      </c>
      <c r="Q302" s="202">
        <v>0</v>
      </c>
      <c r="R302" s="202">
        <f>Q302*H302</f>
        <v>0</v>
      </c>
      <c r="S302" s="202">
        <v>1.91E-3</v>
      </c>
      <c r="T302" s="203">
        <f>S302*H302</f>
        <v>9.903350000000001E-2</v>
      </c>
      <c r="U302" s="36"/>
      <c r="V302" s="36"/>
      <c r="W302" s="36"/>
      <c r="X302" s="36"/>
      <c r="Y302" s="36"/>
      <c r="Z302" s="36"/>
      <c r="AA302" s="36"/>
      <c r="AB302" s="36"/>
      <c r="AC302" s="36"/>
      <c r="AD302" s="36"/>
      <c r="AE302" s="36"/>
      <c r="AR302" s="204" t="s">
        <v>261</v>
      </c>
      <c r="AT302" s="204" t="s">
        <v>177</v>
      </c>
      <c r="AU302" s="204" t="s">
        <v>91</v>
      </c>
      <c r="AY302" s="18" t="s">
        <v>174</v>
      </c>
      <c r="BE302" s="205">
        <f>IF(N302="základní",J302,0)</f>
        <v>0</v>
      </c>
      <c r="BF302" s="205">
        <f>IF(N302="snížená",J302,0)</f>
        <v>0</v>
      </c>
      <c r="BG302" s="205">
        <f>IF(N302="zákl. přenesená",J302,0)</f>
        <v>0</v>
      </c>
      <c r="BH302" s="205">
        <f>IF(N302="sníž. přenesená",J302,0)</f>
        <v>0</v>
      </c>
      <c r="BI302" s="205">
        <f>IF(N302="nulová",J302,0)</f>
        <v>0</v>
      </c>
      <c r="BJ302" s="18" t="s">
        <v>87</v>
      </c>
      <c r="BK302" s="205">
        <f>ROUND(I302*H302,2)</f>
        <v>0</v>
      </c>
      <c r="BL302" s="18" t="s">
        <v>261</v>
      </c>
      <c r="BM302" s="204" t="s">
        <v>438</v>
      </c>
    </row>
    <row r="303" spans="1:65" s="2" customFormat="1" ht="16.5" customHeight="1">
      <c r="A303" s="36"/>
      <c r="B303" s="37"/>
      <c r="C303" s="193" t="s">
        <v>435</v>
      </c>
      <c r="D303" s="193" t="s">
        <v>177</v>
      </c>
      <c r="E303" s="194" t="s">
        <v>440</v>
      </c>
      <c r="F303" s="195" t="s">
        <v>441</v>
      </c>
      <c r="G303" s="196" t="s">
        <v>211</v>
      </c>
      <c r="H303" s="197">
        <v>15</v>
      </c>
      <c r="I303" s="198"/>
      <c r="J303" s="199">
        <f>ROUND(I303*H303,2)</f>
        <v>0</v>
      </c>
      <c r="K303" s="195" t="s">
        <v>181</v>
      </c>
      <c r="L303" s="41"/>
      <c r="M303" s="200" t="s">
        <v>1</v>
      </c>
      <c r="N303" s="201" t="s">
        <v>48</v>
      </c>
      <c r="O303" s="73"/>
      <c r="P303" s="202">
        <f>O303*H303</f>
        <v>0</v>
      </c>
      <c r="Q303" s="202">
        <v>0</v>
      </c>
      <c r="R303" s="202">
        <f>Q303*H303</f>
        <v>0</v>
      </c>
      <c r="S303" s="202">
        <v>0</v>
      </c>
      <c r="T303" s="203">
        <f>S303*H303</f>
        <v>0</v>
      </c>
      <c r="U303" s="36"/>
      <c r="V303" s="36"/>
      <c r="W303" s="36"/>
      <c r="X303" s="36"/>
      <c r="Y303" s="36"/>
      <c r="Z303" s="36"/>
      <c r="AA303" s="36"/>
      <c r="AB303" s="36"/>
      <c r="AC303" s="36"/>
      <c r="AD303" s="36"/>
      <c r="AE303" s="36"/>
      <c r="AR303" s="204" t="s">
        <v>261</v>
      </c>
      <c r="AT303" s="204" t="s">
        <v>177</v>
      </c>
      <c r="AU303" s="204" t="s">
        <v>91</v>
      </c>
      <c r="AY303" s="18" t="s">
        <v>174</v>
      </c>
      <c r="BE303" s="205">
        <f>IF(N303="základní",J303,0)</f>
        <v>0</v>
      </c>
      <c r="BF303" s="205">
        <f>IF(N303="snížená",J303,0)</f>
        <v>0</v>
      </c>
      <c r="BG303" s="205">
        <f>IF(N303="zákl. přenesená",J303,0)</f>
        <v>0</v>
      </c>
      <c r="BH303" s="205">
        <f>IF(N303="sníž. přenesená",J303,0)</f>
        <v>0</v>
      </c>
      <c r="BI303" s="205">
        <f>IF(N303="nulová",J303,0)</f>
        <v>0</v>
      </c>
      <c r="BJ303" s="18" t="s">
        <v>87</v>
      </c>
      <c r="BK303" s="205">
        <f>ROUND(I303*H303,2)</f>
        <v>0</v>
      </c>
      <c r="BL303" s="18" t="s">
        <v>261</v>
      </c>
      <c r="BM303" s="204" t="s">
        <v>879</v>
      </c>
    </row>
    <row r="304" spans="1:65" s="2" customFormat="1" ht="39">
      <c r="A304" s="36"/>
      <c r="B304" s="37"/>
      <c r="C304" s="38"/>
      <c r="D304" s="206" t="s">
        <v>183</v>
      </c>
      <c r="E304" s="38"/>
      <c r="F304" s="207" t="s">
        <v>443</v>
      </c>
      <c r="G304" s="38"/>
      <c r="H304" s="38"/>
      <c r="I304" s="208"/>
      <c r="J304" s="38"/>
      <c r="K304" s="38"/>
      <c r="L304" s="41"/>
      <c r="M304" s="209"/>
      <c r="N304" s="210"/>
      <c r="O304" s="73"/>
      <c r="P304" s="73"/>
      <c r="Q304" s="73"/>
      <c r="R304" s="73"/>
      <c r="S304" s="73"/>
      <c r="T304" s="74"/>
      <c r="U304" s="36"/>
      <c r="V304" s="36"/>
      <c r="W304" s="36"/>
      <c r="X304" s="36"/>
      <c r="Y304" s="36"/>
      <c r="Z304" s="36"/>
      <c r="AA304" s="36"/>
      <c r="AB304" s="36"/>
      <c r="AC304" s="36"/>
      <c r="AD304" s="36"/>
      <c r="AE304" s="36"/>
      <c r="AT304" s="18" t="s">
        <v>183</v>
      </c>
      <c r="AU304" s="18" t="s">
        <v>91</v>
      </c>
    </row>
    <row r="305" spans="1:65" s="2" customFormat="1" ht="16.5" customHeight="1">
      <c r="A305" s="36"/>
      <c r="B305" s="37"/>
      <c r="C305" s="193" t="s">
        <v>439</v>
      </c>
      <c r="D305" s="193" t="s">
        <v>177</v>
      </c>
      <c r="E305" s="194" t="s">
        <v>880</v>
      </c>
      <c r="F305" s="195" t="s">
        <v>881</v>
      </c>
      <c r="G305" s="196" t="s">
        <v>211</v>
      </c>
      <c r="H305" s="197">
        <v>15</v>
      </c>
      <c r="I305" s="198"/>
      <c r="J305" s="199">
        <f>ROUND(I305*H305,2)</f>
        <v>0</v>
      </c>
      <c r="K305" s="195" t="s">
        <v>181</v>
      </c>
      <c r="L305" s="41"/>
      <c r="M305" s="200" t="s">
        <v>1</v>
      </c>
      <c r="N305" s="201" t="s">
        <v>48</v>
      </c>
      <c r="O305" s="73"/>
      <c r="P305" s="202">
        <f>O305*H305</f>
        <v>0</v>
      </c>
      <c r="Q305" s="202">
        <v>0</v>
      </c>
      <c r="R305" s="202">
        <f>Q305*H305</f>
        <v>0</v>
      </c>
      <c r="S305" s="202">
        <v>0</v>
      </c>
      <c r="T305" s="203">
        <f>S305*H305</f>
        <v>0</v>
      </c>
      <c r="U305" s="36"/>
      <c r="V305" s="36"/>
      <c r="W305" s="36"/>
      <c r="X305" s="36"/>
      <c r="Y305" s="36"/>
      <c r="Z305" s="36"/>
      <c r="AA305" s="36"/>
      <c r="AB305" s="36"/>
      <c r="AC305" s="36"/>
      <c r="AD305" s="36"/>
      <c r="AE305" s="36"/>
      <c r="AR305" s="204" t="s">
        <v>261</v>
      </c>
      <c r="AT305" s="204" t="s">
        <v>177</v>
      </c>
      <c r="AU305" s="204" t="s">
        <v>91</v>
      </c>
      <c r="AY305" s="18" t="s">
        <v>174</v>
      </c>
      <c r="BE305" s="205">
        <f>IF(N305="základní",J305,0)</f>
        <v>0</v>
      </c>
      <c r="BF305" s="205">
        <f>IF(N305="snížená",J305,0)</f>
        <v>0</v>
      </c>
      <c r="BG305" s="205">
        <f>IF(N305="zákl. přenesená",J305,0)</f>
        <v>0</v>
      </c>
      <c r="BH305" s="205">
        <f>IF(N305="sníž. přenesená",J305,0)</f>
        <v>0</v>
      </c>
      <c r="BI305" s="205">
        <f>IF(N305="nulová",J305,0)</f>
        <v>0</v>
      </c>
      <c r="BJ305" s="18" t="s">
        <v>87</v>
      </c>
      <c r="BK305" s="205">
        <f>ROUND(I305*H305,2)</f>
        <v>0</v>
      </c>
      <c r="BL305" s="18" t="s">
        <v>261</v>
      </c>
      <c r="BM305" s="204" t="s">
        <v>882</v>
      </c>
    </row>
    <row r="306" spans="1:65" s="2" customFormat="1" ht="39">
      <c r="A306" s="36"/>
      <c r="B306" s="37"/>
      <c r="C306" s="38"/>
      <c r="D306" s="206" t="s">
        <v>183</v>
      </c>
      <c r="E306" s="38"/>
      <c r="F306" s="207" t="s">
        <v>443</v>
      </c>
      <c r="G306" s="38"/>
      <c r="H306" s="38"/>
      <c r="I306" s="208"/>
      <c r="J306" s="38"/>
      <c r="K306" s="38"/>
      <c r="L306" s="41"/>
      <c r="M306" s="209"/>
      <c r="N306" s="210"/>
      <c r="O306" s="73"/>
      <c r="P306" s="73"/>
      <c r="Q306" s="73"/>
      <c r="R306" s="73"/>
      <c r="S306" s="73"/>
      <c r="T306" s="74"/>
      <c r="U306" s="36"/>
      <c r="V306" s="36"/>
      <c r="W306" s="36"/>
      <c r="X306" s="36"/>
      <c r="Y306" s="36"/>
      <c r="Z306" s="36"/>
      <c r="AA306" s="36"/>
      <c r="AB306" s="36"/>
      <c r="AC306" s="36"/>
      <c r="AD306" s="36"/>
      <c r="AE306" s="36"/>
      <c r="AT306" s="18" t="s">
        <v>183</v>
      </c>
      <c r="AU306" s="18" t="s">
        <v>91</v>
      </c>
    </row>
    <row r="307" spans="1:65" s="2" customFormat="1" ht="16.5" customHeight="1">
      <c r="A307" s="36"/>
      <c r="B307" s="37"/>
      <c r="C307" s="193" t="s">
        <v>444</v>
      </c>
      <c r="D307" s="193" t="s">
        <v>177</v>
      </c>
      <c r="E307" s="194" t="s">
        <v>883</v>
      </c>
      <c r="F307" s="195" t="s">
        <v>884</v>
      </c>
      <c r="G307" s="196" t="s">
        <v>211</v>
      </c>
      <c r="H307" s="197">
        <v>10.95</v>
      </c>
      <c r="I307" s="198"/>
      <c r="J307" s="199">
        <f>ROUND(I307*H307,2)</f>
        <v>0</v>
      </c>
      <c r="K307" s="195" t="s">
        <v>181</v>
      </c>
      <c r="L307" s="41"/>
      <c r="M307" s="200" t="s">
        <v>1</v>
      </c>
      <c r="N307" s="201" t="s">
        <v>48</v>
      </c>
      <c r="O307" s="73"/>
      <c r="P307" s="202">
        <f>O307*H307</f>
        <v>0</v>
      </c>
      <c r="Q307" s="202">
        <v>0</v>
      </c>
      <c r="R307" s="202">
        <f>Q307*H307</f>
        <v>0</v>
      </c>
      <c r="S307" s="202">
        <v>0</v>
      </c>
      <c r="T307" s="203">
        <f>S307*H307</f>
        <v>0</v>
      </c>
      <c r="U307" s="36"/>
      <c r="V307" s="36"/>
      <c r="W307" s="36"/>
      <c r="X307" s="36"/>
      <c r="Y307" s="36"/>
      <c r="Z307" s="36"/>
      <c r="AA307" s="36"/>
      <c r="AB307" s="36"/>
      <c r="AC307" s="36"/>
      <c r="AD307" s="36"/>
      <c r="AE307" s="36"/>
      <c r="AR307" s="204" t="s">
        <v>261</v>
      </c>
      <c r="AT307" s="204" t="s">
        <v>177</v>
      </c>
      <c r="AU307" s="204" t="s">
        <v>91</v>
      </c>
      <c r="AY307" s="18" t="s">
        <v>174</v>
      </c>
      <c r="BE307" s="205">
        <f>IF(N307="základní",J307,0)</f>
        <v>0</v>
      </c>
      <c r="BF307" s="205">
        <f>IF(N307="snížená",J307,0)</f>
        <v>0</v>
      </c>
      <c r="BG307" s="205">
        <f>IF(N307="zákl. přenesená",J307,0)</f>
        <v>0</v>
      </c>
      <c r="BH307" s="205">
        <f>IF(N307="sníž. přenesená",J307,0)</f>
        <v>0</v>
      </c>
      <c r="BI307" s="205">
        <f>IF(N307="nulová",J307,0)</f>
        <v>0</v>
      </c>
      <c r="BJ307" s="18" t="s">
        <v>87</v>
      </c>
      <c r="BK307" s="205">
        <f>ROUND(I307*H307,2)</f>
        <v>0</v>
      </c>
      <c r="BL307" s="18" t="s">
        <v>261</v>
      </c>
      <c r="BM307" s="204" t="s">
        <v>885</v>
      </c>
    </row>
    <row r="308" spans="1:65" s="2" customFormat="1" ht="39">
      <c r="A308" s="36"/>
      <c r="B308" s="37"/>
      <c r="C308" s="38"/>
      <c r="D308" s="206" t="s">
        <v>183</v>
      </c>
      <c r="E308" s="38"/>
      <c r="F308" s="207" t="s">
        <v>443</v>
      </c>
      <c r="G308" s="38"/>
      <c r="H308" s="38"/>
      <c r="I308" s="208"/>
      <c r="J308" s="38"/>
      <c r="K308" s="38"/>
      <c r="L308" s="41"/>
      <c r="M308" s="209"/>
      <c r="N308" s="210"/>
      <c r="O308" s="73"/>
      <c r="P308" s="73"/>
      <c r="Q308" s="73"/>
      <c r="R308" s="73"/>
      <c r="S308" s="73"/>
      <c r="T308" s="74"/>
      <c r="U308" s="36"/>
      <c r="V308" s="36"/>
      <c r="W308" s="36"/>
      <c r="X308" s="36"/>
      <c r="Y308" s="36"/>
      <c r="Z308" s="36"/>
      <c r="AA308" s="36"/>
      <c r="AB308" s="36"/>
      <c r="AC308" s="36"/>
      <c r="AD308" s="36"/>
      <c r="AE308" s="36"/>
      <c r="AT308" s="18" t="s">
        <v>183</v>
      </c>
      <c r="AU308" s="18" t="s">
        <v>91</v>
      </c>
    </row>
    <row r="309" spans="1:65" s="2" customFormat="1" ht="16.5" customHeight="1">
      <c r="A309" s="36"/>
      <c r="B309" s="37"/>
      <c r="C309" s="193" t="s">
        <v>448</v>
      </c>
      <c r="D309" s="193" t="s">
        <v>177</v>
      </c>
      <c r="E309" s="194" t="s">
        <v>886</v>
      </c>
      <c r="F309" s="195" t="s">
        <v>887</v>
      </c>
      <c r="G309" s="196" t="s">
        <v>211</v>
      </c>
      <c r="H309" s="197">
        <v>10.95</v>
      </c>
      <c r="I309" s="198"/>
      <c r="J309" s="199">
        <f>ROUND(I309*H309,2)</f>
        <v>0</v>
      </c>
      <c r="K309" s="195" t="s">
        <v>181</v>
      </c>
      <c r="L309" s="41"/>
      <c r="M309" s="200" t="s">
        <v>1</v>
      </c>
      <c r="N309" s="201" t="s">
        <v>48</v>
      </c>
      <c r="O309" s="73"/>
      <c r="P309" s="202">
        <f>O309*H309</f>
        <v>0</v>
      </c>
      <c r="Q309" s="202">
        <v>0</v>
      </c>
      <c r="R309" s="202">
        <f>Q309*H309</f>
        <v>0</v>
      </c>
      <c r="S309" s="202">
        <v>0</v>
      </c>
      <c r="T309" s="203">
        <f>S309*H309</f>
        <v>0</v>
      </c>
      <c r="U309" s="36"/>
      <c r="V309" s="36"/>
      <c r="W309" s="36"/>
      <c r="X309" s="36"/>
      <c r="Y309" s="36"/>
      <c r="Z309" s="36"/>
      <c r="AA309" s="36"/>
      <c r="AB309" s="36"/>
      <c r="AC309" s="36"/>
      <c r="AD309" s="36"/>
      <c r="AE309" s="36"/>
      <c r="AR309" s="204" t="s">
        <v>261</v>
      </c>
      <c r="AT309" s="204" t="s">
        <v>177</v>
      </c>
      <c r="AU309" s="204" t="s">
        <v>91</v>
      </c>
      <c r="AY309" s="18" t="s">
        <v>174</v>
      </c>
      <c r="BE309" s="205">
        <f>IF(N309="základní",J309,0)</f>
        <v>0</v>
      </c>
      <c r="BF309" s="205">
        <f>IF(N309="snížená",J309,0)</f>
        <v>0</v>
      </c>
      <c r="BG309" s="205">
        <f>IF(N309="zákl. přenesená",J309,0)</f>
        <v>0</v>
      </c>
      <c r="BH309" s="205">
        <f>IF(N309="sníž. přenesená",J309,0)</f>
        <v>0</v>
      </c>
      <c r="BI309" s="205">
        <f>IF(N309="nulová",J309,0)</f>
        <v>0</v>
      </c>
      <c r="BJ309" s="18" t="s">
        <v>87</v>
      </c>
      <c r="BK309" s="205">
        <f>ROUND(I309*H309,2)</f>
        <v>0</v>
      </c>
      <c r="BL309" s="18" t="s">
        <v>261</v>
      </c>
      <c r="BM309" s="204" t="s">
        <v>888</v>
      </c>
    </row>
    <row r="310" spans="1:65" s="2" customFormat="1" ht="39">
      <c r="A310" s="36"/>
      <c r="B310" s="37"/>
      <c r="C310" s="38"/>
      <c r="D310" s="206" t="s">
        <v>183</v>
      </c>
      <c r="E310" s="38"/>
      <c r="F310" s="207" t="s">
        <v>443</v>
      </c>
      <c r="G310" s="38"/>
      <c r="H310" s="38"/>
      <c r="I310" s="208"/>
      <c r="J310" s="38"/>
      <c r="K310" s="38"/>
      <c r="L310" s="41"/>
      <c r="M310" s="209"/>
      <c r="N310" s="210"/>
      <c r="O310" s="73"/>
      <c r="P310" s="73"/>
      <c r="Q310" s="73"/>
      <c r="R310" s="73"/>
      <c r="S310" s="73"/>
      <c r="T310" s="74"/>
      <c r="U310" s="36"/>
      <c r="V310" s="36"/>
      <c r="W310" s="36"/>
      <c r="X310" s="36"/>
      <c r="Y310" s="36"/>
      <c r="Z310" s="36"/>
      <c r="AA310" s="36"/>
      <c r="AB310" s="36"/>
      <c r="AC310" s="36"/>
      <c r="AD310" s="36"/>
      <c r="AE310" s="36"/>
      <c r="AT310" s="18" t="s">
        <v>183</v>
      </c>
      <c r="AU310" s="18" t="s">
        <v>91</v>
      </c>
    </row>
    <row r="311" spans="1:65" s="2" customFormat="1" ht="16.5" customHeight="1">
      <c r="A311" s="36"/>
      <c r="B311" s="37"/>
      <c r="C311" s="193" t="s">
        <v>452</v>
      </c>
      <c r="D311" s="193" t="s">
        <v>177</v>
      </c>
      <c r="E311" s="194" t="s">
        <v>889</v>
      </c>
      <c r="F311" s="195" t="s">
        <v>890</v>
      </c>
      <c r="G311" s="196" t="s">
        <v>211</v>
      </c>
      <c r="H311" s="197">
        <v>21.85</v>
      </c>
      <c r="I311" s="198"/>
      <c r="J311" s="199">
        <f>ROUND(I311*H311,2)</f>
        <v>0</v>
      </c>
      <c r="K311" s="195" t="s">
        <v>181</v>
      </c>
      <c r="L311" s="41"/>
      <c r="M311" s="200" t="s">
        <v>1</v>
      </c>
      <c r="N311" s="201" t="s">
        <v>48</v>
      </c>
      <c r="O311" s="73"/>
      <c r="P311" s="202">
        <f>O311*H311</f>
        <v>0</v>
      </c>
      <c r="Q311" s="202">
        <v>0</v>
      </c>
      <c r="R311" s="202">
        <f>Q311*H311</f>
        <v>0</v>
      </c>
      <c r="S311" s="202">
        <v>0</v>
      </c>
      <c r="T311" s="203">
        <f>S311*H311</f>
        <v>0</v>
      </c>
      <c r="U311" s="36"/>
      <c r="V311" s="36"/>
      <c r="W311" s="36"/>
      <c r="X311" s="36"/>
      <c r="Y311" s="36"/>
      <c r="Z311" s="36"/>
      <c r="AA311" s="36"/>
      <c r="AB311" s="36"/>
      <c r="AC311" s="36"/>
      <c r="AD311" s="36"/>
      <c r="AE311" s="36"/>
      <c r="AR311" s="204" t="s">
        <v>261</v>
      </c>
      <c r="AT311" s="204" t="s">
        <v>177</v>
      </c>
      <c r="AU311" s="204" t="s">
        <v>91</v>
      </c>
      <c r="AY311" s="18" t="s">
        <v>174</v>
      </c>
      <c r="BE311" s="205">
        <f>IF(N311="základní",J311,0)</f>
        <v>0</v>
      </c>
      <c r="BF311" s="205">
        <f>IF(N311="snížená",J311,0)</f>
        <v>0</v>
      </c>
      <c r="BG311" s="205">
        <f>IF(N311="zákl. přenesená",J311,0)</f>
        <v>0</v>
      </c>
      <c r="BH311" s="205">
        <f>IF(N311="sníž. přenesená",J311,0)</f>
        <v>0</v>
      </c>
      <c r="BI311" s="205">
        <f>IF(N311="nulová",J311,0)</f>
        <v>0</v>
      </c>
      <c r="BJ311" s="18" t="s">
        <v>87</v>
      </c>
      <c r="BK311" s="205">
        <f>ROUND(I311*H311,2)</f>
        <v>0</v>
      </c>
      <c r="BL311" s="18" t="s">
        <v>261</v>
      </c>
      <c r="BM311" s="204" t="s">
        <v>891</v>
      </c>
    </row>
    <row r="312" spans="1:65" s="2" customFormat="1" ht="39">
      <c r="A312" s="36"/>
      <c r="B312" s="37"/>
      <c r="C312" s="38"/>
      <c r="D312" s="206" t="s">
        <v>183</v>
      </c>
      <c r="E312" s="38"/>
      <c r="F312" s="207" t="s">
        <v>443</v>
      </c>
      <c r="G312" s="38"/>
      <c r="H312" s="38"/>
      <c r="I312" s="208"/>
      <c r="J312" s="38"/>
      <c r="K312" s="38"/>
      <c r="L312" s="41"/>
      <c r="M312" s="209"/>
      <c r="N312" s="210"/>
      <c r="O312" s="73"/>
      <c r="P312" s="73"/>
      <c r="Q312" s="73"/>
      <c r="R312" s="73"/>
      <c r="S312" s="73"/>
      <c r="T312" s="74"/>
      <c r="U312" s="36"/>
      <c r="V312" s="36"/>
      <c r="W312" s="36"/>
      <c r="X312" s="36"/>
      <c r="Y312" s="36"/>
      <c r="Z312" s="36"/>
      <c r="AA312" s="36"/>
      <c r="AB312" s="36"/>
      <c r="AC312" s="36"/>
      <c r="AD312" s="36"/>
      <c r="AE312" s="36"/>
      <c r="AT312" s="18" t="s">
        <v>183</v>
      </c>
      <c r="AU312" s="18" t="s">
        <v>91</v>
      </c>
    </row>
    <row r="313" spans="1:65" s="2" customFormat="1" ht="16.5" customHeight="1">
      <c r="A313" s="36"/>
      <c r="B313" s="37"/>
      <c r="C313" s="193" t="s">
        <v>456</v>
      </c>
      <c r="D313" s="193" t="s">
        <v>177</v>
      </c>
      <c r="E313" s="194" t="s">
        <v>453</v>
      </c>
      <c r="F313" s="195" t="s">
        <v>454</v>
      </c>
      <c r="G313" s="196" t="s">
        <v>199</v>
      </c>
      <c r="H313" s="197">
        <v>2</v>
      </c>
      <c r="I313" s="198"/>
      <c r="J313" s="199">
        <f>ROUND(I313*H313,2)</f>
        <v>0</v>
      </c>
      <c r="K313" s="195" t="s">
        <v>181</v>
      </c>
      <c r="L313" s="41"/>
      <c r="M313" s="200" t="s">
        <v>1</v>
      </c>
      <c r="N313" s="201" t="s">
        <v>48</v>
      </c>
      <c r="O313" s="73"/>
      <c r="P313" s="202">
        <f>O313*H313</f>
        <v>0</v>
      </c>
      <c r="Q313" s="202">
        <v>0</v>
      </c>
      <c r="R313" s="202">
        <f>Q313*H313</f>
        <v>0</v>
      </c>
      <c r="S313" s="202">
        <v>0</v>
      </c>
      <c r="T313" s="203">
        <f>S313*H313</f>
        <v>0</v>
      </c>
      <c r="U313" s="36"/>
      <c r="V313" s="36"/>
      <c r="W313" s="36"/>
      <c r="X313" s="36"/>
      <c r="Y313" s="36"/>
      <c r="Z313" s="36"/>
      <c r="AA313" s="36"/>
      <c r="AB313" s="36"/>
      <c r="AC313" s="36"/>
      <c r="AD313" s="36"/>
      <c r="AE313" s="36"/>
      <c r="AR313" s="204" t="s">
        <v>261</v>
      </c>
      <c r="AT313" s="204" t="s">
        <v>177</v>
      </c>
      <c r="AU313" s="204" t="s">
        <v>91</v>
      </c>
      <c r="AY313" s="18" t="s">
        <v>174</v>
      </c>
      <c r="BE313" s="205">
        <f>IF(N313="základní",J313,0)</f>
        <v>0</v>
      </c>
      <c r="BF313" s="205">
        <f>IF(N313="snížená",J313,0)</f>
        <v>0</v>
      </c>
      <c r="BG313" s="205">
        <f>IF(N313="zákl. přenesená",J313,0)</f>
        <v>0</v>
      </c>
      <c r="BH313" s="205">
        <f>IF(N313="sníž. přenesená",J313,0)</f>
        <v>0</v>
      </c>
      <c r="BI313" s="205">
        <f>IF(N313="nulová",J313,0)</f>
        <v>0</v>
      </c>
      <c r="BJ313" s="18" t="s">
        <v>87</v>
      </c>
      <c r="BK313" s="205">
        <f>ROUND(I313*H313,2)</f>
        <v>0</v>
      </c>
      <c r="BL313" s="18" t="s">
        <v>261</v>
      </c>
      <c r="BM313" s="204" t="s">
        <v>892</v>
      </c>
    </row>
    <row r="314" spans="1:65" s="2" customFormat="1" ht="39">
      <c r="A314" s="36"/>
      <c r="B314" s="37"/>
      <c r="C314" s="38"/>
      <c r="D314" s="206" t="s">
        <v>183</v>
      </c>
      <c r="E314" s="38"/>
      <c r="F314" s="207" t="s">
        <v>443</v>
      </c>
      <c r="G314" s="38"/>
      <c r="H314" s="38"/>
      <c r="I314" s="208"/>
      <c r="J314" s="38"/>
      <c r="K314" s="38"/>
      <c r="L314" s="41"/>
      <c r="M314" s="209"/>
      <c r="N314" s="210"/>
      <c r="O314" s="73"/>
      <c r="P314" s="73"/>
      <c r="Q314" s="73"/>
      <c r="R314" s="73"/>
      <c r="S314" s="73"/>
      <c r="T314" s="74"/>
      <c r="U314" s="36"/>
      <c r="V314" s="36"/>
      <c r="W314" s="36"/>
      <c r="X314" s="36"/>
      <c r="Y314" s="36"/>
      <c r="Z314" s="36"/>
      <c r="AA314" s="36"/>
      <c r="AB314" s="36"/>
      <c r="AC314" s="36"/>
      <c r="AD314" s="36"/>
      <c r="AE314" s="36"/>
      <c r="AT314" s="18" t="s">
        <v>183</v>
      </c>
      <c r="AU314" s="18" t="s">
        <v>91</v>
      </c>
    </row>
    <row r="315" spans="1:65" s="2" customFormat="1" ht="16.5" customHeight="1">
      <c r="A315" s="36"/>
      <c r="B315" s="37"/>
      <c r="C315" s="193" t="s">
        <v>460</v>
      </c>
      <c r="D315" s="193" t="s">
        <v>177</v>
      </c>
      <c r="E315" s="194" t="s">
        <v>461</v>
      </c>
      <c r="F315" s="195" t="s">
        <v>462</v>
      </c>
      <c r="G315" s="196" t="s">
        <v>339</v>
      </c>
      <c r="H315" s="264"/>
      <c r="I315" s="198"/>
      <c r="J315" s="199">
        <f>ROUND(I315*H315,2)</f>
        <v>0</v>
      </c>
      <c r="K315" s="195" t="s">
        <v>194</v>
      </c>
      <c r="L315" s="41"/>
      <c r="M315" s="200" t="s">
        <v>1</v>
      </c>
      <c r="N315" s="201" t="s">
        <v>48</v>
      </c>
      <c r="O315" s="73"/>
      <c r="P315" s="202">
        <f>O315*H315</f>
        <v>0</v>
      </c>
      <c r="Q315" s="202">
        <v>0</v>
      </c>
      <c r="R315" s="202">
        <f>Q315*H315</f>
        <v>0</v>
      </c>
      <c r="S315" s="202">
        <v>0</v>
      </c>
      <c r="T315" s="203">
        <f>S315*H315</f>
        <v>0</v>
      </c>
      <c r="U315" s="36"/>
      <c r="V315" s="36"/>
      <c r="W315" s="36"/>
      <c r="X315" s="36"/>
      <c r="Y315" s="36"/>
      <c r="Z315" s="36"/>
      <c r="AA315" s="36"/>
      <c r="AB315" s="36"/>
      <c r="AC315" s="36"/>
      <c r="AD315" s="36"/>
      <c r="AE315" s="36"/>
      <c r="AR315" s="204" t="s">
        <v>261</v>
      </c>
      <c r="AT315" s="204" t="s">
        <v>177</v>
      </c>
      <c r="AU315" s="204" t="s">
        <v>91</v>
      </c>
      <c r="AY315" s="18" t="s">
        <v>174</v>
      </c>
      <c r="BE315" s="205">
        <f>IF(N315="základní",J315,0)</f>
        <v>0</v>
      </c>
      <c r="BF315" s="205">
        <f>IF(N315="snížená",J315,0)</f>
        <v>0</v>
      </c>
      <c r="BG315" s="205">
        <f>IF(N315="zákl. přenesená",J315,0)</f>
        <v>0</v>
      </c>
      <c r="BH315" s="205">
        <f>IF(N315="sníž. přenesená",J315,0)</f>
        <v>0</v>
      </c>
      <c r="BI315" s="205">
        <f>IF(N315="nulová",J315,0)</f>
        <v>0</v>
      </c>
      <c r="BJ315" s="18" t="s">
        <v>87</v>
      </c>
      <c r="BK315" s="205">
        <f>ROUND(I315*H315,2)</f>
        <v>0</v>
      </c>
      <c r="BL315" s="18" t="s">
        <v>261</v>
      </c>
      <c r="BM315" s="204" t="s">
        <v>463</v>
      </c>
    </row>
    <row r="316" spans="1:65" s="12" customFormat="1" ht="22.9" customHeight="1">
      <c r="B316" s="177"/>
      <c r="C316" s="178"/>
      <c r="D316" s="179" t="s">
        <v>82</v>
      </c>
      <c r="E316" s="191" t="s">
        <v>464</v>
      </c>
      <c r="F316" s="191" t="s">
        <v>465</v>
      </c>
      <c r="G316" s="178"/>
      <c r="H316" s="178"/>
      <c r="I316" s="181"/>
      <c r="J316" s="192">
        <f>BK316</f>
        <v>0</v>
      </c>
      <c r="K316" s="178"/>
      <c r="L316" s="183"/>
      <c r="M316" s="184"/>
      <c r="N316" s="185"/>
      <c r="O316" s="185"/>
      <c r="P316" s="186">
        <f>SUM(P317:P325)</f>
        <v>0</v>
      </c>
      <c r="Q316" s="185"/>
      <c r="R316" s="186">
        <f>SUM(R317:R325)</f>
        <v>0</v>
      </c>
      <c r="S316" s="185"/>
      <c r="T316" s="187">
        <f>SUM(T317:T325)</f>
        <v>7.0739999999999997E-2</v>
      </c>
      <c r="AR316" s="188" t="s">
        <v>91</v>
      </c>
      <c r="AT316" s="189" t="s">
        <v>82</v>
      </c>
      <c r="AU316" s="189" t="s">
        <v>87</v>
      </c>
      <c r="AY316" s="188" t="s">
        <v>174</v>
      </c>
      <c r="BK316" s="190">
        <f>SUM(BK317:BK325)</f>
        <v>0</v>
      </c>
    </row>
    <row r="317" spans="1:65" s="2" customFormat="1" ht="16.5" customHeight="1">
      <c r="A317" s="36"/>
      <c r="B317" s="37"/>
      <c r="C317" s="193" t="s">
        <v>466</v>
      </c>
      <c r="D317" s="193" t="s">
        <v>177</v>
      </c>
      <c r="E317" s="194" t="s">
        <v>467</v>
      </c>
      <c r="F317" s="195" t="s">
        <v>468</v>
      </c>
      <c r="G317" s="196" t="s">
        <v>469</v>
      </c>
      <c r="H317" s="197">
        <v>1</v>
      </c>
      <c r="I317" s="198"/>
      <c r="J317" s="199">
        <f>ROUND(I317*H317,2)</f>
        <v>0</v>
      </c>
      <c r="K317" s="195" t="s">
        <v>181</v>
      </c>
      <c r="L317" s="41"/>
      <c r="M317" s="200" t="s">
        <v>1</v>
      </c>
      <c r="N317" s="201" t="s">
        <v>48</v>
      </c>
      <c r="O317" s="73"/>
      <c r="P317" s="202">
        <f>O317*H317</f>
        <v>0</v>
      </c>
      <c r="Q317" s="202">
        <v>0</v>
      </c>
      <c r="R317" s="202">
        <f>Q317*H317</f>
        <v>0</v>
      </c>
      <c r="S317" s="202">
        <v>0</v>
      </c>
      <c r="T317" s="203">
        <f>S317*H317</f>
        <v>0</v>
      </c>
      <c r="U317" s="36"/>
      <c r="V317" s="36"/>
      <c r="W317" s="36"/>
      <c r="X317" s="36"/>
      <c r="Y317" s="36"/>
      <c r="Z317" s="36"/>
      <c r="AA317" s="36"/>
      <c r="AB317" s="36"/>
      <c r="AC317" s="36"/>
      <c r="AD317" s="36"/>
      <c r="AE317" s="36"/>
      <c r="AR317" s="204" t="s">
        <v>261</v>
      </c>
      <c r="AT317" s="204" t="s">
        <v>177</v>
      </c>
      <c r="AU317" s="204" t="s">
        <v>91</v>
      </c>
      <c r="AY317" s="18" t="s">
        <v>174</v>
      </c>
      <c r="BE317" s="205">
        <f>IF(N317="základní",J317,0)</f>
        <v>0</v>
      </c>
      <c r="BF317" s="205">
        <f>IF(N317="snížená",J317,0)</f>
        <v>0</v>
      </c>
      <c r="BG317" s="205">
        <f>IF(N317="zákl. přenesená",J317,0)</f>
        <v>0</v>
      </c>
      <c r="BH317" s="205">
        <f>IF(N317="sníž. přenesená",J317,0)</f>
        <v>0</v>
      </c>
      <c r="BI317" s="205">
        <f>IF(N317="nulová",J317,0)</f>
        <v>0</v>
      </c>
      <c r="BJ317" s="18" t="s">
        <v>87</v>
      </c>
      <c r="BK317" s="205">
        <f>ROUND(I317*H317,2)</f>
        <v>0</v>
      </c>
      <c r="BL317" s="18" t="s">
        <v>261</v>
      </c>
      <c r="BM317" s="204" t="s">
        <v>893</v>
      </c>
    </row>
    <row r="318" spans="1:65" s="2" customFormat="1" ht="126.75">
      <c r="A318" s="36"/>
      <c r="B318" s="37"/>
      <c r="C318" s="38"/>
      <c r="D318" s="206" t="s">
        <v>183</v>
      </c>
      <c r="E318" s="38"/>
      <c r="F318" s="207" t="s">
        <v>471</v>
      </c>
      <c r="G318" s="38"/>
      <c r="H318" s="38"/>
      <c r="I318" s="208"/>
      <c r="J318" s="38"/>
      <c r="K318" s="38"/>
      <c r="L318" s="41"/>
      <c r="M318" s="209"/>
      <c r="N318" s="210"/>
      <c r="O318" s="73"/>
      <c r="P318" s="73"/>
      <c r="Q318" s="73"/>
      <c r="R318" s="73"/>
      <c r="S318" s="73"/>
      <c r="T318" s="74"/>
      <c r="U318" s="36"/>
      <c r="V318" s="36"/>
      <c r="W318" s="36"/>
      <c r="X318" s="36"/>
      <c r="Y318" s="36"/>
      <c r="Z318" s="36"/>
      <c r="AA318" s="36"/>
      <c r="AB318" s="36"/>
      <c r="AC318" s="36"/>
      <c r="AD318" s="36"/>
      <c r="AE318" s="36"/>
      <c r="AT318" s="18" t="s">
        <v>183</v>
      </c>
      <c r="AU318" s="18" t="s">
        <v>91</v>
      </c>
    </row>
    <row r="319" spans="1:65" s="2" customFormat="1" ht="16.5" customHeight="1">
      <c r="A319" s="36"/>
      <c r="B319" s="37"/>
      <c r="C319" s="193" t="s">
        <v>472</v>
      </c>
      <c r="D319" s="193" t="s">
        <v>177</v>
      </c>
      <c r="E319" s="194" t="s">
        <v>894</v>
      </c>
      <c r="F319" s="195" t="s">
        <v>895</v>
      </c>
      <c r="G319" s="196" t="s">
        <v>199</v>
      </c>
      <c r="H319" s="197">
        <v>3</v>
      </c>
      <c r="I319" s="198"/>
      <c r="J319" s="199">
        <f>ROUND(I319*H319,2)</f>
        <v>0</v>
      </c>
      <c r="K319" s="195" t="s">
        <v>181</v>
      </c>
      <c r="L319" s="41"/>
      <c r="M319" s="200" t="s">
        <v>1</v>
      </c>
      <c r="N319" s="201" t="s">
        <v>48</v>
      </c>
      <c r="O319" s="73"/>
      <c r="P319" s="202">
        <f>O319*H319</f>
        <v>0</v>
      </c>
      <c r="Q319" s="202">
        <v>0</v>
      </c>
      <c r="R319" s="202">
        <f>Q319*H319</f>
        <v>0</v>
      </c>
      <c r="S319" s="202">
        <v>0</v>
      </c>
      <c r="T319" s="203">
        <f>S319*H319</f>
        <v>0</v>
      </c>
      <c r="U319" s="36"/>
      <c r="V319" s="36"/>
      <c r="W319" s="36"/>
      <c r="X319" s="36"/>
      <c r="Y319" s="36"/>
      <c r="Z319" s="36"/>
      <c r="AA319" s="36"/>
      <c r="AB319" s="36"/>
      <c r="AC319" s="36"/>
      <c r="AD319" s="36"/>
      <c r="AE319" s="36"/>
      <c r="AR319" s="204" t="s">
        <v>261</v>
      </c>
      <c r="AT319" s="204" t="s">
        <v>177</v>
      </c>
      <c r="AU319" s="204" t="s">
        <v>91</v>
      </c>
      <c r="AY319" s="18" t="s">
        <v>174</v>
      </c>
      <c r="BE319" s="205">
        <f>IF(N319="základní",J319,0)</f>
        <v>0</v>
      </c>
      <c r="BF319" s="205">
        <f>IF(N319="snížená",J319,0)</f>
        <v>0</v>
      </c>
      <c r="BG319" s="205">
        <f>IF(N319="zákl. přenesená",J319,0)</f>
        <v>0</v>
      </c>
      <c r="BH319" s="205">
        <f>IF(N319="sníž. přenesená",J319,0)</f>
        <v>0</v>
      </c>
      <c r="BI319" s="205">
        <f>IF(N319="nulová",J319,0)</f>
        <v>0</v>
      </c>
      <c r="BJ319" s="18" t="s">
        <v>87</v>
      </c>
      <c r="BK319" s="205">
        <f>ROUND(I319*H319,2)</f>
        <v>0</v>
      </c>
      <c r="BL319" s="18" t="s">
        <v>261</v>
      </c>
      <c r="BM319" s="204" t="s">
        <v>896</v>
      </c>
    </row>
    <row r="320" spans="1:65" s="2" customFormat="1" ht="58.5">
      <c r="A320" s="36"/>
      <c r="B320" s="37"/>
      <c r="C320" s="38"/>
      <c r="D320" s="206" t="s">
        <v>183</v>
      </c>
      <c r="E320" s="38"/>
      <c r="F320" s="207" t="s">
        <v>476</v>
      </c>
      <c r="G320" s="38"/>
      <c r="H320" s="38"/>
      <c r="I320" s="208"/>
      <c r="J320" s="38"/>
      <c r="K320" s="38"/>
      <c r="L320" s="41"/>
      <c r="M320" s="209"/>
      <c r="N320" s="210"/>
      <c r="O320" s="73"/>
      <c r="P320" s="73"/>
      <c r="Q320" s="73"/>
      <c r="R320" s="73"/>
      <c r="S320" s="73"/>
      <c r="T320" s="74"/>
      <c r="U320" s="36"/>
      <c r="V320" s="36"/>
      <c r="W320" s="36"/>
      <c r="X320" s="36"/>
      <c r="Y320" s="36"/>
      <c r="Z320" s="36"/>
      <c r="AA320" s="36"/>
      <c r="AB320" s="36"/>
      <c r="AC320" s="36"/>
      <c r="AD320" s="36"/>
      <c r="AE320" s="36"/>
      <c r="AT320" s="18" t="s">
        <v>183</v>
      </c>
      <c r="AU320" s="18" t="s">
        <v>91</v>
      </c>
    </row>
    <row r="321" spans="1:65" s="2" customFormat="1" ht="16.5" customHeight="1">
      <c r="A321" s="36"/>
      <c r="B321" s="37"/>
      <c r="C321" s="193" t="s">
        <v>477</v>
      </c>
      <c r="D321" s="193" t="s">
        <v>177</v>
      </c>
      <c r="E321" s="194" t="s">
        <v>514</v>
      </c>
      <c r="F321" s="195" t="s">
        <v>515</v>
      </c>
      <c r="G321" s="196" t="s">
        <v>516</v>
      </c>
      <c r="H321" s="197">
        <v>70.739999999999995</v>
      </c>
      <c r="I321" s="198"/>
      <c r="J321" s="199">
        <f>ROUND(I321*H321,2)</f>
        <v>0</v>
      </c>
      <c r="K321" s="195" t="s">
        <v>194</v>
      </c>
      <c r="L321" s="41"/>
      <c r="M321" s="200" t="s">
        <v>1</v>
      </c>
      <c r="N321" s="201" t="s">
        <v>48</v>
      </c>
      <c r="O321" s="73"/>
      <c r="P321" s="202">
        <f>O321*H321</f>
        <v>0</v>
      </c>
      <c r="Q321" s="202">
        <v>0</v>
      </c>
      <c r="R321" s="202">
        <f>Q321*H321</f>
        <v>0</v>
      </c>
      <c r="S321" s="202">
        <v>1E-3</v>
      </c>
      <c r="T321" s="203">
        <f>S321*H321</f>
        <v>7.0739999999999997E-2</v>
      </c>
      <c r="U321" s="36"/>
      <c r="V321" s="36"/>
      <c r="W321" s="36"/>
      <c r="X321" s="36"/>
      <c r="Y321" s="36"/>
      <c r="Z321" s="36"/>
      <c r="AA321" s="36"/>
      <c r="AB321" s="36"/>
      <c r="AC321" s="36"/>
      <c r="AD321" s="36"/>
      <c r="AE321" s="36"/>
      <c r="AR321" s="204" t="s">
        <v>261</v>
      </c>
      <c r="AT321" s="204" t="s">
        <v>177</v>
      </c>
      <c r="AU321" s="204" t="s">
        <v>91</v>
      </c>
      <c r="AY321" s="18" t="s">
        <v>174</v>
      </c>
      <c r="BE321" s="205">
        <f>IF(N321="základní",J321,0)</f>
        <v>0</v>
      </c>
      <c r="BF321" s="205">
        <f>IF(N321="snížená",J321,0)</f>
        <v>0</v>
      </c>
      <c r="BG321" s="205">
        <f>IF(N321="zákl. přenesená",J321,0)</f>
        <v>0</v>
      </c>
      <c r="BH321" s="205">
        <f>IF(N321="sníž. přenesená",J321,0)</f>
        <v>0</v>
      </c>
      <c r="BI321" s="205">
        <f>IF(N321="nulová",J321,0)</f>
        <v>0</v>
      </c>
      <c r="BJ321" s="18" t="s">
        <v>87</v>
      </c>
      <c r="BK321" s="205">
        <f>ROUND(I321*H321,2)</f>
        <v>0</v>
      </c>
      <c r="BL321" s="18" t="s">
        <v>261</v>
      </c>
      <c r="BM321" s="204" t="s">
        <v>517</v>
      </c>
    </row>
    <row r="322" spans="1:65" s="13" customFormat="1" ht="11.25">
      <c r="B322" s="211"/>
      <c r="C322" s="212"/>
      <c r="D322" s="206" t="s">
        <v>185</v>
      </c>
      <c r="E322" s="213" t="s">
        <v>1</v>
      </c>
      <c r="F322" s="214" t="s">
        <v>186</v>
      </c>
      <c r="G322" s="212"/>
      <c r="H322" s="213" t="s">
        <v>1</v>
      </c>
      <c r="I322" s="215"/>
      <c r="J322" s="212"/>
      <c r="K322" s="212"/>
      <c r="L322" s="216"/>
      <c r="M322" s="217"/>
      <c r="N322" s="218"/>
      <c r="O322" s="218"/>
      <c r="P322" s="218"/>
      <c r="Q322" s="218"/>
      <c r="R322" s="218"/>
      <c r="S322" s="218"/>
      <c r="T322" s="219"/>
      <c r="AT322" s="220" t="s">
        <v>185</v>
      </c>
      <c r="AU322" s="220" t="s">
        <v>91</v>
      </c>
      <c r="AV322" s="13" t="s">
        <v>87</v>
      </c>
      <c r="AW322" s="13" t="s">
        <v>38</v>
      </c>
      <c r="AX322" s="13" t="s">
        <v>83</v>
      </c>
      <c r="AY322" s="220" t="s">
        <v>174</v>
      </c>
    </row>
    <row r="323" spans="1:65" s="14" customFormat="1" ht="11.25">
      <c r="B323" s="221"/>
      <c r="C323" s="222"/>
      <c r="D323" s="206" t="s">
        <v>185</v>
      </c>
      <c r="E323" s="223" t="s">
        <v>1</v>
      </c>
      <c r="F323" s="224" t="s">
        <v>897</v>
      </c>
      <c r="G323" s="222"/>
      <c r="H323" s="225">
        <v>70.739999999999995</v>
      </c>
      <c r="I323" s="226"/>
      <c r="J323" s="222"/>
      <c r="K323" s="222"/>
      <c r="L323" s="227"/>
      <c r="M323" s="228"/>
      <c r="N323" s="229"/>
      <c r="O323" s="229"/>
      <c r="P323" s="229"/>
      <c r="Q323" s="229"/>
      <c r="R323" s="229"/>
      <c r="S323" s="229"/>
      <c r="T323" s="230"/>
      <c r="AT323" s="231" t="s">
        <v>185</v>
      </c>
      <c r="AU323" s="231" t="s">
        <v>91</v>
      </c>
      <c r="AV323" s="14" t="s">
        <v>91</v>
      </c>
      <c r="AW323" s="14" t="s">
        <v>38</v>
      </c>
      <c r="AX323" s="14" t="s">
        <v>83</v>
      </c>
      <c r="AY323" s="231" t="s">
        <v>174</v>
      </c>
    </row>
    <row r="324" spans="1:65" s="15" customFormat="1" ht="11.25">
      <c r="B324" s="232"/>
      <c r="C324" s="233"/>
      <c r="D324" s="206" t="s">
        <v>185</v>
      </c>
      <c r="E324" s="234" t="s">
        <v>1</v>
      </c>
      <c r="F324" s="235" t="s">
        <v>189</v>
      </c>
      <c r="G324" s="233"/>
      <c r="H324" s="236">
        <v>70.739999999999995</v>
      </c>
      <c r="I324" s="237"/>
      <c r="J324" s="233"/>
      <c r="K324" s="233"/>
      <c r="L324" s="238"/>
      <c r="M324" s="239"/>
      <c r="N324" s="240"/>
      <c r="O324" s="240"/>
      <c r="P324" s="240"/>
      <c r="Q324" s="240"/>
      <c r="R324" s="240"/>
      <c r="S324" s="240"/>
      <c r="T324" s="241"/>
      <c r="AT324" s="242" t="s">
        <v>185</v>
      </c>
      <c r="AU324" s="242" t="s">
        <v>91</v>
      </c>
      <c r="AV324" s="15" t="s">
        <v>120</v>
      </c>
      <c r="AW324" s="15" t="s">
        <v>38</v>
      </c>
      <c r="AX324" s="15" t="s">
        <v>87</v>
      </c>
      <c r="AY324" s="242" t="s">
        <v>174</v>
      </c>
    </row>
    <row r="325" spans="1:65" s="2" customFormat="1" ht="16.5" customHeight="1">
      <c r="A325" s="36"/>
      <c r="B325" s="37"/>
      <c r="C325" s="193" t="s">
        <v>481</v>
      </c>
      <c r="D325" s="193" t="s">
        <v>177</v>
      </c>
      <c r="E325" s="194" t="s">
        <v>520</v>
      </c>
      <c r="F325" s="195" t="s">
        <v>521</v>
      </c>
      <c r="G325" s="196" t="s">
        <v>339</v>
      </c>
      <c r="H325" s="264"/>
      <c r="I325" s="198"/>
      <c r="J325" s="199">
        <f>ROUND(I325*H325,2)</f>
        <v>0</v>
      </c>
      <c r="K325" s="195" t="s">
        <v>194</v>
      </c>
      <c r="L325" s="41"/>
      <c r="M325" s="200" t="s">
        <v>1</v>
      </c>
      <c r="N325" s="201" t="s">
        <v>48</v>
      </c>
      <c r="O325" s="73"/>
      <c r="P325" s="202">
        <f>O325*H325</f>
        <v>0</v>
      </c>
      <c r="Q325" s="202">
        <v>0</v>
      </c>
      <c r="R325" s="202">
        <f>Q325*H325</f>
        <v>0</v>
      </c>
      <c r="S325" s="202">
        <v>0</v>
      </c>
      <c r="T325" s="203">
        <f>S325*H325</f>
        <v>0</v>
      </c>
      <c r="U325" s="36"/>
      <c r="V325" s="36"/>
      <c r="W325" s="36"/>
      <c r="X325" s="36"/>
      <c r="Y325" s="36"/>
      <c r="Z325" s="36"/>
      <c r="AA325" s="36"/>
      <c r="AB325" s="36"/>
      <c r="AC325" s="36"/>
      <c r="AD325" s="36"/>
      <c r="AE325" s="36"/>
      <c r="AR325" s="204" t="s">
        <v>261</v>
      </c>
      <c r="AT325" s="204" t="s">
        <v>177</v>
      </c>
      <c r="AU325" s="204" t="s">
        <v>91</v>
      </c>
      <c r="AY325" s="18" t="s">
        <v>174</v>
      </c>
      <c r="BE325" s="205">
        <f>IF(N325="základní",J325,0)</f>
        <v>0</v>
      </c>
      <c r="BF325" s="205">
        <f>IF(N325="snížená",J325,0)</f>
        <v>0</v>
      </c>
      <c r="BG325" s="205">
        <f>IF(N325="zákl. přenesená",J325,0)</f>
        <v>0</v>
      </c>
      <c r="BH325" s="205">
        <f>IF(N325="sníž. přenesená",J325,0)</f>
        <v>0</v>
      </c>
      <c r="BI325" s="205">
        <f>IF(N325="nulová",J325,0)</f>
        <v>0</v>
      </c>
      <c r="BJ325" s="18" t="s">
        <v>87</v>
      </c>
      <c r="BK325" s="205">
        <f>ROUND(I325*H325,2)</f>
        <v>0</v>
      </c>
      <c r="BL325" s="18" t="s">
        <v>261</v>
      </c>
      <c r="BM325" s="204" t="s">
        <v>522</v>
      </c>
    </row>
    <row r="326" spans="1:65" s="12" customFormat="1" ht="22.9" customHeight="1">
      <c r="B326" s="177"/>
      <c r="C326" s="178"/>
      <c r="D326" s="179" t="s">
        <v>82</v>
      </c>
      <c r="E326" s="191" t="s">
        <v>523</v>
      </c>
      <c r="F326" s="191" t="s">
        <v>524</v>
      </c>
      <c r="G326" s="178"/>
      <c r="H326" s="178"/>
      <c r="I326" s="181"/>
      <c r="J326" s="192">
        <f>BK326</f>
        <v>0</v>
      </c>
      <c r="K326" s="178"/>
      <c r="L326" s="183"/>
      <c r="M326" s="184"/>
      <c r="N326" s="185"/>
      <c r="O326" s="185"/>
      <c r="P326" s="186">
        <f>SUM(P327:P335)</f>
        <v>0</v>
      </c>
      <c r="Q326" s="185"/>
      <c r="R326" s="186">
        <f>SUM(R327:R335)</f>
        <v>9.1649999999999995E-3</v>
      </c>
      <c r="S326" s="185"/>
      <c r="T326" s="187">
        <f>SUM(T327:T335)</f>
        <v>0</v>
      </c>
      <c r="AR326" s="188" t="s">
        <v>91</v>
      </c>
      <c r="AT326" s="189" t="s">
        <v>82</v>
      </c>
      <c r="AU326" s="189" t="s">
        <v>87</v>
      </c>
      <c r="AY326" s="188" t="s">
        <v>174</v>
      </c>
      <c r="BK326" s="190">
        <f>SUM(BK327:BK335)</f>
        <v>0</v>
      </c>
    </row>
    <row r="327" spans="1:65" s="2" customFormat="1" ht="16.5" customHeight="1">
      <c r="A327" s="36"/>
      <c r="B327" s="37"/>
      <c r="C327" s="193" t="s">
        <v>485</v>
      </c>
      <c r="D327" s="193" t="s">
        <v>177</v>
      </c>
      <c r="E327" s="194" t="s">
        <v>526</v>
      </c>
      <c r="F327" s="195" t="s">
        <v>527</v>
      </c>
      <c r="G327" s="196" t="s">
        <v>180</v>
      </c>
      <c r="H327" s="197">
        <v>19.5</v>
      </c>
      <c r="I327" s="198"/>
      <c r="J327" s="199">
        <f>ROUND(I327*H327,2)</f>
        <v>0</v>
      </c>
      <c r="K327" s="195" t="s">
        <v>194</v>
      </c>
      <c r="L327" s="41"/>
      <c r="M327" s="200" t="s">
        <v>1</v>
      </c>
      <c r="N327" s="201" t="s">
        <v>48</v>
      </c>
      <c r="O327" s="73"/>
      <c r="P327" s="202">
        <f>O327*H327</f>
        <v>0</v>
      </c>
      <c r="Q327" s="202">
        <v>6.0000000000000002E-5</v>
      </c>
      <c r="R327" s="202">
        <f>Q327*H327</f>
        <v>1.17E-3</v>
      </c>
      <c r="S327" s="202">
        <v>0</v>
      </c>
      <c r="T327" s="203">
        <f>S327*H327</f>
        <v>0</v>
      </c>
      <c r="U327" s="36"/>
      <c r="V327" s="36"/>
      <c r="W327" s="36"/>
      <c r="X327" s="36"/>
      <c r="Y327" s="36"/>
      <c r="Z327" s="36"/>
      <c r="AA327" s="36"/>
      <c r="AB327" s="36"/>
      <c r="AC327" s="36"/>
      <c r="AD327" s="36"/>
      <c r="AE327" s="36"/>
      <c r="AR327" s="204" t="s">
        <v>261</v>
      </c>
      <c r="AT327" s="204" t="s">
        <v>177</v>
      </c>
      <c r="AU327" s="204" t="s">
        <v>91</v>
      </c>
      <c r="AY327" s="18" t="s">
        <v>174</v>
      </c>
      <c r="BE327" s="205">
        <f>IF(N327="základní",J327,0)</f>
        <v>0</v>
      </c>
      <c r="BF327" s="205">
        <f>IF(N327="snížená",J327,0)</f>
        <v>0</v>
      </c>
      <c r="BG327" s="205">
        <f>IF(N327="zákl. přenesená",J327,0)</f>
        <v>0</v>
      </c>
      <c r="BH327" s="205">
        <f>IF(N327="sníž. přenesená",J327,0)</f>
        <v>0</v>
      </c>
      <c r="BI327" s="205">
        <f>IF(N327="nulová",J327,0)</f>
        <v>0</v>
      </c>
      <c r="BJ327" s="18" t="s">
        <v>87</v>
      </c>
      <c r="BK327" s="205">
        <f>ROUND(I327*H327,2)</f>
        <v>0</v>
      </c>
      <c r="BL327" s="18" t="s">
        <v>261</v>
      </c>
      <c r="BM327" s="204" t="s">
        <v>528</v>
      </c>
    </row>
    <row r="328" spans="1:65" s="2" customFormat="1" ht="19.5">
      <c r="A328" s="36"/>
      <c r="B328" s="37"/>
      <c r="C328" s="38"/>
      <c r="D328" s="206" t="s">
        <v>183</v>
      </c>
      <c r="E328" s="38"/>
      <c r="F328" s="207" t="s">
        <v>529</v>
      </c>
      <c r="G328" s="38"/>
      <c r="H328" s="38"/>
      <c r="I328" s="208"/>
      <c r="J328" s="38"/>
      <c r="K328" s="38"/>
      <c r="L328" s="41"/>
      <c r="M328" s="209"/>
      <c r="N328" s="210"/>
      <c r="O328" s="73"/>
      <c r="P328" s="73"/>
      <c r="Q328" s="73"/>
      <c r="R328" s="73"/>
      <c r="S328" s="73"/>
      <c r="T328" s="74"/>
      <c r="U328" s="36"/>
      <c r="V328" s="36"/>
      <c r="W328" s="36"/>
      <c r="X328" s="36"/>
      <c r="Y328" s="36"/>
      <c r="Z328" s="36"/>
      <c r="AA328" s="36"/>
      <c r="AB328" s="36"/>
      <c r="AC328" s="36"/>
      <c r="AD328" s="36"/>
      <c r="AE328" s="36"/>
      <c r="AT328" s="18" t="s">
        <v>183</v>
      </c>
      <c r="AU328" s="18" t="s">
        <v>91</v>
      </c>
    </row>
    <row r="329" spans="1:65" s="2" customFormat="1" ht="16.5" customHeight="1">
      <c r="A329" s="36"/>
      <c r="B329" s="37"/>
      <c r="C329" s="193" t="s">
        <v>489</v>
      </c>
      <c r="D329" s="193" t="s">
        <v>177</v>
      </c>
      <c r="E329" s="194" t="s">
        <v>531</v>
      </c>
      <c r="F329" s="195" t="s">
        <v>532</v>
      </c>
      <c r="G329" s="196" t="s">
        <v>180</v>
      </c>
      <c r="H329" s="197">
        <v>19.5</v>
      </c>
      <c r="I329" s="198"/>
      <c r="J329" s="199">
        <f>ROUND(I329*H329,2)</f>
        <v>0</v>
      </c>
      <c r="K329" s="195" t="s">
        <v>194</v>
      </c>
      <c r="L329" s="41"/>
      <c r="M329" s="200" t="s">
        <v>1</v>
      </c>
      <c r="N329" s="201" t="s">
        <v>48</v>
      </c>
      <c r="O329" s="73"/>
      <c r="P329" s="202">
        <f>O329*H329</f>
        <v>0</v>
      </c>
      <c r="Q329" s="202">
        <v>0</v>
      </c>
      <c r="R329" s="202">
        <f>Q329*H329</f>
        <v>0</v>
      </c>
      <c r="S329" s="202">
        <v>0</v>
      </c>
      <c r="T329" s="203">
        <f>S329*H329</f>
        <v>0</v>
      </c>
      <c r="U329" s="36"/>
      <c r="V329" s="36"/>
      <c r="W329" s="36"/>
      <c r="X329" s="36"/>
      <c r="Y329" s="36"/>
      <c r="Z329" s="36"/>
      <c r="AA329" s="36"/>
      <c r="AB329" s="36"/>
      <c r="AC329" s="36"/>
      <c r="AD329" s="36"/>
      <c r="AE329" s="36"/>
      <c r="AR329" s="204" t="s">
        <v>261</v>
      </c>
      <c r="AT329" s="204" t="s">
        <v>177</v>
      </c>
      <c r="AU329" s="204" t="s">
        <v>91</v>
      </c>
      <c r="AY329" s="18" t="s">
        <v>174</v>
      </c>
      <c r="BE329" s="205">
        <f>IF(N329="základní",J329,0)</f>
        <v>0</v>
      </c>
      <c r="BF329" s="205">
        <f>IF(N329="snížená",J329,0)</f>
        <v>0</v>
      </c>
      <c r="BG329" s="205">
        <f>IF(N329="zákl. přenesená",J329,0)</f>
        <v>0</v>
      </c>
      <c r="BH329" s="205">
        <f>IF(N329="sníž. přenesená",J329,0)</f>
        <v>0</v>
      </c>
      <c r="BI329" s="205">
        <f>IF(N329="nulová",J329,0)</f>
        <v>0</v>
      </c>
      <c r="BJ329" s="18" t="s">
        <v>87</v>
      </c>
      <c r="BK329" s="205">
        <f>ROUND(I329*H329,2)</f>
        <v>0</v>
      </c>
      <c r="BL329" s="18" t="s">
        <v>261</v>
      </c>
      <c r="BM329" s="204" t="s">
        <v>533</v>
      </c>
    </row>
    <row r="330" spans="1:65" s="2" customFormat="1" ht="19.5">
      <c r="A330" s="36"/>
      <c r="B330" s="37"/>
      <c r="C330" s="38"/>
      <c r="D330" s="206" t="s">
        <v>183</v>
      </c>
      <c r="E330" s="38"/>
      <c r="F330" s="207" t="s">
        <v>529</v>
      </c>
      <c r="G330" s="38"/>
      <c r="H330" s="38"/>
      <c r="I330" s="208"/>
      <c r="J330" s="38"/>
      <c r="K330" s="38"/>
      <c r="L330" s="41"/>
      <c r="M330" s="209"/>
      <c r="N330" s="210"/>
      <c r="O330" s="73"/>
      <c r="P330" s="73"/>
      <c r="Q330" s="73"/>
      <c r="R330" s="73"/>
      <c r="S330" s="73"/>
      <c r="T330" s="74"/>
      <c r="U330" s="36"/>
      <c r="V330" s="36"/>
      <c r="W330" s="36"/>
      <c r="X330" s="36"/>
      <c r="Y330" s="36"/>
      <c r="Z330" s="36"/>
      <c r="AA330" s="36"/>
      <c r="AB330" s="36"/>
      <c r="AC330" s="36"/>
      <c r="AD330" s="36"/>
      <c r="AE330" s="36"/>
      <c r="AT330" s="18" t="s">
        <v>183</v>
      </c>
      <c r="AU330" s="18" t="s">
        <v>91</v>
      </c>
    </row>
    <row r="331" spans="1:65" s="2" customFormat="1" ht="16.5" customHeight="1">
      <c r="A331" s="36"/>
      <c r="B331" s="37"/>
      <c r="C331" s="193" t="s">
        <v>493</v>
      </c>
      <c r="D331" s="193" t="s">
        <v>177</v>
      </c>
      <c r="E331" s="194" t="s">
        <v>535</v>
      </c>
      <c r="F331" s="195" t="s">
        <v>536</v>
      </c>
      <c r="G331" s="196" t="s">
        <v>180</v>
      </c>
      <c r="H331" s="197">
        <v>19.5</v>
      </c>
      <c r="I331" s="198"/>
      <c r="J331" s="199">
        <f>ROUND(I331*H331,2)</f>
        <v>0</v>
      </c>
      <c r="K331" s="195" t="s">
        <v>194</v>
      </c>
      <c r="L331" s="41"/>
      <c r="M331" s="200" t="s">
        <v>1</v>
      </c>
      <c r="N331" s="201" t="s">
        <v>48</v>
      </c>
      <c r="O331" s="73"/>
      <c r="P331" s="202">
        <f>O331*H331</f>
        <v>0</v>
      </c>
      <c r="Q331" s="202">
        <v>1.7000000000000001E-4</v>
      </c>
      <c r="R331" s="202">
        <f>Q331*H331</f>
        <v>3.3150000000000002E-3</v>
      </c>
      <c r="S331" s="202">
        <v>0</v>
      </c>
      <c r="T331" s="203">
        <f>S331*H331</f>
        <v>0</v>
      </c>
      <c r="U331" s="36"/>
      <c r="V331" s="36"/>
      <c r="W331" s="36"/>
      <c r="X331" s="36"/>
      <c r="Y331" s="36"/>
      <c r="Z331" s="36"/>
      <c r="AA331" s="36"/>
      <c r="AB331" s="36"/>
      <c r="AC331" s="36"/>
      <c r="AD331" s="36"/>
      <c r="AE331" s="36"/>
      <c r="AR331" s="204" t="s">
        <v>261</v>
      </c>
      <c r="AT331" s="204" t="s">
        <v>177</v>
      </c>
      <c r="AU331" s="204" t="s">
        <v>91</v>
      </c>
      <c r="AY331" s="18" t="s">
        <v>174</v>
      </c>
      <c r="BE331" s="205">
        <f>IF(N331="základní",J331,0)</f>
        <v>0</v>
      </c>
      <c r="BF331" s="205">
        <f>IF(N331="snížená",J331,0)</f>
        <v>0</v>
      </c>
      <c r="BG331" s="205">
        <f>IF(N331="zákl. přenesená",J331,0)</f>
        <v>0</v>
      </c>
      <c r="BH331" s="205">
        <f>IF(N331="sníž. přenesená",J331,0)</f>
        <v>0</v>
      </c>
      <c r="BI331" s="205">
        <f>IF(N331="nulová",J331,0)</f>
        <v>0</v>
      </c>
      <c r="BJ331" s="18" t="s">
        <v>87</v>
      </c>
      <c r="BK331" s="205">
        <f>ROUND(I331*H331,2)</f>
        <v>0</v>
      </c>
      <c r="BL331" s="18" t="s">
        <v>261</v>
      </c>
      <c r="BM331" s="204" t="s">
        <v>537</v>
      </c>
    </row>
    <row r="332" spans="1:65" s="2" customFormat="1" ht="19.5">
      <c r="A332" s="36"/>
      <c r="B332" s="37"/>
      <c r="C332" s="38"/>
      <c r="D332" s="206" t="s">
        <v>183</v>
      </c>
      <c r="E332" s="38"/>
      <c r="F332" s="207" t="s">
        <v>529</v>
      </c>
      <c r="G332" s="38"/>
      <c r="H332" s="38"/>
      <c r="I332" s="208"/>
      <c r="J332" s="38"/>
      <c r="K332" s="38"/>
      <c r="L332" s="41"/>
      <c r="M332" s="209"/>
      <c r="N332" s="210"/>
      <c r="O332" s="73"/>
      <c r="P332" s="73"/>
      <c r="Q332" s="73"/>
      <c r="R332" s="73"/>
      <c r="S332" s="73"/>
      <c r="T332" s="74"/>
      <c r="U332" s="36"/>
      <c r="V332" s="36"/>
      <c r="W332" s="36"/>
      <c r="X332" s="36"/>
      <c r="Y332" s="36"/>
      <c r="Z332" s="36"/>
      <c r="AA332" s="36"/>
      <c r="AB332" s="36"/>
      <c r="AC332" s="36"/>
      <c r="AD332" s="36"/>
      <c r="AE332" s="36"/>
      <c r="AT332" s="18" t="s">
        <v>183</v>
      </c>
      <c r="AU332" s="18" t="s">
        <v>91</v>
      </c>
    </row>
    <row r="333" spans="1:65" s="2" customFormat="1" ht="16.5" customHeight="1">
      <c r="A333" s="36"/>
      <c r="B333" s="37"/>
      <c r="C333" s="193" t="s">
        <v>497</v>
      </c>
      <c r="D333" s="193" t="s">
        <v>177</v>
      </c>
      <c r="E333" s="194" t="s">
        <v>539</v>
      </c>
      <c r="F333" s="195" t="s">
        <v>540</v>
      </c>
      <c r="G333" s="196" t="s">
        <v>180</v>
      </c>
      <c r="H333" s="197">
        <v>39</v>
      </c>
      <c r="I333" s="198"/>
      <c r="J333" s="199">
        <f>ROUND(I333*H333,2)</f>
        <v>0</v>
      </c>
      <c r="K333" s="195" t="s">
        <v>194</v>
      </c>
      <c r="L333" s="41"/>
      <c r="M333" s="200" t="s">
        <v>1</v>
      </c>
      <c r="N333" s="201" t="s">
        <v>48</v>
      </c>
      <c r="O333" s="73"/>
      <c r="P333" s="202">
        <f>O333*H333</f>
        <v>0</v>
      </c>
      <c r="Q333" s="202">
        <v>1.2E-4</v>
      </c>
      <c r="R333" s="202">
        <f>Q333*H333</f>
        <v>4.6800000000000001E-3</v>
      </c>
      <c r="S333" s="202">
        <v>0</v>
      </c>
      <c r="T333" s="203">
        <f>S333*H333</f>
        <v>0</v>
      </c>
      <c r="U333" s="36"/>
      <c r="V333" s="36"/>
      <c r="W333" s="36"/>
      <c r="X333" s="36"/>
      <c r="Y333" s="36"/>
      <c r="Z333" s="36"/>
      <c r="AA333" s="36"/>
      <c r="AB333" s="36"/>
      <c r="AC333" s="36"/>
      <c r="AD333" s="36"/>
      <c r="AE333" s="36"/>
      <c r="AR333" s="204" t="s">
        <v>261</v>
      </c>
      <c r="AT333" s="204" t="s">
        <v>177</v>
      </c>
      <c r="AU333" s="204" t="s">
        <v>91</v>
      </c>
      <c r="AY333" s="18" t="s">
        <v>174</v>
      </c>
      <c r="BE333" s="205">
        <f>IF(N333="základní",J333,0)</f>
        <v>0</v>
      </c>
      <c r="BF333" s="205">
        <f>IF(N333="snížená",J333,0)</f>
        <v>0</v>
      </c>
      <c r="BG333" s="205">
        <f>IF(N333="zákl. přenesená",J333,0)</f>
        <v>0</v>
      </c>
      <c r="BH333" s="205">
        <f>IF(N333="sníž. přenesená",J333,0)</f>
        <v>0</v>
      </c>
      <c r="BI333" s="205">
        <f>IF(N333="nulová",J333,0)</f>
        <v>0</v>
      </c>
      <c r="BJ333" s="18" t="s">
        <v>87</v>
      </c>
      <c r="BK333" s="205">
        <f>ROUND(I333*H333,2)</f>
        <v>0</v>
      </c>
      <c r="BL333" s="18" t="s">
        <v>261</v>
      </c>
      <c r="BM333" s="204" t="s">
        <v>541</v>
      </c>
    </row>
    <row r="334" spans="1:65" s="2" customFormat="1" ht="19.5">
      <c r="A334" s="36"/>
      <c r="B334" s="37"/>
      <c r="C334" s="38"/>
      <c r="D334" s="206" t="s">
        <v>183</v>
      </c>
      <c r="E334" s="38"/>
      <c r="F334" s="207" t="s">
        <v>529</v>
      </c>
      <c r="G334" s="38"/>
      <c r="H334" s="38"/>
      <c r="I334" s="208"/>
      <c r="J334" s="38"/>
      <c r="K334" s="38"/>
      <c r="L334" s="41"/>
      <c r="M334" s="209"/>
      <c r="N334" s="210"/>
      <c r="O334" s="73"/>
      <c r="P334" s="73"/>
      <c r="Q334" s="73"/>
      <c r="R334" s="73"/>
      <c r="S334" s="73"/>
      <c r="T334" s="74"/>
      <c r="U334" s="36"/>
      <c r="V334" s="36"/>
      <c r="W334" s="36"/>
      <c r="X334" s="36"/>
      <c r="Y334" s="36"/>
      <c r="Z334" s="36"/>
      <c r="AA334" s="36"/>
      <c r="AB334" s="36"/>
      <c r="AC334" s="36"/>
      <c r="AD334" s="36"/>
      <c r="AE334" s="36"/>
      <c r="AT334" s="18" t="s">
        <v>183</v>
      </c>
      <c r="AU334" s="18" t="s">
        <v>91</v>
      </c>
    </row>
    <row r="335" spans="1:65" s="14" customFormat="1" ht="11.25">
      <c r="B335" s="221"/>
      <c r="C335" s="222"/>
      <c r="D335" s="206" t="s">
        <v>185</v>
      </c>
      <c r="E335" s="222"/>
      <c r="F335" s="224" t="s">
        <v>898</v>
      </c>
      <c r="G335" s="222"/>
      <c r="H335" s="225">
        <v>39</v>
      </c>
      <c r="I335" s="226"/>
      <c r="J335" s="222"/>
      <c r="K335" s="222"/>
      <c r="L335" s="227"/>
      <c r="M335" s="228"/>
      <c r="N335" s="229"/>
      <c r="O335" s="229"/>
      <c r="P335" s="229"/>
      <c r="Q335" s="229"/>
      <c r="R335" s="229"/>
      <c r="S335" s="229"/>
      <c r="T335" s="230"/>
      <c r="AT335" s="231" t="s">
        <v>185</v>
      </c>
      <c r="AU335" s="231" t="s">
        <v>91</v>
      </c>
      <c r="AV335" s="14" t="s">
        <v>91</v>
      </c>
      <c r="AW335" s="14" t="s">
        <v>4</v>
      </c>
      <c r="AX335" s="14" t="s">
        <v>87</v>
      </c>
      <c r="AY335" s="231" t="s">
        <v>174</v>
      </c>
    </row>
    <row r="336" spans="1:65" s="12" customFormat="1" ht="25.9" customHeight="1">
      <c r="B336" s="177"/>
      <c r="C336" s="178"/>
      <c r="D336" s="179" t="s">
        <v>82</v>
      </c>
      <c r="E336" s="180" t="s">
        <v>543</v>
      </c>
      <c r="F336" s="180" t="s">
        <v>544</v>
      </c>
      <c r="G336" s="178"/>
      <c r="H336" s="178"/>
      <c r="I336" s="181"/>
      <c r="J336" s="182">
        <f>BK336</f>
        <v>0</v>
      </c>
      <c r="K336" s="178"/>
      <c r="L336" s="183"/>
      <c r="M336" s="184"/>
      <c r="N336" s="185"/>
      <c r="O336" s="185"/>
      <c r="P336" s="186">
        <f>SUM(P337:P353)</f>
        <v>0</v>
      </c>
      <c r="Q336" s="185"/>
      <c r="R336" s="186">
        <f>SUM(R337:R353)</f>
        <v>0</v>
      </c>
      <c r="S336" s="185"/>
      <c r="T336" s="187">
        <f>SUM(T337:T353)</f>
        <v>0</v>
      </c>
      <c r="AR336" s="188" t="s">
        <v>120</v>
      </c>
      <c r="AT336" s="189" t="s">
        <v>82</v>
      </c>
      <c r="AU336" s="189" t="s">
        <v>83</v>
      </c>
      <c r="AY336" s="188" t="s">
        <v>174</v>
      </c>
      <c r="BK336" s="190">
        <f>SUM(BK337:BK353)</f>
        <v>0</v>
      </c>
    </row>
    <row r="337" spans="1:65" s="2" customFormat="1" ht="24.2" customHeight="1">
      <c r="A337" s="36"/>
      <c r="B337" s="37"/>
      <c r="C337" s="193" t="s">
        <v>501</v>
      </c>
      <c r="D337" s="193" t="s">
        <v>177</v>
      </c>
      <c r="E337" s="194" t="s">
        <v>546</v>
      </c>
      <c r="F337" s="195" t="s">
        <v>547</v>
      </c>
      <c r="G337" s="196" t="s">
        <v>180</v>
      </c>
      <c r="H337" s="197">
        <v>252.02</v>
      </c>
      <c r="I337" s="198"/>
      <c r="J337" s="199">
        <f>ROUND(I337*H337,2)</f>
        <v>0</v>
      </c>
      <c r="K337" s="195" t="s">
        <v>181</v>
      </c>
      <c r="L337" s="41"/>
      <c r="M337" s="200" t="s">
        <v>1</v>
      </c>
      <c r="N337" s="201" t="s">
        <v>48</v>
      </c>
      <c r="O337" s="73"/>
      <c r="P337" s="202">
        <f>O337*H337</f>
        <v>0</v>
      </c>
      <c r="Q337" s="202">
        <v>0</v>
      </c>
      <c r="R337" s="202">
        <f>Q337*H337</f>
        <v>0</v>
      </c>
      <c r="S337" s="202">
        <v>0</v>
      </c>
      <c r="T337" s="203">
        <f>S337*H337</f>
        <v>0</v>
      </c>
      <c r="U337" s="36"/>
      <c r="V337" s="36"/>
      <c r="W337" s="36"/>
      <c r="X337" s="36"/>
      <c r="Y337" s="36"/>
      <c r="Z337" s="36"/>
      <c r="AA337" s="36"/>
      <c r="AB337" s="36"/>
      <c r="AC337" s="36"/>
      <c r="AD337" s="36"/>
      <c r="AE337" s="36"/>
      <c r="AR337" s="204" t="s">
        <v>548</v>
      </c>
      <c r="AT337" s="204" t="s">
        <v>177</v>
      </c>
      <c r="AU337" s="204" t="s">
        <v>87</v>
      </c>
      <c r="AY337" s="18" t="s">
        <v>174</v>
      </c>
      <c r="BE337" s="205">
        <f>IF(N337="základní",J337,0)</f>
        <v>0</v>
      </c>
      <c r="BF337" s="205">
        <f>IF(N337="snížená",J337,0)</f>
        <v>0</v>
      </c>
      <c r="BG337" s="205">
        <f>IF(N337="zákl. přenesená",J337,0)</f>
        <v>0</v>
      </c>
      <c r="BH337" s="205">
        <f>IF(N337="sníž. přenesená",J337,0)</f>
        <v>0</v>
      </c>
      <c r="BI337" s="205">
        <f>IF(N337="nulová",J337,0)</f>
        <v>0</v>
      </c>
      <c r="BJ337" s="18" t="s">
        <v>87</v>
      </c>
      <c r="BK337" s="205">
        <f>ROUND(I337*H337,2)</f>
        <v>0</v>
      </c>
      <c r="BL337" s="18" t="s">
        <v>548</v>
      </c>
      <c r="BM337" s="204" t="s">
        <v>549</v>
      </c>
    </row>
    <row r="338" spans="1:65" s="2" customFormat="1" ht="39">
      <c r="A338" s="36"/>
      <c r="B338" s="37"/>
      <c r="C338" s="38"/>
      <c r="D338" s="206" t="s">
        <v>183</v>
      </c>
      <c r="E338" s="38"/>
      <c r="F338" s="207" t="s">
        <v>550</v>
      </c>
      <c r="G338" s="38"/>
      <c r="H338" s="38"/>
      <c r="I338" s="208"/>
      <c r="J338" s="38"/>
      <c r="K338" s="38"/>
      <c r="L338" s="41"/>
      <c r="M338" s="209"/>
      <c r="N338" s="210"/>
      <c r="O338" s="73"/>
      <c r="P338" s="73"/>
      <c r="Q338" s="73"/>
      <c r="R338" s="73"/>
      <c r="S338" s="73"/>
      <c r="T338" s="74"/>
      <c r="U338" s="36"/>
      <c r="V338" s="36"/>
      <c r="W338" s="36"/>
      <c r="X338" s="36"/>
      <c r="Y338" s="36"/>
      <c r="Z338" s="36"/>
      <c r="AA338" s="36"/>
      <c r="AB338" s="36"/>
      <c r="AC338" s="36"/>
      <c r="AD338" s="36"/>
      <c r="AE338" s="36"/>
      <c r="AT338" s="18" t="s">
        <v>183</v>
      </c>
      <c r="AU338" s="18" t="s">
        <v>87</v>
      </c>
    </row>
    <row r="339" spans="1:65" s="13" customFormat="1" ht="11.25">
      <c r="B339" s="211"/>
      <c r="C339" s="212"/>
      <c r="D339" s="206" t="s">
        <v>185</v>
      </c>
      <c r="E339" s="213" t="s">
        <v>1</v>
      </c>
      <c r="F339" s="214" t="s">
        <v>551</v>
      </c>
      <c r="G339" s="212"/>
      <c r="H339" s="213" t="s">
        <v>1</v>
      </c>
      <c r="I339" s="215"/>
      <c r="J339" s="212"/>
      <c r="K339" s="212"/>
      <c r="L339" s="216"/>
      <c r="M339" s="217"/>
      <c r="N339" s="218"/>
      <c r="O339" s="218"/>
      <c r="P339" s="218"/>
      <c r="Q339" s="218"/>
      <c r="R339" s="218"/>
      <c r="S339" s="218"/>
      <c r="T339" s="219"/>
      <c r="AT339" s="220" t="s">
        <v>185</v>
      </c>
      <c r="AU339" s="220" t="s">
        <v>87</v>
      </c>
      <c r="AV339" s="13" t="s">
        <v>87</v>
      </c>
      <c r="AW339" s="13" t="s">
        <v>38</v>
      </c>
      <c r="AX339" s="13" t="s">
        <v>83</v>
      </c>
      <c r="AY339" s="220" t="s">
        <v>174</v>
      </c>
    </row>
    <row r="340" spans="1:65" s="14" customFormat="1" ht="11.25">
      <c r="B340" s="221"/>
      <c r="C340" s="222"/>
      <c r="D340" s="206" t="s">
        <v>185</v>
      </c>
      <c r="E340" s="223" t="s">
        <v>1</v>
      </c>
      <c r="F340" s="224" t="s">
        <v>840</v>
      </c>
      <c r="G340" s="222"/>
      <c r="H340" s="225">
        <v>163.875</v>
      </c>
      <c r="I340" s="226"/>
      <c r="J340" s="222"/>
      <c r="K340" s="222"/>
      <c r="L340" s="227"/>
      <c r="M340" s="228"/>
      <c r="N340" s="229"/>
      <c r="O340" s="229"/>
      <c r="P340" s="229"/>
      <c r="Q340" s="229"/>
      <c r="R340" s="229"/>
      <c r="S340" s="229"/>
      <c r="T340" s="230"/>
      <c r="AT340" s="231" t="s">
        <v>185</v>
      </c>
      <c r="AU340" s="231" t="s">
        <v>87</v>
      </c>
      <c r="AV340" s="14" t="s">
        <v>91</v>
      </c>
      <c r="AW340" s="14" t="s">
        <v>38</v>
      </c>
      <c r="AX340" s="14" t="s">
        <v>83</v>
      </c>
      <c r="AY340" s="231" t="s">
        <v>174</v>
      </c>
    </row>
    <row r="341" spans="1:65" s="13" customFormat="1" ht="11.25">
      <c r="B341" s="211"/>
      <c r="C341" s="212"/>
      <c r="D341" s="206" t="s">
        <v>185</v>
      </c>
      <c r="E341" s="213" t="s">
        <v>1</v>
      </c>
      <c r="F341" s="214" t="s">
        <v>187</v>
      </c>
      <c r="G341" s="212"/>
      <c r="H341" s="213" t="s">
        <v>1</v>
      </c>
      <c r="I341" s="215"/>
      <c r="J341" s="212"/>
      <c r="K341" s="212"/>
      <c r="L341" s="216"/>
      <c r="M341" s="217"/>
      <c r="N341" s="218"/>
      <c r="O341" s="218"/>
      <c r="P341" s="218"/>
      <c r="Q341" s="218"/>
      <c r="R341" s="218"/>
      <c r="S341" s="218"/>
      <c r="T341" s="219"/>
      <c r="AT341" s="220" t="s">
        <v>185</v>
      </c>
      <c r="AU341" s="220" t="s">
        <v>87</v>
      </c>
      <c r="AV341" s="13" t="s">
        <v>87</v>
      </c>
      <c r="AW341" s="13" t="s">
        <v>38</v>
      </c>
      <c r="AX341" s="13" t="s">
        <v>83</v>
      </c>
      <c r="AY341" s="220" t="s">
        <v>174</v>
      </c>
    </row>
    <row r="342" spans="1:65" s="14" customFormat="1" ht="11.25">
      <c r="B342" s="221"/>
      <c r="C342" s="222"/>
      <c r="D342" s="206" t="s">
        <v>185</v>
      </c>
      <c r="E342" s="223" t="s">
        <v>1</v>
      </c>
      <c r="F342" s="224" t="s">
        <v>869</v>
      </c>
      <c r="G342" s="222"/>
      <c r="H342" s="225">
        <v>88.144999999999996</v>
      </c>
      <c r="I342" s="226"/>
      <c r="J342" s="222"/>
      <c r="K342" s="222"/>
      <c r="L342" s="227"/>
      <c r="M342" s="228"/>
      <c r="N342" s="229"/>
      <c r="O342" s="229"/>
      <c r="P342" s="229"/>
      <c r="Q342" s="229"/>
      <c r="R342" s="229"/>
      <c r="S342" s="229"/>
      <c r="T342" s="230"/>
      <c r="AT342" s="231" t="s">
        <v>185</v>
      </c>
      <c r="AU342" s="231" t="s">
        <v>87</v>
      </c>
      <c r="AV342" s="14" t="s">
        <v>91</v>
      </c>
      <c r="AW342" s="14" t="s">
        <v>38</v>
      </c>
      <c r="AX342" s="14" t="s">
        <v>83</v>
      </c>
      <c r="AY342" s="231" t="s">
        <v>174</v>
      </c>
    </row>
    <row r="343" spans="1:65" s="15" customFormat="1" ht="11.25">
      <c r="B343" s="232"/>
      <c r="C343" s="233"/>
      <c r="D343" s="206" t="s">
        <v>185</v>
      </c>
      <c r="E343" s="234" t="s">
        <v>1</v>
      </c>
      <c r="F343" s="235" t="s">
        <v>189</v>
      </c>
      <c r="G343" s="233"/>
      <c r="H343" s="236">
        <v>252.02</v>
      </c>
      <c r="I343" s="237"/>
      <c r="J343" s="233"/>
      <c r="K343" s="233"/>
      <c r="L343" s="238"/>
      <c r="M343" s="239"/>
      <c r="N343" s="240"/>
      <c r="O343" s="240"/>
      <c r="P343" s="240"/>
      <c r="Q343" s="240"/>
      <c r="R343" s="240"/>
      <c r="S343" s="240"/>
      <c r="T343" s="241"/>
      <c r="AT343" s="242" t="s">
        <v>185</v>
      </c>
      <c r="AU343" s="242" t="s">
        <v>87</v>
      </c>
      <c r="AV343" s="15" t="s">
        <v>120</v>
      </c>
      <c r="AW343" s="15" t="s">
        <v>38</v>
      </c>
      <c r="AX343" s="15" t="s">
        <v>87</v>
      </c>
      <c r="AY343" s="242" t="s">
        <v>174</v>
      </c>
    </row>
    <row r="344" spans="1:65" s="2" customFormat="1" ht="24.2" customHeight="1">
      <c r="A344" s="36"/>
      <c r="B344" s="37"/>
      <c r="C344" s="193" t="s">
        <v>505</v>
      </c>
      <c r="D344" s="193" t="s">
        <v>177</v>
      </c>
      <c r="E344" s="194" t="s">
        <v>553</v>
      </c>
      <c r="F344" s="195" t="s">
        <v>554</v>
      </c>
      <c r="G344" s="196" t="s">
        <v>180</v>
      </c>
      <c r="H344" s="197">
        <v>163.875</v>
      </c>
      <c r="I344" s="198"/>
      <c r="J344" s="199">
        <f>ROUND(I344*H344,2)</f>
        <v>0</v>
      </c>
      <c r="K344" s="195" t="s">
        <v>181</v>
      </c>
      <c r="L344" s="41"/>
      <c r="M344" s="200" t="s">
        <v>1</v>
      </c>
      <c r="N344" s="201" t="s">
        <v>48</v>
      </c>
      <c r="O344" s="73"/>
      <c r="P344" s="202">
        <f>O344*H344</f>
        <v>0</v>
      </c>
      <c r="Q344" s="202">
        <v>0</v>
      </c>
      <c r="R344" s="202">
        <f>Q344*H344</f>
        <v>0</v>
      </c>
      <c r="S344" s="202">
        <v>0</v>
      </c>
      <c r="T344" s="203">
        <f>S344*H344</f>
        <v>0</v>
      </c>
      <c r="U344" s="36"/>
      <c r="V344" s="36"/>
      <c r="W344" s="36"/>
      <c r="X344" s="36"/>
      <c r="Y344" s="36"/>
      <c r="Z344" s="36"/>
      <c r="AA344" s="36"/>
      <c r="AB344" s="36"/>
      <c r="AC344" s="36"/>
      <c r="AD344" s="36"/>
      <c r="AE344" s="36"/>
      <c r="AR344" s="204" t="s">
        <v>548</v>
      </c>
      <c r="AT344" s="204" t="s">
        <v>177</v>
      </c>
      <c r="AU344" s="204" t="s">
        <v>87</v>
      </c>
      <c r="AY344" s="18" t="s">
        <v>174</v>
      </c>
      <c r="BE344" s="205">
        <f>IF(N344="základní",J344,0)</f>
        <v>0</v>
      </c>
      <c r="BF344" s="205">
        <f>IF(N344="snížená",J344,0)</f>
        <v>0</v>
      </c>
      <c r="BG344" s="205">
        <f>IF(N344="zákl. přenesená",J344,0)</f>
        <v>0</v>
      </c>
      <c r="BH344" s="205">
        <f>IF(N344="sníž. přenesená",J344,0)</f>
        <v>0</v>
      </c>
      <c r="BI344" s="205">
        <f>IF(N344="nulová",J344,0)</f>
        <v>0</v>
      </c>
      <c r="BJ344" s="18" t="s">
        <v>87</v>
      </c>
      <c r="BK344" s="205">
        <f>ROUND(I344*H344,2)</f>
        <v>0</v>
      </c>
      <c r="BL344" s="18" t="s">
        <v>548</v>
      </c>
      <c r="BM344" s="204" t="s">
        <v>555</v>
      </c>
    </row>
    <row r="345" spans="1:65" s="2" customFormat="1" ht="39">
      <c r="A345" s="36"/>
      <c r="B345" s="37"/>
      <c r="C345" s="38"/>
      <c r="D345" s="206" t="s">
        <v>183</v>
      </c>
      <c r="E345" s="38"/>
      <c r="F345" s="207" t="s">
        <v>556</v>
      </c>
      <c r="G345" s="38"/>
      <c r="H345" s="38"/>
      <c r="I345" s="208"/>
      <c r="J345" s="38"/>
      <c r="K345" s="38"/>
      <c r="L345" s="41"/>
      <c r="M345" s="209"/>
      <c r="N345" s="210"/>
      <c r="O345" s="73"/>
      <c r="P345" s="73"/>
      <c r="Q345" s="73"/>
      <c r="R345" s="73"/>
      <c r="S345" s="73"/>
      <c r="T345" s="74"/>
      <c r="U345" s="36"/>
      <c r="V345" s="36"/>
      <c r="W345" s="36"/>
      <c r="X345" s="36"/>
      <c r="Y345" s="36"/>
      <c r="Z345" s="36"/>
      <c r="AA345" s="36"/>
      <c r="AB345" s="36"/>
      <c r="AC345" s="36"/>
      <c r="AD345" s="36"/>
      <c r="AE345" s="36"/>
      <c r="AT345" s="18" t="s">
        <v>183</v>
      </c>
      <c r="AU345" s="18" t="s">
        <v>87</v>
      </c>
    </row>
    <row r="346" spans="1:65" s="13" customFormat="1" ht="11.25">
      <c r="B346" s="211"/>
      <c r="C346" s="212"/>
      <c r="D346" s="206" t="s">
        <v>185</v>
      </c>
      <c r="E346" s="213" t="s">
        <v>1</v>
      </c>
      <c r="F346" s="214" t="s">
        <v>551</v>
      </c>
      <c r="G346" s="212"/>
      <c r="H346" s="213" t="s">
        <v>1</v>
      </c>
      <c r="I346" s="215"/>
      <c r="J346" s="212"/>
      <c r="K346" s="212"/>
      <c r="L346" s="216"/>
      <c r="M346" s="217"/>
      <c r="N346" s="218"/>
      <c r="O346" s="218"/>
      <c r="P346" s="218"/>
      <c r="Q346" s="218"/>
      <c r="R346" s="218"/>
      <c r="S346" s="218"/>
      <c r="T346" s="219"/>
      <c r="AT346" s="220" t="s">
        <v>185</v>
      </c>
      <c r="AU346" s="220" t="s">
        <v>87</v>
      </c>
      <c r="AV346" s="13" t="s">
        <v>87</v>
      </c>
      <c r="AW346" s="13" t="s">
        <v>38</v>
      </c>
      <c r="AX346" s="13" t="s">
        <v>83</v>
      </c>
      <c r="AY346" s="220" t="s">
        <v>174</v>
      </c>
    </row>
    <row r="347" spans="1:65" s="14" customFormat="1" ht="11.25">
      <c r="B347" s="221"/>
      <c r="C347" s="222"/>
      <c r="D347" s="206" t="s">
        <v>185</v>
      </c>
      <c r="E347" s="223" t="s">
        <v>1</v>
      </c>
      <c r="F347" s="224" t="s">
        <v>840</v>
      </c>
      <c r="G347" s="222"/>
      <c r="H347" s="225">
        <v>163.875</v>
      </c>
      <c r="I347" s="226"/>
      <c r="J347" s="222"/>
      <c r="K347" s="222"/>
      <c r="L347" s="227"/>
      <c r="M347" s="228"/>
      <c r="N347" s="229"/>
      <c r="O347" s="229"/>
      <c r="P347" s="229"/>
      <c r="Q347" s="229"/>
      <c r="R347" s="229"/>
      <c r="S347" s="229"/>
      <c r="T347" s="230"/>
      <c r="AT347" s="231" t="s">
        <v>185</v>
      </c>
      <c r="AU347" s="231" t="s">
        <v>87</v>
      </c>
      <c r="AV347" s="14" t="s">
        <v>91</v>
      </c>
      <c r="AW347" s="14" t="s">
        <v>38</v>
      </c>
      <c r="AX347" s="14" t="s">
        <v>83</v>
      </c>
      <c r="AY347" s="231" t="s">
        <v>174</v>
      </c>
    </row>
    <row r="348" spans="1:65" s="15" customFormat="1" ht="11.25">
      <c r="B348" s="232"/>
      <c r="C348" s="233"/>
      <c r="D348" s="206" t="s">
        <v>185</v>
      </c>
      <c r="E348" s="234" t="s">
        <v>1</v>
      </c>
      <c r="F348" s="235" t="s">
        <v>189</v>
      </c>
      <c r="G348" s="233"/>
      <c r="H348" s="236">
        <v>163.875</v>
      </c>
      <c r="I348" s="237"/>
      <c r="J348" s="233"/>
      <c r="K348" s="233"/>
      <c r="L348" s="238"/>
      <c r="M348" s="239"/>
      <c r="N348" s="240"/>
      <c r="O348" s="240"/>
      <c r="P348" s="240"/>
      <c r="Q348" s="240"/>
      <c r="R348" s="240"/>
      <c r="S348" s="240"/>
      <c r="T348" s="241"/>
      <c r="AT348" s="242" t="s">
        <v>185</v>
      </c>
      <c r="AU348" s="242" t="s">
        <v>87</v>
      </c>
      <c r="AV348" s="15" t="s">
        <v>120</v>
      </c>
      <c r="AW348" s="15" t="s">
        <v>38</v>
      </c>
      <c r="AX348" s="15" t="s">
        <v>87</v>
      </c>
      <c r="AY348" s="242" t="s">
        <v>174</v>
      </c>
    </row>
    <row r="349" spans="1:65" s="2" customFormat="1" ht="24.2" customHeight="1">
      <c r="A349" s="36"/>
      <c r="B349" s="37"/>
      <c r="C349" s="193" t="s">
        <v>509</v>
      </c>
      <c r="D349" s="193" t="s">
        <v>177</v>
      </c>
      <c r="E349" s="194" t="s">
        <v>558</v>
      </c>
      <c r="F349" s="195" t="s">
        <v>559</v>
      </c>
      <c r="G349" s="196" t="s">
        <v>180</v>
      </c>
      <c r="H349" s="197">
        <v>163.875</v>
      </c>
      <c r="I349" s="198"/>
      <c r="J349" s="199">
        <f>ROUND(I349*H349,2)</f>
        <v>0</v>
      </c>
      <c r="K349" s="195" t="s">
        <v>181</v>
      </c>
      <c r="L349" s="41"/>
      <c r="M349" s="200" t="s">
        <v>1</v>
      </c>
      <c r="N349" s="201" t="s">
        <v>48</v>
      </c>
      <c r="O349" s="73"/>
      <c r="P349" s="202">
        <f>O349*H349</f>
        <v>0</v>
      </c>
      <c r="Q349" s="202">
        <v>0</v>
      </c>
      <c r="R349" s="202">
        <f>Q349*H349</f>
        <v>0</v>
      </c>
      <c r="S349" s="202">
        <v>0</v>
      </c>
      <c r="T349" s="203">
        <f>S349*H349</f>
        <v>0</v>
      </c>
      <c r="U349" s="36"/>
      <c r="V349" s="36"/>
      <c r="W349" s="36"/>
      <c r="X349" s="36"/>
      <c r="Y349" s="36"/>
      <c r="Z349" s="36"/>
      <c r="AA349" s="36"/>
      <c r="AB349" s="36"/>
      <c r="AC349" s="36"/>
      <c r="AD349" s="36"/>
      <c r="AE349" s="36"/>
      <c r="AR349" s="204" t="s">
        <v>548</v>
      </c>
      <c r="AT349" s="204" t="s">
        <v>177</v>
      </c>
      <c r="AU349" s="204" t="s">
        <v>87</v>
      </c>
      <c r="AY349" s="18" t="s">
        <v>174</v>
      </c>
      <c r="BE349" s="205">
        <f>IF(N349="základní",J349,0)</f>
        <v>0</v>
      </c>
      <c r="BF349" s="205">
        <f>IF(N349="snížená",J349,0)</f>
        <v>0</v>
      </c>
      <c r="BG349" s="205">
        <f>IF(N349="zákl. přenesená",J349,0)</f>
        <v>0</v>
      </c>
      <c r="BH349" s="205">
        <f>IF(N349="sníž. přenesená",J349,0)</f>
        <v>0</v>
      </c>
      <c r="BI349" s="205">
        <f>IF(N349="nulová",J349,0)</f>
        <v>0</v>
      </c>
      <c r="BJ349" s="18" t="s">
        <v>87</v>
      </c>
      <c r="BK349" s="205">
        <f>ROUND(I349*H349,2)</f>
        <v>0</v>
      </c>
      <c r="BL349" s="18" t="s">
        <v>548</v>
      </c>
      <c r="BM349" s="204" t="s">
        <v>560</v>
      </c>
    </row>
    <row r="350" spans="1:65" s="2" customFormat="1" ht="97.5">
      <c r="A350" s="36"/>
      <c r="B350" s="37"/>
      <c r="C350" s="38"/>
      <c r="D350" s="206" t="s">
        <v>183</v>
      </c>
      <c r="E350" s="38"/>
      <c r="F350" s="207" t="s">
        <v>561</v>
      </c>
      <c r="G350" s="38"/>
      <c r="H350" s="38"/>
      <c r="I350" s="208"/>
      <c r="J350" s="38"/>
      <c r="K350" s="38"/>
      <c r="L350" s="41"/>
      <c r="M350" s="209"/>
      <c r="N350" s="210"/>
      <c r="O350" s="73"/>
      <c r="P350" s="73"/>
      <c r="Q350" s="73"/>
      <c r="R350" s="73"/>
      <c r="S350" s="73"/>
      <c r="T350" s="74"/>
      <c r="U350" s="36"/>
      <c r="V350" s="36"/>
      <c r="W350" s="36"/>
      <c r="X350" s="36"/>
      <c r="Y350" s="36"/>
      <c r="Z350" s="36"/>
      <c r="AA350" s="36"/>
      <c r="AB350" s="36"/>
      <c r="AC350" s="36"/>
      <c r="AD350" s="36"/>
      <c r="AE350" s="36"/>
      <c r="AT350" s="18" t="s">
        <v>183</v>
      </c>
      <c r="AU350" s="18" t="s">
        <v>87</v>
      </c>
    </row>
    <row r="351" spans="1:65" s="13" customFormat="1" ht="11.25">
      <c r="B351" s="211"/>
      <c r="C351" s="212"/>
      <c r="D351" s="206" t="s">
        <v>185</v>
      </c>
      <c r="E351" s="213" t="s">
        <v>1</v>
      </c>
      <c r="F351" s="214" t="s">
        <v>551</v>
      </c>
      <c r="G351" s="212"/>
      <c r="H351" s="213" t="s">
        <v>1</v>
      </c>
      <c r="I351" s="215"/>
      <c r="J351" s="212"/>
      <c r="K351" s="212"/>
      <c r="L351" s="216"/>
      <c r="M351" s="217"/>
      <c r="N351" s="218"/>
      <c r="O351" s="218"/>
      <c r="P351" s="218"/>
      <c r="Q351" s="218"/>
      <c r="R351" s="218"/>
      <c r="S351" s="218"/>
      <c r="T351" s="219"/>
      <c r="AT351" s="220" t="s">
        <v>185</v>
      </c>
      <c r="AU351" s="220" t="s">
        <v>87</v>
      </c>
      <c r="AV351" s="13" t="s">
        <v>87</v>
      </c>
      <c r="AW351" s="13" t="s">
        <v>38</v>
      </c>
      <c r="AX351" s="13" t="s">
        <v>83</v>
      </c>
      <c r="AY351" s="220" t="s">
        <v>174</v>
      </c>
    </row>
    <row r="352" spans="1:65" s="14" customFormat="1" ht="11.25">
      <c r="B352" s="221"/>
      <c r="C352" s="222"/>
      <c r="D352" s="206" t="s">
        <v>185</v>
      </c>
      <c r="E352" s="223" t="s">
        <v>1</v>
      </c>
      <c r="F352" s="224" t="s">
        <v>840</v>
      </c>
      <c r="G352" s="222"/>
      <c r="H352" s="225">
        <v>163.875</v>
      </c>
      <c r="I352" s="226"/>
      <c r="J352" s="222"/>
      <c r="K352" s="222"/>
      <c r="L352" s="227"/>
      <c r="M352" s="228"/>
      <c r="N352" s="229"/>
      <c r="O352" s="229"/>
      <c r="P352" s="229"/>
      <c r="Q352" s="229"/>
      <c r="R352" s="229"/>
      <c r="S352" s="229"/>
      <c r="T352" s="230"/>
      <c r="AT352" s="231" t="s">
        <v>185</v>
      </c>
      <c r="AU352" s="231" t="s">
        <v>87</v>
      </c>
      <c r="AV352" s="14" t="s">
        <v>91</v>
      </c>
      <c r="AW352" s="14" t="s">
        <v>38</v>
      </c>
      <c r="AX352" s="14" t="s">
        <v>83</v>
      </c>
      <c r="AY352" s="231" t="s">
        <v>174</v>
      </c>
    </row>
    <row r="353" spans="1:65" s="15" customFormat="1" ht="11.25">
      <c r="B353" s="232"/>
      <c r="C353" s="233"/>
      <c r="D353" s="206" t="s">
        <v>185</v>
      </c>
      <c r="E353" s="234" t="s">
        <v>1</v>
      </c>
      <c r="F353" s="235" t="s">
        <v>189</v>
      </c>
      <c r="G353" s="233"/>
      <c r="H353" s="236">
        <v>163.875</v>
      </c>
      <c r="I353" s="237"/>
      <c r="J353" s="233"/>
      <c r="K353" s="233"/>
      <c r="L353" s="238"/>
      <c r="M353" s="239"/>
      <c r="N353" s="240"/>
      <c r="O353" s="240"/>
      <c r="P353" s="240"/>
      <c r="Q353" s="240"/>
      <c r="R353" s="240"/>
      <c r="S353" s="240"/>
      <c r="T353" s="241"/>
      <c r="AT353" s="242" t="s">
        <v>185</v>
      </c>
      <c r="AU353" s="242" t="s">
        <v>87</v>
      </c>
      <c r="AV353" s="15" t="s">
        <v>120</v>
      </c>
      <c r="AW353" s="15" t="s">
        <v>38</v>
      </c>
      <c r="AX353" s="15" t="s">
        <v>87</v>
      </c>
      <c r="AY353" s="242" t="s">
        <v>174</v>
      </c>
    </row>
    <row r="354" spans="1:65" s="12" customFormat="1" ht="25.9" customHeight="1">
      <c r="B354" s="177"/>
      <c r="C354" s="178"/>
      <c r="D354" s="179" t="s">
        <v>82</v>
      </c>
      <c r="E354" s="180" t="s">
        <v>562</v>
      </c>
      <c r="F354" s="180" t="s">
        <v>562</v>
      </c>
      <c r="G354" s="178"/>
      <c r="H354" s="178"/>
      <c r="I354" s="181"/>
      <c r="J354" s="182">
        <f>BK354</f>
        <v>0</v>
      </c>
      <c r="K354" s="178"/>
      <c r="L354" s="183"/>
      <c r="M354" s="184"/>
      <c r="N354" s="185"/>
      <c r="O354" s="185"/>
      <c r="P354" s="186">
        <f>P355+P364</f>
        <v>0</v>
      </c>
      <c r="Q354" s="185"/>
      <c r="R354" s="186">
        <f>R355+R364</f>
        <v>0</v>
      </c>
      <c r="S354" s="185"/>
      <c r="T354" s="187">
        <f>T355+T364</f>
        <v>0</v>
      </c>
      <c r="AR354" s="188" t="s">
        <v>120</v>
      </c>
      <c r="AT354" s="189" t="s">
        <v>82</v>
      </c>
      <c r="AU354" s="189" t="s">
        <v>83</v>
      </c>
      <c r="AY354" s="188" t="s">
        <v>174</v>
      </c>
      <c r="BK354" s="190">
        <f>BK355+BK364</f>
        <v>0</v>
      </c>
    </row>
    <row r="355" spans="1:65" s="12" customFormat="1" ht="22.9" customHeight="1">
      <c r="B355" s="177"/>
      <c r="C355" s="178"/>
      <c r="D355" s="179" t="s">
        <v>82</v>
      </c>
      <c r="E355" s="191" t="s">
        <v>563</v>
      </c>
      <c r="F355" s="191" t="s">
        <v>564</v>
      </c>
      <c r="G355" s="178"/>
      <c r="H355" s="178"/>
      <c r="I355" s="181"/>
      <c r="J355" s="192">
        <f>BK355</f>
        <v>0</v>
      </c>
      <c r="K355" s="178"/>
      <c r="L355" s="183"/>
      <c r="M355" s="184"/>
      <c r="N355" s="185"/>
      <c r="O355" s="185"/>
      <c r="P355" s="186">
        <f>SUM(P356:P363)</f>
        <v>0</v>
      </c>
      <c r="Q355" s="185"/>
      <c r="R355" s="186">
        <f>SUM(R356:R363)</f>
        <v>0</v>
      </c>
      <c r="S355" s="185"/>
      <c r="T355" s="187">
        <f>SUM(T356:T363)</f>
        <v>0</v>
      </c>
      <c r="AR355" s="188" t="s">
        <v>120</v>
      </c>
      <c r="AT355" s="189" t="s">
        <v>82</v>
      </c>
      <c r="AU355" s="189" t="s">
        <v>87</v>
      </c>
      <c r="AY355" s="188" t="s">
        <v>174</v>
      </c>
      <c r="BK355" s="190">
        <f>SUM(BK356:BK363)</f>
        <v>0</v>
      </c>
    </row>
    <row r="356" spans="1:65" s="2" customFormat="1" ht="16.5" customHeight="1">
      <c r="A356" s="36"/>
      <c r="B356" s="37"/>
      <c r="C356" s="193" t="s">
        <v>513</v>
      </c>
      <c r="D356" s="193" t="s">
        <v>177</v>
      </c>
      <c r="E356" s="194" t="s">
        <v>790</v>
      </c>
      <c r="F356" s="195" t="s">
        <v>791</v>
      </c>
      <c r="G356" s="196" t="s">
        <v>199</v>
      </c>
      <c r="H356" s="197">
        <v>1</v>
      </c>
      <c r="I356" s="198"/>
      <c r="J356" s="199">
        <f>ROUND(I356*H356,2)</f>
        <v>0</v>
      </c>
      <c r="K356" s="195" t="s">
        <v>181</v>
      </c>
      <c r="L356" s="41"/>
      <c r="M356" s="200" t="s">
        <v>1</v>
      </c>
      <c r="N356" s="201" t="s">
        <v>48</v>
      </c>
      <c r="O356" s="73"/>
      <c r="P356" s="202">
        <f>O356*H356</f>
        <v>0</v>
      </c>
      <c r="Q356" s="202">
        <v>0</v>
      </c>
      <c r="R356" s="202">
        <f>Q356*H356</f>
        <v>0</v>
      </c>
      <c r="S356" s="202">
        <v>0</v>
      </c>
      <c r="T356" s="203">
        <f>S356*H356</f>
        <v>0</v>
      </c>
      <c r="U356" s="36"/>
      <c r="V356" s="36"/>
      <c r="W356" s="36"/>
      <c r="X356" s="36"/>
      <c r="Y356" s="36"/>
      <c r="Z356" s="36"/>
      <c r="AA356" s="36"/>
      <c r="AB356" s="36"/>
      <c r="AC356" s="36"/>
      <c r="AD356" s="36"/>
      <c r="AE356" s="36"/>
      <c r="AR356" s="204" t="s">
        <v>261</v>
      </c>
      <c r="AT356" s="204" t="s">
        <v>177</v>
      </c>
      <c r="AU356" s="204" t="s">
        <v>91</v>
      </c>
      <c r="AY356" s="18" t="s">
        <v>174</v>
      </c>
      <c r="BE356" s="205">
        <f>IF(N356="základní",J356,0)</f>
        <v>0</v>
      </c>
      <c r="BF356" s="205">
        <f>IF(N356="snížená",J356,0)</f>
        <v>0</v>
      </c>
      <c r="BG356" s="205">
        <f>IF(N356="zákl. přenesená",J356,0)</f>
        <v>0</v>
      </c>
      <c r="BH356" s="205">
        <f>IF(N356="sníž. přenesená",J356,0)</f>
        <v>0</v>
      </c>
      <c r="BI356" s="205">
        <f>IF(N356="nulová",J356,0)</f>
        <v>0</v>
      </c>
      <c r="BJ356" s="18" t="s">
        <v>87</v>
      </c>
      <c r="BK356" s="205">
        <f>ROUND(I356*H356,2)</f>
        <v>0</v>
      </c>
      <c r="BL356" s="18" t="s">
        <v>261</v>
      </c>
      <c r="BM356" s="204" t="s">
        <v>899</v>
      </c>
    </row>
    <row r="357" spans="1:65" s="2" customFormat="1" ht="39">
      <c r="A357" s="36"/>
      <c r="B357" s="37"/>
      <c r="C357" s="38"/>
      <c r="D357" s="206" t="s">
        <v>183</v>
      </c>
      <c r="E357" s="38"/>
      <c r="F357" s="207" t="s">
        <v>443</v>
      </c>
      <c r="G357" s="38"/>
      <c r="H357" s="38"/>
      <c r="I357" s="208"/>
      <c r="J357" s="38"/>
      <c r="K357" s="38"/>
      <c r="L357" s="41"/>
      <c r="M357" s="209"/>
      <c r="N357" s="210"/>
      <c r="O357" s="73"/>
      <c r="P357" s="73"/>
      <c r="Q357" s="73"/>
      <c r="R357" s="73"/>
      <c r="S357" s="73"/>
      <c r="T357" s="74"/>
      <c r="U357" s="36"/>
      <c r="V357" s="36"/>
      <c r="W357" s="36"/>
      <c r="X357" s="36"/>
      <c r="Y357" s="36"/>
      <c r="Z357" s="36"/>
      <c r="AA357" s="36"/>
      <c r="AB357" s="36"/>
      <c r="AC357" s="36"/>
      <c r="AD357" s="36"/>
      <c r="AE357" s="36"/>
      <c r="AT357" s="18" t="s">
        <v>183</v>
      </c>
      <c r="AU357" s="18" t="s">
        <v>91</v>
      </c>
    </row>
    <row r="358" spans="1:65" s="2" customFormat="1" ht="16.5" customHeight="1">
      <c r="A358" s="36"/>
      <c r="B358" s="37"/>
      <c r="C358" s="193" t="s">
        <v>519</v>
      </c>
      <c r="D358" s="193" t="s">
        <v>177</v>
      </c>
      <c r="E358" s="194" t="s">
        <v>566</v>
      </c>
      <c r="F358" s="195" t="s">
        <v>567</v>
      </c>
      <c r="G358" s="196" t="s">
        <v>199</v>
      </c>
      <c r="H358" s="197">
        <v>3</v>
      </c>
      <c r="I358" s="198"/>
      <c r="J358" s="199">
        <f>ROUND(I358*H358,2)</f>
        <v>0</v>
      </c>
      <c r="K358" s="195" t="s">
        <v>181</v>
      </c>
      <c r="L358" s="41"/>
      <c r="M358" s="200" t="s">
        <v>1</v>
      </c>
      <c r="N358" s="201" t="s">
        <v>48</v>
      </c>
      <c r="O358" s="73"/>
      <c r="P358" s="202">
        <f>O358*H358</f>
        <v>0</v>
      </c>
      <c r="Q358" s="202">
        <v>0</v>
      </c>
      <c r="R358" s="202">
        <f>Q358*H358</f>
        <v>0</v>
      </c>
      <c r="S358" s="202">
        <v>0</v>
      </c>
      <c r="T358" s="203">
        <f>S358*H358</f>
        <v>0</v>
      </c>
      <c r="U358" s="36"/>
      <c r="V358" s="36"/>
      <c r="W358" s="36"/>
      <c r="X358" s="36"/>
      <c r="Y358" s="36"/>
      <c r="Z358" s="36"/>
      <c r="AA358" s="36"/>
      <c r="AB358" s="36"/>
      <c r="AC358" s="36"/>
      <c r="AD358" s="36"/>
      <c r="AE358" s="36"/>
      <c r="AR358" s="204" t="s">
        <v>261</v>
      </c>
      <c r="AT358" s="204" t="s">
        <v>177</v>
      </c>
      <c r="AU358" s="204" t="s">
        <v>91</v>
      </c>
      <c r="AY358" s="18" t="s">
        <v>174</v>
      </c>
      <c r="BE358" s="205">
        <f>IF(N358="základní",J358,0)</f>
        <v>0</v>
      </c>
      <c r="BF358" s="205">
        <f>IF(N358="snížená",J358,0)</f>
        <v>0</v>
      </c>
      <c r="BG358" s="205">
        <f>IF(N358="zákl. přenesená",J358,0)</f>
        <v>0</v>
      </c>
      <c r="BH358" s="205">
        <f>IF(N358="sníž. přenesená",J358,0)</f>
        <v>0</v>
      </c>
      <c r="BI358" s="205">
        <f>IF(N358="nulová",J358,0)</f>
        <v>0</v>
      </c>
      <c r="BJ358" s="18" t="s">
        <v>87</v>
      </c>
      <c r="BK358" s="205">
        <f>ROUND(I358*H358,2)</f>
        <v>0</v>
      </c>
      <c r="BL358" s="18" t="s">
        <v>261</v>
      </c>
      <c r="BM358" s="204" t="s">
        <v>900</v>
      </c>
    </row>
    <row r="359" spans="1:65" s="2" customFormat="1" ht="39">
      <c r="A359" s="36"/>
      <c r="B359" s="37"/>
      <c r="C359" s="38"/>
      <c r="D359" s="206" t="s">
        <v>183</v>
      </c>
      <c r="E359" s="38"/>
      <c r="F359" s="207" t="s">
        <v>443</v>
      </c>
      <c r="G359" s="38"/>
      <c r="H359" s="38"/>
      <c r="I359" s="208"/>
      <c r="J359" s="38"/>
      <c r="K359" s="38"/>
      <c r="L359" s="41"/>
      <c r="M359" s="209"/>
      <c r="N359" s="210"/>
      <c r="O359" s="73"/>
      <c r="P359" s="73"/>
      <c r="Q359" s="73"/>
      <c r="R359" s="73"/>
      <c r="S359" s="73"/>
      <c r="T359" s="74"/>
      <c r="U359" s="36"/>
      <c r="V359" s="36"/>
      <c r="W359" s="36"/>
      <c r="X359" s="36"/>
      <c r="Y359" s="36"/>
      <c r="Z359" s="36"/>
      <c r="AA359" s="36"/>
      <c r="AB359" s="36"/>
      <c r="AC359" s="36"/>
      <c r="AD359" s="36"/>
      <c r="AE359" s="36"/>
      <c r="AT359" s="18" t="s">
        <v>183</v>
      </c>
      <c r="AU359" s="18" t="s">
        <v>91</v>
      </c>
    </row>
    <row r="360" spans="1:65" s="2" customFormat="1" ht="16.5" customHeight="1">
      <c r="A360" s="36"/>
      <c r="B360" s="37"/>
      <c r="C360" s="193" t="s">
        <v>525</v>
      </c>
      <c r="D360" s="193" t="s">
        <v>177</v>
      </c>
      <c r="E360" s="194" t="s">
        <v>582</v>
      </c>
      <c r="F360" s="195" t="s">
        <v>583</v>
      </c>
      <c r="G360" s="196" t="s">
        <v>199</v>
      </c>
      <c r="H360" s="197">
        <v>2</v>
      </c>
      <c r="I360" s="198"/>
      <c r="J360" s="199">
        <f>ROUND(I360*H360,2)</f>
        <v>0</v>
      </c>
      <c r="K360" s="195" t="s">
        <v>181</v>
      </c>
      <c r="L360" s="41"/>
      <c r="M360" s="200" t="s">
        <v>1</v>
      </c>
      <c r="N360" s="201" t="s">
        <v>48</v>
      </c>
      <c r="O360" s="73"/>
      <c r="P360" s="202">
        <f>O360*H360</f>
        <v>0</v>
      </c>
      <c r="Q360" s="202">
        <v>0</v>
      </c>
      <c r="R360" s="202">
        <f>Q360*H360</f>
        <v>0</v>
      </c>
      <c r="S360" s="202">
        <v>0</v>
      </c>
      <c r="T360" s="203">
        <f>S360*H360</f>
        <v>0</v>
      </c>
      <c r="U360" s="36"/>
      <c r="V360" s="36"/>
      <c r="W360" s="36"/>
      <c r="X360" s="36"/>
      <c r="Y360" s="36"/>
      <c r="Z360" s="36"/>
      <c r="AA360" s="36"/>
      <c r="AB360" s="36"/>
      <c r="AC360" s="36"/>
      <c r="AD360" s="36"/>
      <c r="AE360" s="36"/>
      <c r="AR360" s="204" t="s">
        <v>261</v>
      </c>
      <c r="AT360" s="204" t="s">
        <v>177</v>
      </c>
      <c r="AU360" s="204" t="s">
        <v>91</v>
      </c>
      <c r="AY360" s="18" t="s">
        <v>174</v>
      </c>
      <c r="BE360" s="205">
        <f>IF(N360="základní",J360,0)</f>
        <v>0</v>
      </c>
      <c r="BF360" s="205">
        <f>IF(N360="snížená",J360,0)</f>
        <v>0</v>
      </c>
      <c r="BG360" s="205">
        <f>IF(N360="zákl. přenesená",J360,0)</f>
        <v>0</v>
      </c>
      <c r="BH360" s="205">
        <f>IF(N360="sníž. přenesená",J360,0)</f>
        <v>0</v>
      </c>
      <c r="BI360" s="205">
        <f>IF(N360="nulová",J360,0)</f>
        <v>0</v>
      </c>
      <c r="BJ360" s="18" t="s">
        <v>87</v>
      </c>
      <c r="BK360" s="205">
        <f>ROUND(I360*H360,2)</f>
        <v>0</v>
      </c>
      <c r="BL360" s="18" t="s">
        <v>261</v>
      </c>
      <c r="BM360" s="204" t="s">
        <v>901</v>
      </c>
    </row>
    <row r="361" spans="1:65" s="2" customFormat="1" ht="39">
      <c r="A361" s="36"/>
      <c r="B361" s="37"/>
      <c r="C361" s="38"/>
      <c r="D361" s="206" t="s">
        <v>183</v>
      </c>
      <c r="E361" s="38"/>
      <c r="F361" s="207" t="s">
        <v>443</v>
      </c>
      <c r="G361" s="38"/>
      <c r="H361" s="38"/>
      <c r="I361" s="208"/>
      <c r="J361" s="38"/>
      <c r="K361" s="38"/>
      <c r="L361" s="41"/>
      <c r="M361" s="209"/>
      <c r="N361" s="210"/>
      <c r="O361" s="73"/>
      <c r="P361" s="73"/>
      <c r="Q361" s="73"/>
      <c r="R361" s="73"/>
      <c r="S361" s="73"/>
      <c r="T361" s="74"/>
      <c r="U361" s="36"/>
      <c r="V361" s="36"/>
      <c r="W361" s="36"/>
      <c r="X361" s="36"/>
      <c r="Y361" s="36"/>
      <c r="Z361" s="36"/>
      <c r="AA361" s="36"/>
      <c r="AB361" s="36"/>
      <c r="AC361" s="36"/>
      <c r="AD361" s="36"/>
      <c r="AE361" s="36"/>
      <c r="AT361" s="18" t="s">
        <v>183</v>
      </c>
      <c r="AU361" s="18" t="s">
        <v>91</v>
      </c>
    </row>
    <row r="362" spans="1:65" s="2" customFormat="1" ht="16.5" customHeight="1">
      <c r="A362" s="36"/>
      <c r="B362" s="37"/>
      <c r="C362" s="193" t="s">
        <v>530</v>
      </c>
      <c r="D362" s="193" t="s">
        <v>177</v>
      </c>
      <c r="E362" s="194" t="s">
        <v>586</v>
      </c>
      <c r="F362" s="195" t="s">
        <v>587</v>
      </c>
      <c r="G362" s="196" t="s">
        <v>199</v>
      </c>
      <c r="H362" s="197">
        <v>1</v>
      </c>
      <c r="I362" s="198"/>
      <c r="J362" s="199">
        <f>ROUND(I362*H362,2)</f>
        <v>0</v>
      </c>
      <c r="K362" s="195" t="s">
        <v>181</v>
      </c>
      <c r="L362" s="41"/>
      <c r="M362" s="200" t="s">
        <v>1</v>
      </c>
      <c r="N362" s="201" t="s">
        <v>48</v>
      </c>
      <c r="O362" s="73"/>
      <c r="P362" s="202">
        <f>O362*H362</f>
        <v>0</v>
      </c>
      <c r="Q362" s="202">
        <v>0</v>
      </c>
      <c r="R362" s="202">
        <f>Q362*H362</f>
        <v>0</v>
      </c>
      <c r="S362" s="202">
        <v>0</v>
      </c>
      <c r="T362" s="203">
        <f>S362*H362</f>
        <v>0</v>
      </c>
      <c r="U362" s="36"/>
      <c r="V362" s="36"/>
      <c r="W362" s="36"/>
      <c r="X362" s="36"/>
      <c r="Y362" s="36"/>
      <c r="Z362" s="36"/>
      <c r="AA362" s="36"/>
      <c r="AB362" s="36"/>
      <c r="AC362" s="36"/>
      <c r="AD362" s="36"/>
      <c r="AE362" s="36"/>
      <c r="AR362" s="204" t="s">
        <v>261</v>
      </c>
      <c r="AT362" s="204" t="s">
        <v>177</v>
      </c>
      <c r="AU362" s="204" t="s">
        <v>91</v>
      </c>
      <c r="AY362" s="18" t="s">
        <v>174</v>
      </c>
      <c r="BE362" s="205">
        <f>IF(N362="základní",J362,0)</f>
        <v>0</v>
      </c>
      <c r="BF362" s="205">
        <f>IF(N362="snížená",J362,0)</f>
        <v>0</v>
      </c>
      <c r="BG362" s="205">
        <f>IF(N362="zákl. přenesená",J362,0)</f>
        <v>0</v>
      </c>
      <c r="BH362" s="205">
        <f>IF(N362="sníž. přenesená",J362,0)</f>
        <v>0</v>
      </c>
      <c r="BI362" s="205">
        <f>IF(N362="nulová",J362,0)</f>
        <v>0</v>
      </c>
      <c r="BJ362" s="18" t="s">
        <v>87</v>
      </c>
      <c r="BK362" s="205">
        <f>ROUND(I362*H362,2)</f>
        <v>0</v>
      </c>
      <c r="BL362" s="18" t="s">
        <v>261</v>
      </c>
      <c r="BM362" s="204" t="s">
        <v>902</v>
      </c>
    </row>
    <row r="363" spans="1:65" s="2" customFormat="1" ht="39">
      <c r="A363" s="36"/>
      <c r="B363" s="37"/>
      <c r="C363" s="38"/>
      <c r="D363" s="206" t="s">
        <v>183</v>
      </c>
      <c r="E363" s="38"/>
      <c r="F363" s="207" t="s">
        <v>443</v>
      </c>
      <c r="G363" s="38"/>
      <c r="H363" s="38"/>
      <c r="I363" s="208"/>
      <c r="J363" s="38"/>
      <c r="K363" s="38"/>
      <c r="L363" s="41"/>
      <c r="M363" s="209"/>
      <c r="N363" s="210"/>
      <c r="O363" s="73"/>
      <c r="P363" s="73"/>
      <c r="Q363" s="73"/>
      <c r="R363" s="73"/>
      <c r="S363" s="73"/>
      <c r="T363" s="74"/>
      <c r="U363" s="36"/>
      <c r="V363" s="36"/>
      <c r="W363" s="36"/>
      <c r="X363" s="36"/>
      <c r="Y363" s="36"/>
      <c r="Z363" s="36"/>
      <c r="AA363" s="36"/>
      <c r="AB363" s="36"/>
      <c r="AC363" s="36"/>
      <c r="AD363" s="36"/>
      <c r="AE363" s="36"/>
      <c r="AT363" s="18" t="s">
        <v>183</v>
      </c>
      <c r="AU363" s="18" t="s">
        <v>91</v>
      </c>
    </row>
    <row r="364" spans="1:65" s="12" customFormat="1" ht="22.9" customHeight="1">
      <c r="B364" s="177"/>
      <c r="C364" s="178"/>
      <c r="D364" s="179" t="s">
        <v>82</v>
      </c>
      <c r="E364" s="191" t="s">
        <v>589</v>
      </c>
      <c r="F364" s="191" t="s">
        <v>590</v>
      </c>
      <c r="G364" s="178"/>
      <c r="H364" s="178"/>
      <c r="I364" s="181"/>
      <c r="J364" s="192">
        <f>BK364</f>
        <v>0</v>
      </c>
      <c r="K364" s="178"/>
      <c r="L364" s="183"/>
      <c r="M364" s="184"/>
      <c r="N364" s="185"/>
      <c r="O364" s="185"/>
      <c r="P364" s="186">
        <f>SUM(P365:P369)</f>
        <v>0</v>
      </c>
      <c r="Q364" s="185"/>
      <c r="R364" s="186">
        <f>SUM(R365:R369)</f>
        <v>0</v>
      </c>
      <c r="S364" s="185"/>
      <c r="T364" s="187">
        <f>SUM(T365:T369)</f>
        <v>0</v>
      </c>
      <c r="AR364" s="188" t="s">
        <v>120</v>
      </c>
      <c r="AT364" s="189" t="s">
        <v>82</v>
      </c>
      <c r="AU364" s="189" t="s">
        <v>87</v>
      </c>
      <c r="AY364" s="188" t="s">
        <v>174</v>
      </c>
      <c r="BK364" s="190">
        <f>SUM(BK365:BK369)</f>
        <v>0</v>
      </c>
    </row>
    <row r="365" spans="1:65" s="2" customFormat="1" ht="16.5" customHeight="1">
      <c r="A365" s="36"/>
      <c r="B365" s="37"/>
      <c r="C365" s="193" t="s">
        <v>534</v>
      </c>
      <c r="D365" s="193" t="s">
        <v>177</v>
      </c>
      <c r="E365" s="194" t="s">
        <v>592</v>
      </c>
      <c r="F365" s="195" t="s">
        <v>593</v>
      </c>
      <c r="G365" s="196" t="s">
        <v>199</v>
      </c>
      <c r="H365" s="197">
        <v>6</v>
      </c>
      <c r="I365" s="198"/>
      <c r="J365" s="199">
        <f>ROUND(I365*H365,2)</f>
        <v>0</v>
      </c>
      <c r="K365" s="195" t="s">
        <v>181</v>
      </c>
      <c r="L365" s="41"/>
      <c r="M365" s="200" t="s">
        <v>1</v>
      </c>
      <c r="N365" s="201" t="s">
        <v>48</v>
      </c>
      <c r="O365" s="73"/>
      <c r="P365" s="202">
        <f>O365*H365</f>
        <v>0</v>
      </c>
      <c r="Q365" s="202">
        <v>0</v>
      </c>
      <c r="R365" s="202">
        <f>Q365*H365</f>
        <v>0</v>
      </c>
      <c r="S365" s="202">
        <v>0</v>
      </c>
      <c r="T365" s="203">
        <f>S365*H365</f>
        <v>0</v>
      </c>
      <c r="U365" s="36"/>
      <c r="V365" s="36"/>
      <c r="W365" s="36"/>
      <c r="X365" s="36"/>
      <c r="Y365" s="36"/>
      <c r="Z365" s="36"/>
      <c r="AA365" s="36"/>
      <c r="AB365" s="36"/>
      <c r="AC365" s="36"/>
      <c r="AD365" s="36"/>
      <c r="AE365" s="36"/>
      <c r="AR365" s="204" t="s">
        <v>548</v>
      </c>
      <c r="AT365" s="204" t="s">
        <v>177</v>
      </c>
      <c r="AU365" s="204" t="s">
        <v>91</v>
      </c>
      <c r="AY365" s="18" t="s">
        <v>174</v>
      </c>
      <c r="BE365" s="205">
        <f>IF(N365="základní",J365,0)</f>
        <v>0</v>
      </c>
      <c r="BF365" s="205">
        <f>IF(N365="snížená",J365,0)</f>
        <v>0</v>
      </c>
      <c r="BG365" s="205">
        <f>IF(N365="zákl. přenesená",J365,0)</f>
        <v>0</v>
      </c>
      <c r="BH365" s="205">
        <f>IF(N365="sníž. přenesená",J365,0)</f>
        <v>0</v>
      </c>
      <c r="BI365" s="205">
        <f>IF(N365="nulová",J365,0)</f>
        <v>0</v>
      </c>
      <c r="BJ365" s="18" t="s">
        <v>87</v>
      </c>
      <c r="BK365" s="205">
        <f>ROUND(I365*H365,2)</f>
        <v>0</v>
      </c>
      <c r="BL365" s="18" t="s">
        <v>548</v>
      </c>
      <c r="BM365" s="204" t="s">
        <v>594</v>
      </c>
    </row>
    <row r="366" spans="1:65" s="2" customFormat="1" ht="29.25">
      <c r="A366" s="36"/>
      <c r="B366" s="37"/>
      <c r="C366" s="38"/>
      <c r="D366" s="206" t="s">
        <v>183</v>
      </c>
      <c r="E366" s="38"/>
      <c r="F366" s="207" t="s">
        <v>428</v>
      </c>
      <c r="G366" s="38"/>
      <c r="H366" s="38"/>
      <c r="I366" s="208"/>
      <c r="J366" s="38"/>
      <c r="K366" s="38"/>
      <c r="L366" s="41"/>
      <c r="M366" s="209"/>
      <c r="N366" s="210"/>
      <c r="O366" s="73"/>
      <c r="P366" s="73"/>
      <c r="Q366" s="73"/>
      <c r="R366" s="73"/>
      <c r="S366" s="73"/>
      <c r="T366" s="74"/>
      <c r="U366" s="36"/>
      <c r="V366" s="36"/>
      <c r="W366" s="36"/>
      <c r="X366" s="36"/>
      <c r="Y366" s="36"/>
      <c r="Z366" s="36"/>
      <c r="AA366" s="36"/>
      <c r="AB366" s="36"/>
      <c r="AC366" s="36"/>
      <c r="AD366" s="36"/>
      <c r="AE366" s="36"/>
      <c r="AT366" s="18" t="s">
        <v>183</v>
      </c>
      <c r="AU366" s="18" t="s">
        <v>91</v>
      </c>
    </row>
    <row r="367" spans="1:65" s="2" customFormat="1" ht="16.5" customHeight="1">
      <c r="A367" s="36"/>
      <c r="B367" s="37"/>
      <c r="C367" s="193" t="s">
        <v>538</v>
      </c>
      <c r="D367" s="193" t="s">
        <v>177</v>
      </c>
      <c r="E367" s="194" t="s">
        <v>600</v>
      </c>
      <c r="F367" s="195" t="s">
        <v>601</v>
      </c>
      <c r="G367" s="196" t="s">
        <v>469</v>
      </c>
      <c r="H367" s="197">
        <v>1</v>
      </c>
      <c r="I367" s="198"/>
      <c r="J367" s="199">
        <f>ROUND(I367*H367,2)</f>
        <v>0</v>
      </c>
      <c r="K367" s="195" t="s">
        <v>181</v>
      </c>
      <c r="L367" s="41"/>
      <c r="M367" s="200" t="s">
        <v>1</v>
      </c>
      <c r="N367" s="201" t="s">
        <v>48</v>
      </c>
      <c r="O367" s="73"/>
      <c r="P367" s="202">
        <f>O367*H367</f>
        <v>0</v>
      </c>
      <c r="Q367" s="202">
        <v>0</v>
      </c>
      <c r="R367" s="202">
        <f>Q367*H367</f>
        <v>0</v>
      </c>
      <c r="S367" s="202">
        <v>0</v>
      </c>
      <c r="T367" s="203">
        <f>S367*H367</f>
        <v>0</v>
      </c>
      <c r="U367" s="36"/>
      <c r="V367" s="36"/>
      <c r="W367" s="36"/>
      <c r="X367" s="36"/>
      <c r="Y367" s="36"/>
      <c r="Z367" s="36"/>
      <c r="AA367" s="36"/>
      <c r="AB367" s="36"/>
      <c r="AC367" s="36"/>
      <c r="AD367" s="36"/>
      <c r="AE367" s="36"/>
      <c r="AR367" s="204" t="s">
        <v>548</v>
      </c>
      <c r="AT367" s="204" t="s">
        <v>177</v>
      </c>
      <c r="AU367" s="204" t="s">
        <v>91</v>
      </c>
      <c r="AY367" s="18" t="s">
        <v>174</v>
      </c>
      <c r="BE367" s="205">
        <f>IF(N367="základní",J367,0)</f>
        <v>0</v>
      </c>
      <c r="BF367" s="205">
        <f>IF(N367="snížená",J367,0)</f>
        <v>0</v>
      </c>
      <c r="BG367" s="205">
        <f>IF(N367="zákl. přenesená",J367,0)</f>
        <v>0</v>
      </c>
      <c r="BH367" s="205">
        <f>IF(N367="sníž. přenesená",J367,0)</f>
        <v>0</v>
      </c>
      <c r="BI367" s="205">
        <f>IF(N367="nulová",J367,0)</f>
        <v>0</v>
      </c>
      <c r="BJ367" s="18" t="s">
        <v>87</v>
      </c>
      <c r="BK367" s="205">
        <f>ROUND(I367*H367,2)</f>
        <v>0</v>
      </c>
      <c r="BL367" s="18" t="s">
        <v>548</v>
      </c>
      <c r="BM367" s="204" t="s">
        <v>602</v>
      </c>
    </row>
    <row r="368" spans="1:65" s="2" customFormat="1" ht="19.5">
      <c r="A368" s="36"/>
      <c r="B368" s="37"/>
      <c r="C368" s="38"/>
      <c r="D368" s="206" t="s">
        <v>183</v>
      </c>
      <c r="E368" s="38"/>
      <c r="F368" s="207" t="s">
        <v>603</v>
      </c>
      <c r="G368" s="38"/>
      <c r="H368" s="38"/>
      <c r="I368" s="208"/>
      <c r="J368" s="38"/>
      <c r="K368" s="38"/>
      <c r="L368" s="41"/>
      <c r="M368" s="209"/>
      <c r="N368" s="210"/>
      <c r="O368" s="73"/>
      <c r="P368" s="73"/>
      <c r="Q368" s="73"/>
      <c r="R368" s="73"/>
      <c r="S368" s="73"/>
      <c r="T368" s="74"/>
      <c r="U368" s="36"/>
      <c r="V368" s="36"/>
      <c r="W368" s="36"/>
      <c r="X368" s="36"/>
      <c r="Y368" s="36"/>
      <c r="Z368" s="36"/>
      <c r="AA368" s="36"/>
      <c r="AB368" s="36"/>
      <c r="AC368" s="36"/>
      <c r="AD368" s="36"/>
      <c r="AE368" s="36"/>
      <c r="AT368" s="18" t="s">
        <v>183</v>
      </c>
      <c r="AU368" s="18" t="s">
        <v>91</v>
      </c>
    </row>
    <row r="369" spans="1:65" s="2" customFormat="1" ht="16.5" customHeight="1">
      <c r="A369" s="36"/>
      <c r="B369" s="37"/>
      <c r="C369" s="193" t="s">
        <v>545</v>
      </c>
      <c r="D369" s="193" t="s">
        <v>177</v>
      </c>
      <c r="E369" s="194" t="s">
        <v>605</v>
      </c>
      <c r="F369" s="195" t="s">
        <v>606</v>
      </c>
      <c r="G369" s="196" t="s">
        <v>469</v>
      </c>
      <c r="H369" s="197">
        <v>1</v>
      </c>
      <c r="I369" s="198"/>
      <c r="J369" s="199">
        <f>ROUND(I369*H369,2)</f>
        <v>0</v>
      </c>
      <c r="K369" s="195" t="s">
        <v>181</v>
      </c>
      <c r="L369" s="41"/>
      <c r="M369" s="265" t="s">
        <v>1</v>
      </c>
      <c r="N369" s="266" t="s">
        <v>48</v>
      </c>
      <c r="O369" s="267"/>
      <c r="P369" s="268">
        <f>O369*H369</f>
        <v>0</v>
      </c>
      <c r="Q369" s="268">
        <v>0</v>
      </c>
      <c r="R369" s="268">
        <f>Q369*H369</f>
        <v>0</v>
      </c>
      <c r="S369" s="268">
        <v>0</v>
      </c>
      <c r="T369" s="269">
        <f>S369*H369</f>
        <v>0</v>
      </c>
      <c r="U369" s="36"/>
      <c r="V369" s="36"/>
      <c r="W369" s="36"/>
      <c r="X369" s="36"/>
      <c r="Y369" s="36"/>
      <c r="Z369" s="36"/>
      <c r="AA369" s="36"/>
      <c r="AB369" s="36"/>
      <c r="AC369" s="36"/>
      <c r="AD369" s="36"/>
      <c r="AE369" s="36"/>
      <c r="AR369" s="204" t="s">
        <v>548</v>
      </c>
      <c r="AT369" s="204" t="s">
        <v>177</v>
      </c>
      <c r="AU369" s="204" t="s">
        <v>91</v>
      </c>
      <c r="AY369" s="18" t="s">
        <v>174</v>
      </c>
      <c r="BE369" s="205">
        <f>IF(N369="základní",J369,0)</f>
        <v>0</v>
      </c>
      <c r="BF369" s="205">
        <f>IF(N369="snížená",J369,0)</f>
        <v>0</v>
      </c>
      <c r="BG369" s="205">
        <f>IF(N369="zákl. přenesená",J369,0)</f>
        <v>0</v>
      </c>
      <c r="BH369" s="205">
        <f>IF(N369="sníž. přenesená",J369,0)</f>
        <v>0</v>
      </c>
      <c r="BI369" s="205">
        <f>IF(N369="nulová",J369,0)</f>
        <v>0</v>
      </c>
      <c r="BJ369" s="18" t="s">
        <v>87</v>
      </c>
      <c r="BK369" s="205">
        <f>ROUND(I369*H369,2)</f>
        <v>0</v>
      </c>
      <c r="BL369" s="18" t="s">
        <v>548</v>
      </c>
      <c r="BM369" s="204" t="s">
        <v>607</v>
      </c>
    </row>
    <row r="370" spans="1:65" s="2" customFormat="1" ht="6.95" customHeight="1">
      <c r="A370" s="36"/>
      <c r="B370" s="56"/>
      <c r="C370" s="57"/>
      <c r="D370" s="57"/>
      <c r="E370" s="57"/>
      <c r="F370" s="57"/>
      <c r="G370" s="57"/>
      <c r="H370" s="57"/>
      <c r="I370" s="57"/>
      <c r="J370" s="57"/>
      <c r="K370" s="57"/>
      <c r="L370" s="41"/>
      <c r="M370" s="36"/>
      <c r="O370" s="36"/>
      <c r="P370" s="36"/>
      <c r="Q370" s="36"/>
      <c r="R370" s="36"/>
      <c r="S370" s="36"/>
      <c r="T370" s="36"/>
      <c r="U370" s="36"/>
      <c r="V370" s="36"/>
      <c r="W370" s="36"/>
      <c r="X370" s="36"/>
      <c r="Y370" s="36"/>
      <c r="Z370" s="36"/>
      <c r="AA370" s="36"/>
      <c r="AB370" s="36"/>
      <c r="AC370" s="36"/>
      <c r="AD370" s="36"/>
      <c r="AE370" s="36"/>
    </row>
  </sheetData>
  <sheetProtection algorithmName="SHA-512" hashValue="rTm6/puajVVeidxRkocVrjgx52+3kJAQTouqAO5LlDBJg+wk4hwpDSMaG+TiIqoSit4QWFGV+JR9T4Yi/fkYSA==" saltValue="H0Phz5HEsRi5bE0Pe+m9gMPb1pgWFmvMHxTB99dWCtD8CtKCX5kXVtJWKSqoh5XXg405UhJN0yEYJ8gK0R8zXw==" spinCount="100000" sheet="1" objects="1" scenarios="1" formatColumns="0" formatRows="0" autoFilter="0"/>
  <autoFilter ref="C136:K369" xr:uid="{00000000-0009-0000-0000-000009000000}"/>
  <mergeCells count="12">
    <mergeCell ref="E129:H129"/>
    <mergeCell ref="L2:V2"/>
    <mergeCell ref="E85:H85"/>
    <mergeCell ref="E87:H87"/>
    <mergeCell ref="E89:H89"/>
    <mergeCell ref="E125:H125"/>
    <mergeCell ref="E127:H127"/>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2:BM133"/>
  <sheetViews>
    <sheetView showGridLines="0" topLeftCell="A83"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0"/>
      <c r="M2" s="300"/>
      <c r="N2" s="300"/>
      <c r="O2" s="300"/>
      <c r="P2" s="300"/>
      <c r="Q2" s="300"/>
      <c r="R2" s="300"/>
      <c r="S2" s="300"/>
      <c r="T2" s="300"/>
      <c r="U2" s="300"/>
      <c r="V2" s="300"/>
      <c r="AT2" s="18" t="s">
        <v>126</v>
      </c>
    </row>
    <row r="3" spans="1:46" s="1" customFormat="1" ht="6.95" customHeight="1">
      <c r="B3" s="117"/>
      <c r="C3" s="118"/>
      <c r="D3" s="118"/>
      <c r="E3" s="118"/>
      <c r="F3" s="118"/>
      <c r="G3" s="118"/>
      <c r="H3" s="118"/>
      <c r="I3" s="118"/>
      <c r="J3" s="118"/>
      <c r="K3" s="118"/>
      <c r="L3" s="21"/>
      <c r="AT3" s="18" t="s">
        <v>91</v>
      </c>
    </row>
    <row r="4" spans="1:46" s="1" customFormat="1" ht="24.95" customHeight="1">
      <c r="B4" s="21"/>
      <c r="D4" s="119" t="s">
        <v>132</v>
      </c>
      <c r="L4" s="21"/>
      <c r="M4" s="120" t="s">
        <v>10</v>
      </c>
      <c r="AT4" s="18" t="s">
        <v>4</v>
      </c>
    </row>
    <row r="5" spans="1:46" s="1" customFormat="1" ht="6.95" customHeight="1">
      <c r="B5" s="21"/>
      <c r="L5" s="21"/>
    </row>
    <row r="6" spans="1:46" s="1" customFormat="1" ht="12" customHeight="1">
      <c r="B6" s="21"/>
      <c r="D6" s="121" t="s">
        <v>16</v>
      </c>
      <c r="L6" s="21"/>
    </row>
    <row r="7" spans="1:46" s="1" customFormat="1" ht="16.5" customHeight="1">
      <c r="B7" s="21"/>
      <c r="E7" s="319" t="str">
        <f>'Rekapitulace stavby'!K6</f>
        <v>Technologický pavilon CPIT - rekonstrukce střech</v>
      </c>
      <c r="F7" s="320"/>
      <c r="G7" s="320"/>
      <c r="H7" s="320"/>
      <c r="L7" s="21"/>
    </row>
    <row r="8" spans="1:46" ht="12.75">
      <c r="B8" s="21"/>
      <c r="D8" s="121" t="s">
        <v>133</v>
      </c>
      <c r="L8" s="21"/>
    </row>
    <row r="9" spans="1:46" s="1" customFormat="1" ht="16.5" customHeight="1">
      <c r="B9" s="21"/>
      <c r="E9" s="319" t="s">
        <v>838</v>
      </c>
      <c r="F9" s="300"/>
      <c r="G9" s="300"/>
      <c r="H9" s="300"/>
      <c r="L9" s="21"/>
    </row>
    <row r="10" spans="1:46" s="1" customFormat="1" ht="12" customHeight="1">
      <c r="B10" s="21"/>
      <c r="D10" s="121" t="s">
        <v>135</v>
      </c>
      <c r="L10" s="21"/>
    </row>
    <row r="11" spans="1:46" s="2" customFormat="1" ht="16.5" customHeight="1">
      <c r="A11" s="36"/>
      <c r="B11" s="41"/>
      <c r="C11" s="36"/>
      <c r="D11" s="36"/>
      <c r="E11" s="329" t="s">
        <v>655</v>
      </c>
      <c r="F11" s="321"/>
      <c r="G11" s="321"/>
      <c r="H11" s="321"/>
      <c r="I11" s="36"/>
      <c r="J11" s="36"/>
      <c r="K11" s="36"/>
      <c r="L11" s="53"/>
      <c r="S11" s="36"/>
      <c r="T11" s="36"/>
      <c r="U11" s="36"/>
      <c r="V11" s="36"/>
      <c r="W11" s="36"/>
      <c r="X11" s="36"/>
      <c r="Y11" s="36"/>
      <c r="Z11" s="36"/>
      <c r="AA11" s="36"/>
      <c r="AB11" s="36"/>
      <c r="AC11" s="36"/>
      <c r="AD11" s="36"/>
      <c r="AE11" s="36"/>
    </row>
    <row r="12" spans="1:46" s="2" customFormat="1" ht="12" customHeight="1">
      <c r="A12" s="36"/>
      <c r="B12" s="41"/>
      <c r="C12" s="36"/>
      <c r="D12" s="121" t="s">
        <v>656</v>
      </c>
      <c r="E12" s="36"/>
      <c r="F12" s="36"/>
      <c r="G12" s="36"/>
      <c r="H12" s="36"/>
      <c r="I12" s="36"/>
      <c r="J12" s="36"/>
      <c r="K12" s="36"/>
      <c r="L12" s="53"/>
      <c r="S12" s="36"/>
      <c r="T12" s="36"/>
      <c r="U12" s="36"/>
      <c r="V12" s="36"/>
      <c r="W12" s="36"/>
      <c r="X12" s="36"/>
      <c r="Y12" s="36"/>
      <c r="Z12" s="36"/>
      <c r="AA12" s="36"/>
      <c r="AB12" s="36"/>
      <c r="AC12" s="36"/>
      <c r="AD12" s="36"/>
      <c r="AE12" s="36"/>
    </row>
    <row r="13" spans="1:46" s="2" customFormat="1" ht="16.5" customHeight="1">
      <c r="A13" s="36"/>
      <c r="B13" s="41"/>
      <c r="C13" s="36"/>
      <c r="D13" s="36"/>
      <c r="E13" s="322" t="s">
        <v>903</v>
      </c>
      <c r="F13" s="321"/>
      <c r="G13" s="321"/>
      <c r="H13" s="321"/>
      <c r="I13" s="36"/>
      <c r="J13" s="36"/>
      <c r="K13" s="36"/>
      <c r="L13" s="53"/>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53"/>
      <c r="S14" s="36"/>
      <c r="T14" s="36"/>
      <c r="U14" s="36"/>
      <c r="V14" s="36"/>
      <c r="W14" s="36"/>
      <c r="X14" s="36"/>
      <c r="Y14" s="36"/>
      <c r="Z14" s="36"/>
      <c r="AA14" s="36"/>
      <c r="AB14" s="36"/>
      <c r="AC14" s="36"/>
      <c r="AD14" s="36"/>
      <c r="AE14" s="36"/>
    </row>
    <row r="15" spans="1:46" s="2" customFormat="1" ht="12" customHeight="1">
      <c r="A15" s="36"/>
      <c r="B15" s="41"/>
      <c r="C15" s="36"/>
      <c r="D15" s="121" t="s">
        <v>18</v>
      </c>
      <c r="E15" s="36"/>
      <c r="F15" s="112" t="s">
        <v>1</v>
      </c>
      <c r="G15" s="36"/>
      <c r="H15" s="36"/>
      <c r="I15" s="121" t="s">
        <v>20</v>
      </c>
      <c r="J15" s="112" t="s">
        <v>1</v>
      </c>
      <c r="K15" s="36"/>
      <c r="L15" s="53"/>
      <c r="S15" s="36"/>
      <c r="T15" s="36"/>
      <c r="U15" s="36"/>
      <c r="V15" s="36"/>
      <c r="W15" s="36"/>
      <c r="X15" s="36"/>
      <c r="Y15" s="36"/>
      <c r="Z15" s="36"/>
      <c r="AA15" s="36"/>
      <c r="AB15" s="36"/>
      <c r="AC15" s="36"/>
      <c r="AD15" s="36"/>
      <c r="AE15" s="36"/>
    </row>
    <row r="16" spans="1:46" s="2" customFormat="1" ht="12" customHeight="1">
      <c r="A16" s="36"/>
      <c r="B16" s="41"/>
      <c r="C16" s="36"/>
      <c r="D16" s="121" t="s">
        <v>22</v>
      </c>
      <c r="E16" s="36"/>
      <c r="F16" s="112" t="s">
        <v>40</v>
      </c>
      <c r="G16" s="36"/>
      <c r="H16" s="36"/>
      <c r="I16" s="121" t="s">
        <v>24</v>
      </c>
      <c r="J16" s="122" t="str">
        <f>'Rekapitulace stavby'!AN8</f>
        <v>31. 12. 2021</v>
      </c>
      <c r="K16" s="36"/>
      <c r="L16" s="53"/>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53"/>
      <c r="S17" s="36"/>
      <c r="T17" s="36"/>
      <c r="U17" s="36"/>
      <c r="V17" s="36"/>
      <c r="W17" s="36"/>
      <c r="X17" s="36"/>
      <c r="Y17" s="36"/>
      <c r="Z17" s="36"/>
      <c r="AA17" s="36"/>
      <c r="AB17" s="36"/>
      <c r="AC17" s="36"/>
      <c r="AD17" s="36"/>
      <c r="AE17" s="36"/>
    </row>
    <row r="18" spans="1:31" s="2" customFormat="1" ht="12" customHeight="1">
      <c r="A18" s="36"/>
      <c r="B18" s="41"/>
      <c r="C18" s="36"/>
      <c r="D18" s="121" t="s">
        <v>30</v>
      </c>
      <c r="E18" s="36"/>
      <c r="F18" s="36"/>
      <c r="G18" s="36"/>
      <c r="H18" s="36"/>
      <c r="I18" s="121" t="s">
        <v>31</v>
      </c>
      <c r="J18" s="112" t="str">
        <f>IF('Rekapitulace stavby'!AN10="","",'Rekapitulace stavby'!AN10)</f>
        <v/>
      </c>
      <c r="K18" s="36"/>
      <c r="L18" s="53"/>
      <c r="S18" s="36"/>
      <c r="T18" s="36"/>
      <c r="U18" s="36"/>
      <c r="V18" s="36"/>
      <c r="W18" s="36"/>
      <c r="X18" s="36"/>
      <c r="Y18" s="36"/>
      <c r="Z18" s="36"/>
      <c r="AA18" s="36"/>
      <c r="AB18" s="36"/>
      <c r="AC18" s="36"/>
      <c r="AD18" s="36"/>
      <c r="AE18" s="36"/>
    </row>
    <row r="19" spans="1:31" s="2" customFormat="1" ht="18" customHeight="1">
      <c r="A19" s="36"/>
      <c r="B19" s="41"/>
      <c r="C19" s="36"/>
      <c r="D19" s="36"/>
      <c r="E19" s="112" t="str">
        <f>IF('Rekapitulace stavby'!E11="","",'Rekapitulace stavby'!E11)</f>
        <v xml:space="preserve">VŠB-TUO </v>
      </c>
      <c r="F19" s="36"/>
      <c r="G19" s="36"/>
      <c r="H19" s="36"/>
      <c r="I19" s="121" t="s">
        <v>33</v>
      </c>
      <c r="J19" s="112" t="str">
        <f>IF('Rekapitulace stavby'!AN11="","",'Rekapitulace stavby'!AN11)</f>
        <v/>
      </c>
      <c r="K19" s="36"/>
      <c r="L19" s="53"/>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53"/>
      <c r="S20" s="36"/>
      <c r="T20" s="36"/>
      <c r="U20" s="36"/>
      <c r="V20" s="36"/>
      <c r="W20" s="36"/>
      <c r="X20" s="36"/>
      <c r="Y20" s="36"/>
      <c r="Z20" s="36"/>
      <c r="AA20" s="36"/>
      <c r="AB20" s="36"/>
      <c r="AC20" s="36"/>
      <c r="AD20" s="36"/>
      <c r="AE20" s="36"/>
    </row>
    <row r="21" spans="1:31" s="2" customFormat="1" ht="12" customHeight="1">
      <c r="A21" s="36"/>
      <c r="B21" s="41"/>
      <c r="C21" s="36"/>
      <c r="D21" s="121" t="s">
        <v>34</v>
      </c>
      <c r="E21" s="36"/>
      <c r="F21" s="36"/>
      <c r="G21" s="36"/>
      <c r="H21" s="36"/>
      <c r="I21" s="121" t="s">
        <v>31</v>
      </c>
      <c r="J21" s="31" t="str">
        <f>'Rekapitulace stavby'!AN13</f>
        <v>Vyplň údaj</v>
      </c>
      <c r="K21" s="36"/>
      <c r="L21" s="53"/>
      <c r="S21" s="36"/>
      <c r="T21" s="36"/>
      <c r="U21" s="36"/>
      <c r="V21" s="36"/>
      <c r="W21" s="36"/>
      <c r="X21" s="36"/>
      <c r="Y21" s="36"/>
      <c r="Z21" s="36"/>
      <c r="AA21" s="36"/>
      <c r="AB21" s="36"/>
      <c r="AC21" s="36"/>
      <c r="AD21" s="36"/>
      <c r="AE21" s="36"/>
    </row>
    <row r="22" spans="1:31" s="2" customFormat="1" ht="18" customHeight="1">
      <c r="A22" s="36"/>
      <c r="B22" s="41"/>
      <c r="C22" s="36"/>
      <c r="D22" s="36"/>
      <c r="E22" s="323" t="str">
        <f>'Rekapitulace stavby'!E14</f>
        <v>Vyplň údaj</v>
      </c>
      <c r="F22" s="324"/>
      <c r="G22" s="324"/>
      <c r="H22" s="324"/>
      <c r="I22" s="121" t="s">
        <v>33</v>
      </c>
      <c r="J22" s="31" t="str">
        <f>'Rekapitulace stavby'!AN14</f>
        <v>Vyplň údaj</v>
      </c>
      <c r="K22" s="36"/>
      <c r="L22" s="53"/>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53"/>
      <c r="S23" s="36"/>
      <c r="T23" s="36"/>
      <c r="U23" s="36"/>
      <c r="V23" s="36"/>
      <c r="W23" s="36"/>
      <c r="X23" s="36"/>
      <c r="Y23" s="36"/>
      <c r="Z23" s="36"/>
      <c r="AA23" s="36"/>
      <c r="AB23" s="36"/>
      <c r="AC23" s="36"/>
      <c r="AD23" s="36"/>
      <c r="AE23" s="36"/>
    </row>
    <row r="24" spans="1:31" s="2" customFormat="1" ht="12" customHeight="1">
      <c r="A24" s="36"/>
      <c r="B24" s="41"/>
      <c r="C24" s="36"/>
      <c r="D24" s="121" t="s">
        <v>36</v>
      </c>
      <c r="E24" s="36"/>
      <c r="F24" s="36"/>
      <c r="G24" s="36"/>
      <c r="H24" s="36"/>
      <c r="I24" s="121" t="s">
        <v>31</v>
      </c>
      <c r="J24" s="112" t="str">
        <f>IF('Rekapitulace stavby'!AN16="","",'Rekapitulace stavby'!AN16)</f>
        <v/>
      </c>
      <c r="K24" s="36"/>
      <c r="L24" s="53"/>
      <c r="S24" s="36"/>
      <c r="T24" s="36"/>
      <c r="U24" s="36"/>
      <c r="V24" s="36"/>
      <c r="W24" s="36"/>
      <c r="X24" s="36"/>
      <c r="Y24" s="36"/>
      <c r="Z24" s="36"/>
      <c r="AA24" s="36"/>
      <c r="AB24" s="36"/>
      <c r="AC24" s="36"/>
      <c r="AD24" s="36"/>
      <c r="AE24" s="36"/>
    </row>
    <row r="25" spans="1:31" s="2" customFormat="1" ht="18" customHeight="1">
      <c r="A25" s="36"/>
      <c r="B25" s="41"/>
      <c r="C25" s="36"/>
      <c r="D25" s="36"/>
      <c r="E25" s="112" t="str">
        <f>IF('Rekapitulace stavby'!E17="","",'Rekapitulace stavby'!E17)</f>
        <v>CHVÁLEK ATELIÉR s.r.o.</v>
      </c>
      <c r="F25" s="36"/>
      <c r="G25" s="36"/>
      <c r="H25" s="36"/>
      <c r="I25" s="121" t="s">
        <v>33</v>
      </c>
      <c r="J25" s="112" t="str">
        <f>IF('Rekapitulace stavby'!AN17="","",'Rekapitulace stavby'!AN17)</f>
        <v/>
      </c>
      <c r="K25" s="36"/>
      <c r="L25" s="53"/>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53"/>
      <c r="S26" s="36"/>
      <c r="T26" s="36"/>
      <c r="U26" s="36"/>
      <c r="V26" s="36"/>
      <c r="W26" s="36"/>
      <c r="X26" s="36"/>
      <c r="Y26" s="36"/>
      <c r="Z26" s="36"/>
      <c r="AA26" s="36"/>
      <c r="AB26" s="36"/>
      <c r="AC26" s="36"/>
      <c r="AD26" s="36"/>
      <c r="AE26" s="36"/>
    </row>
    <row r="27" spans="1:31" s="2" customFormat="1" ht="12" customHeight="1">
      <c r="A27" s="36"/>
      <c r="B27" s="41"/>
      <c r="C27" s="36"/>
      <c r="D27" s="121" t="s">
        <v>39</v>
      </c>
      <c r="E27" s="36"/>
      <c r="F27" s="36"/>
      <c r="G27" s="36"/>
      <c r="H27" s="36"/>
      <c r="I27" s="121" t="s">
        <v>31</v>
      </c>
      <c r="J27" s="112" t="str">
        <f>IF('Rekapitulace stavby'!AN19="","",'Rekapitulace stavby'!AN19)</f>
        <v/>
      </c>
      <c r="K27" s="36"/>
      <c r="L27" s="53"/>
      <c r="S27" s="36"/>
      <c r="T27" s="36"/>
      <c r="U27" s="36"/>
      <c r="V27" s="36"/>
      <c r="W27" s="36"/>
      <c r="X27" s="36"/>
      <c r="Y27" s="36"/>
      <c r="Z27" s="36"/>
      <c r="AA27" s="36"/>
      <c r="AB27" s="36"/>
      <c r="AC27" s="36"/>
      <c r="AD27" s="36"/>
      <c r="AE27" s="36"/>
    </row>
    <row r="28" spans="1:31" s="2" customFormat="1" ht="18" customHeight="1">
      <c r="A28" s="36"/>
      <c r="B28" s="41"/>
      <c r="C28" s="36"/>
      <c r="D28" s="36"/>
      <c r="E28" s="112" t="str">
        <f>IF('Rekapitulace stavby'!E20="","",'Rekapitulace stavby'!E20)</f>
        <v xml:space="preserve"> </v>
      </c>
      <c r="F28" s="36"/>
      <c r="G28" s="36"/>
      <c r="H28" s="36"/>
      <c r="I28" s="121" t="s">
        <v>33</v>
      </c>
      <c r="J28" s="112" t="str">
        <f>IF('Rekapitulace stavby'!AN20="","",'Rekapitulace stavby'!AN20)</f>
        <v/>
      </c>
      <c r="K28" s="36"/>
      <c r="L28" s="53"/>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53"/>
      <c r="S29" s="36"/>
      <c r="T29" s="36"/>
      <c r="U29" s="36"/>
      <c r="V29" s="36"/>
      <c r="W29" s="36"/>
      <c r="X29" s="36"/>
      <c r="Y29" s="36"/>
      <c r="Z29" s="36"/>
      <c r="AA29" s="36"/>
      <c r="AB29" s="36"/>
      <c r="AC29" s="36"/>
      <c r="AD29" s="36"/>
      <c r="AE29" s="36"/>
    </row>
    <row r="30" spans="1:31" s="2" customFormat="1" ht="12" customHeight="1">
      <c r="A30" s="36"/>
      <c r="B30" s="41"/>
      <c r="C30" s="36"/>
      <c r="D30" s="121" t="s">
        <v>41</v>
      </c>
      <c r="E30" s="36"/>
      <c r="F30" s="36"/>
      <c r="G30" s="36"/>
      <c r="H30" s="36"/>
      <c r="I30" s="36"/>
      <c r="J30" s="36"/>
      <c r="K30" s="36"/>
      <c r="L30" s="53"/>
      <c r="S30" s="36"/>
      <c r="T30" s="36"/>
      <c r="U30" s="36"/>
      <c r="V30" s="36"/>
      <c r="W30" s="36"/>
      <c r="X30" s="36"/>
      <c r="Y30" s="36"/>
      <c r="Z30" s="36"/>
      <c r="AA30" s="36"/>
      <c r="AB30" s="36"/>
      <c r="AC30" s="36"/>
      <c r="AD30" s="36"/>
      <c r="AE30" s="36"/>
    </row>
    <row r="31" spans="1:31" s="8" customFormat="1" ht="95.25" customHeight="1">
      <c r="A31" s="123"/>
      <c r="B31" s="124"/>
      <c r="C31" s="123"/>
      <c r="D31" s="123"/>
      <c r="E31" s="325" t="s">
        <v>42</v>
      </c>
      <c r="F31" s="325"/>
      <c r="G31" s="325"/>
      <c r="H31" s="325"/>
      <c r="I31" s="123"/>
      <c r="J31" s="123"/>
      <c r="K31" s="123"/>
      <c r="L31" s="125"/>
      <c r="S31" s="123"/>
      <c r="T31" s="123"/>
      <c r="U31" s="123"/>
      <c r="V31" s="123"/>
      <c r="W31" s="123"/>
      <c r="X31" s="123"/>
      <c r="Y31" s="123"/>
      <c r="Z31" s="123"/>
      <c r="AA31" s="123"/>
      <c r="AB31" s="123"/>
      <c r="AC31" s="123"/>
      <c r="AD31" s="123"/>
      <c r="AE31" s="123"/>
    </row>
    <row r="32" spans="1:31" s="2" customFormat="1" ht="6.95" customHeight="1">
      <c r="A32" s="36"/>
      <c r="B32" s="41"/>
      <c r="C32" s="36"/>
      <c r="D32" s="36"/>
      <c r="E32" s="36"/>
      <c r="F32" s="36"/>
      <c r="G32" s="36"/>
      <c r="H32" s="36"/>
      <c r="I32" s="36"/>
      <c r="J32" s="36"/>
      <c r="K32" s="36"/>
      <c r="L32" s="53"/>
      <c r="S32" s="36"/>
      <c r="T32" s="36"/>
      <c r="U32" s="36"/>
      <c r="V32" s="36"/>
      <c r="W32" s="36"/>
      <c r="X32" s="36"/>
      <c r="Y32" s="36"/>
      <c r="Z32" s="36"/>
      <c r="AA32" s="36"/>
      <c r="AB32" s="36"/>
      <c r="AC32" s="36"/>
      <c r="AD32" s="36"/>
      <c r="AE32" s="36"/>
    </row>
    <row r="33" spans="1:31" s="2" customFormat="1" ht="6.95" customHeight="1">
      <c r="A33" s="36"/>
      <c r="B33" s="41"/>
      <c r="C33" s="36"/>
      <c r="D33" s="126"/>
      <c r="E33" s="126"/>
      <c r="F33" s="126"/>
      <c r="G33" s="126"/>
      <c r="H33" s="126"/>
      <c r="I33" s="126"/>
      <c r="J33" s="126"/>
      <c r="K33" s="126"/>
      <c r="L33" s="53"/>
      <c r="S33" s="36"/>
      <c r="T33" s="36"/>
      <c r="U33" s="36"/>
      <c r="V33" s="36"/>
      <c r="W33" s="36"/>
      <c r="X33" s="36"/>
      <c r="Y33" s="36"/>
      <c r="Z33" s="36"/>
      <c r="AA33" s="36"/>
      <c r="AB33" s="36"/>
      <c r="AC33" s="36"/>
      <c r="AD33" s="36"/>
      <c r="AE33" s="36"/>
    </row>
    <row r="34" spans="1:31" s="2" customFormat="1" ht="25.35" customHeight="1">
      <c r="A34" s="36"/>
      <c r="B34" s="41"/>
      <c r="C34" s="36"/>
      <c r="D34" s="127" t="s">
        <v>43</v>
      </c>
      <c r="E34" s="36"/>
      <c r="F34" s="36"/>
      <c r="G34" s="36"/>
      <c r="H34" s="36"/>
      <c r="I34" s="36"/>
      <c r="J34" s="128">
        <f>ROUND(J126, 2)</f>
        <v>0</v>
      </c>
      <c r="K34" s="36"/>
      <c r="L34" s="53"/>
      <c r="S34" s="36"/>
      <c r="T34" s="36"/>
      <c r="U34" s="36"/>
      <c r="V34" s="36"/>
      <c r="W34" s="36"/>
      <c r="X34" s="36"/>
      <c r="Y34" s="36"/>
      <c r="Z34" s="36"/>
      <c r="AA34" s="36"/>
      <c r="AB34" s="36"/>
      <c r="AC34" s="36"/>
      <c r="AD34" s="36"/>
      <c r="AE34" s="36"/>
    </row>
    <row r="35" spans="1:31" s="2" customFormat="1" ht="6.95" customHeight="1">
      <c r="A35" s="36"/>
      <c r="B35" s="41"/>
      <c r="C35" s="36"/>
      <c r="D35" s="126"/>
      <c r="E35" s="126"/>
      <c r="F35" s="126"/>
      <c r="G35" s="126"/>
      <c r="H35" s="126"/>
      <c r="I35" s="126"/>
      <c r="J35" s="126"/>
      <c r="K35" s="126"/>
      <c r="L35" s="53"/>
      <c r="S35" s="36"/>
      <c r="T35" s="36"/>
      <c r="U35" s="36"/>
      <c r="V35" s="36"/>
      <c r="W35" s="36"/>
      <c r="X35" s="36"/>
      <c r="Y35" s="36"/>
      <c r="Z35" s="36"/>
      <c r="AA35" s="36"/>
      <c r="AB35" s="36"/>
      <c r="AC35" s="36"/>
      <c r="AD35" s="36"/>
      <c r="AE35" s="36"/>
    </row>
    <row r="36" spans="1:31" s="2" customFormat="1" ht="14.45" customHeight="1">
      <c r="A36" s="36"/>
      <c r="B36" s="41"/>
      <c r="C36" s="36"/>
      <c r="D36" s="36"/>
      <c r="E36" s="36"/>
      <c r="F36" s="129" t="s">
        <v>45</v>
      </c>
      <c r="G36" s="36"/>
      <c r="H36" s="36"/>
      <c r="I36" s="129" t="s">
        <v>44</v>
      </c>
      <c r="J36" s="129" t="s">
        <v>46</v>
      </c>
      <c r="K36" s="36"/>
      <c r="L36" s="53"/>
      <c r="S36" s="36"/>
      <c r="T36" s="36"/>
      <c r="U36" s="36"/>
      <c r="V36" s="36"/>
      <c r="W36" s="36"/>
      <c r="X36" s="36"/>
      <c r="Y36" s="36"/>
      <c r="Z36" s="36"/>
      <c r="AA36" s="36"/>
      <c r="AB36" s="36"/>
      <c r="AC36" s="36"/>
      <c r="AD36" s="36"/>
      <c r="AE36" s="36"/>
    </row>
    <row r="37" spans="1:31" s="2" customFormat="1" ht="14.45" customHeight="1">
      <c r="A37" s="36"/>
      <c r="B37" s="41"/>
      <c r="C37" s="36"/>
      <c r="D37" s="130" t="s">
        <v>47</v>
      </c>
      <c r="E37" s="121" t="s">
        <v>48</v>
      </c>
      <c r="F37" s="131">
        <f>ROUND((SUM(BE126:BE132)),  2)</f>
        <v>0</v>
      </c>
      <c r="G37" s="36"/>
      <c r="H37" s="36"/>
      <c r="I37" s="132">
        <v>0.21</v>
      </c>
      <c r="J37" s="131">
        <f>ROUND(((SUM(BE126:BE132))*I37),  2)</f>
        <v>0</v>
      </c>
      <c r="K37" s="36"/>
      <c r="L37" s="53"/>
      <c r="S37" s="36"/>
      <c r="T37" s="36"/>
      <c r="U37" s="36"/>
      <c r="V37" s="36"/>
      <c r="W37" s="36"/>
      <c r="X37" s="36"/>
      <c r="Y37" s="36"/>
      <c r="Z37" s="36"/>
      <c r="AA37" s="36"/>
      <c r="AB37" s="36"/>
      <c r="AC37" s="36"/>
      <c r="AD37" s="36"/>
      <c r="AE37" s="36"/>
    </row>
    <row r="38" spans="1:31" s="2" customFormat="1" ht="14.45" customHeight="1">
      <c r="A38" s="36"/>
      <c r="B38" s="41"/>
      <c r="C38" s="36"/>
      <c r="D38" s="36"/>
      <c r="E38" s="121" t="s">
        <v>49</v>
      </c>
      <c r="F38" s="131">
        <f>ROUND((SUM(BF126:BF132)),  2)</f>
        <v>0</v>
      </c>
      <c r="G38" s="36"/>
      <c r="H38" s="36"/>
      <c r="I38" s="132">
        <v>0.15</v>
      </c>
      <c r="J38" s="131">
        <f>ROUND(((SUM(BF126:BF132))*I38),  2)</f>
        <v>0</v>
      </c>
      <c r="K38" s="36"/>
      <c r="L38" s="53"/>
      <c r="S38" s="36"/>
      <c r="T38" s="36"/>
      <c r="U38" s="36"/>
      <c r="V38" s="36"/>
      <c r="W38" s="36"/>
      <c r="X38" s="36"/>
      <c r="Y38" s="36"/>
      <c r="Z38" s="36"/>
      <c r="AA38" s="36"/>
      <c r="AB38" s="36"/>
      <c r="AC38" s="36"/>
      <c r="AD38" s="36"/>
      <c r="AE38" s="36"/>
    </row>
    <row r="39" spans="1:31" s="2" customFormat="1" ht="14.45" hidden="1" customHeight="1">
      <c r="A39" s="36"/>
      <c r="B39" s="41"/>
      <c r="C39" s="36"/>
      <c r="D39" s="36"/>
      <c r="E39" s="121" t="s">
        <v>50</v>
      </c>
      <c r="F39" s="131">
        <f>ROUND((SUM(BG126:BG132)),  2)</f>
        <v>0</v>
      </c>
      <c r="G39" s="36"/>
      <c r="H39" s="36"/>
      <c r="I39" s="132">
        <v>0.21</v>
      </c>
      <c r="J39" s="131">
        <f>0</f>
        <v>0</v>
      </c>
      <c r="K39" s="36"/>
      <c r="L39" s="53"/>
      <c r="S39" s="36"/>
      <c r="T39" s="36"/>
      <c r="U39" s="36"/>
      <c r="V39" s="36"/>
      <c r="W39" s="36"/>
      <c r="X39" s="36"/>
      <c r="Y39" s="36"/>
      <c r="Z39" s="36"/>
      <c r="AA39" s="36"/>
      <c r="AB39" s="36"/>
      <c r="AC39" s="36"/>
      <c r="AD39" s="36"/>
      <c r="AE39" s="36"/>
    </row>
    <row r="40" spans="1:31" s="2" customFormat="1" ht="14.45" hidden="1" customHeight="1">
      <c r="A40" s="36"/>
      <c r="B40" s="41"/>
      <c r="C40" s="36"/>
      <c r="D40" s="36"/>
      <c r="E40" s="121" t="s">
        <v>51</v>
      </c>
      <c r="F40" s="131">
        <f>ROUND((SUM(BH126:BH132)),  2)</f>
        <v>0</v>
      </c>
      <c r="G40" s="36"/>
      <c r="H40" s="36"/>
      <c r="I40" s="132">
        <v>0.15</v>
      </c>
      <c r="J40" s="131">
        <f>0</f>
        <v>0</v>
      </c>
      <c r="K40" s="36"/>
      <c r="L40" s="53"/>
      <c r="S40" s="36"/>
      <c r="T40" s="36"/>
      <c r="U40" s="36"/>
      <c r="V40" s="36"/>
      <c r="W40" s="36"/>
      <c r="X40" s="36"/>
      <c r="Y40" s="36"/>
      <c r="Z40" s="36"/>
      <c r="AA40" s="36"/>
      <c r="AB40" s="36"/>
      <c r="AC40" s="36"/>
      <c r="AD40" s="36"/>
      <c r="AE40" s="36"/>
    </row>
    <row r="41" spans="1:31" s="2" customFormat="1" ht="14.45" hidden="1" customHeight="1">
      <c r="A41" s="36"/>
      <c r="B41" s="41"/>
      <c r="C41" s="36"/>
      <c r="D41" s="36"/>
      <c r="E41" s="121" t="s">
        <v>52</v>
      </c>
      <c r="F41" s="131">
        <f>ROUND((SUM(BI126:BI132)),  2)</f>
        <v>0</v>
      </c>
      <c r="G41" s="36"/>
      <c r="H41" s="36"/>
      <c r="I41" s="132">
        <v>0</v>
      </c>
      <c r="J41" s="131">
        <f>0</f>
        <v>0</v>
      </c>
      <c r="K41" s="36"/>
      <c r="L41" s="53"/>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53"/>
      <c r="S42" s="36"/>
      <c r="T42" s="36"/>
      <c r="U42" s="36"/>
      <c r="V42" s="36"/>
      <c r="W42" s="36"/>
      <c r="X42" s="36"/>
      <c r="Y42" s="36"/>
      <c r="Z42" s="36"/>
      <c r="AA42" s="36"/>
      <c r="AB42" s="36"/>
      <c r="AC42" s="36"/>
      <c r="AD42" s="36"/>
      <c r="AE42" s="36"/>
    </row>
    <row r="43" spans="1:31" s="2" customFormat="1" ht="25.35" customHeight="1">
      <c r="A43" s="36"/>
      <c r="B43" s="41"/>
      <c r="C43" s="133"/>
      <c r="D43" s="134" t="s">
        <v>53</v>
      </c>
      <c r="E43" s="135"/>
      <c r="F43" s="135"/>
      <c r="G43" s="136" t="s">
        <v>54</v>
      </c>
      <c r="H43" s="137" t="s">
        <v>55</v>
      </c>
      <c r="I43" s="135"/>
      <c r="J43" s="138">
        <f>SUM(J34:J41)</f>
        <v>0</v>
      </c>
      <c r="K43" s="139"/>
      <c r="L43" s="53"/>
      <c r="S43" s="36"/>
      <c r="T43" s="36"/>
      <c r="U43" s="36"/>
      <c r="V43" s="36"/>
      <c r="W43" s="36"/>
      <c r="X43" s="36"/>
      <c r="Y43" s="36"/>
      <c r="Z43" s="36"/>
      <c r="AA43" s="36"/>
      <c r="AB43" s="36"/>
      <c r="AC43" s="36"/>
      <c r="AD43" s="36"/>
      <c r="AE43" s="36"/>
    </row>
    <row r="44" spans="1:31" s="2" customFormat="1" ht="14.45" customHeight="1">
      <c r="A44" s="36"/>
      <c r="B44" s="41"/>
      <c r="C44" s="36"/>
      <c r="D44" s="36"/>
      <c r="E44" s="36"/>
      <c r="F44" s="36"/>
      <c r="G44" s="36"/>
      <c r="H44" s="36"/>
      <c r="I44" s="36"/>
      <c r="J44" s="36"/>
      <c r="K44" s="36"/>
      <c r="L44" s="53"/>
      <c r="S44" s="36"/>
      <c r="T44" s="36"/>
      <c r="U44" s="36"/>
      <c r="V44" s="36"/>
      <c r="W44" s="36"/>
      <c r="X44" s="36"/>
      <c r="Y44" s="36"/>
      <c r="Z44" s="36"/>
      <c r="AA44" s="36"/>
      <c r="AB44" s="36"/>
      <c r="AC44" s="36"/>
      <c r="AD44" s="36"/>
      <c r="AE44" s="36"/>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3"/>
      <c r="D50" s="140" t="s">
        <v>56</v>
      </c>
      <c r="E50" s="141"/>
      <c r="F50" s="141"/>
      <c r="G50" s="140" t="s">
        <v>57</v>
      </c>
      <c r="H50" s="141"/>
      <c r="I50" s="141"/>
      <c r="J50" s="141"/>
      <c r="K50" s="141"/>
      <c r="L50" s="5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6"/>
      <c r="B61" s="41"/>
      <c r="C61" s="36"/>
      <c r="D61" s="142" t="s">
        <v>58</v>
      </c>
      <c r="E61" s="143"/>
      <c r="F61" s="144" t="s">
        <v>59</v>
      </c>
      <c r="G61" s="142" t="s">
        <v>58</v>
      </c>
      <c r="H61" s="143"/>
      <c r="I61" s="143"/>
      <c r="J61" s="145" t="s">
        <v>59</v>
      </c>
      <c r="K61" s="143"/>
      <c r="L61" s="53"/>
      <c r="S61" s="36"/>
      <c r="T61" s="36"/>
      <c r="U61" s="36"/>
      <c r="V61" s="36"/>
      <c r="W61" s="36"/>
      <c r="X61" s="36"/>
      <c r="Y61" s="36"/>
      <c r="Z61" s="36"/>
      <c r="AA61" s="36"/>
      <c r="AB61" s="36"/>
      <c r="AC61" s="36"/>
      <c r="AD61" s="36"/>
      <c r="AE61" s="36"/>
    </row>
    <row r="62" spans="1:31" ht="11.25">
      <c r="B62" s="21"/>
      <c r="L62" s="21"/>
    </row>
    <row r="63" spans="1:31" ht="11.25">
      <c r="B63" s="21"/>
      <c r="L63" s="21"/>
    </row>
    <row r="64" spans="1:31" ht="11.25">
      <c r="B64" s="21"/>
      <c r="L64" s="21"/>
    </row>
    <row r="65" spans="1:31" s="2" customFormat="1" ht="12.75">
      <c r="A65" s="36"/>
      <c r="B65" s="41"/>
      <c r="C65" s="36"/>
      <c r="D65" s="140" t="s">
        <v>60</v>
      </c>
      <c r="E65" s="146"/>
      <c r="F65" s="146"/>
      <c r="G65" s="140" t="s">
        <v>61</v>
      </c>
      <c r="H65" s="146"/>
      <c r="I65" s="146"/>
      <c r="J65" s="146"/>
      <c r="K65" s="146"/>
      <c r="L65" s="53"/>
      <c r="S65" s="36"/>
      <c r="T65" s="36"/>
      <c r="U65" s="36"/>
      <c r="V65" s="36"/>
      <c r="W65" s="36"/>
      <c r="X65" s="36"/>
      <c r="Y65" s="36"/>
      <c r="Z65" s="36"/>
      <c r="AA65" s="36"/>
      <c r="AB65" s="36"/>
      <c r="AC65" s="36"/>
      <c r="AD65" s="36"/>
      <c r="AE65" s="36"/>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6"/>
      <c r="B76" s="41"/>
      <c r="C76" s="36"/>
      <c r="D76" s="142" t="s">
        <v>58</v>
      </c>
      <c r="E76" s="143"/>
      <c r="F76" s="144" t="s">
        <v>59</v>
      </c>
      <c r="G76" s="142" t="s">
        <v>58</v>
      </c>
      <c r="H76" s="143"/>
      <c r="I76" s="143"/>
      <c r="J76" s="145" t="s">
        <v>59</v>
      </c>
      <c r="K76" s="143"/>
      <c r="L76" s="53"/>
      <c r="S76" s="36"/>
      <c r="T76" s="36"/>
      <c r="U76" s="36"/>
      <c r="V76" s="36"/>
      <c r="W76" s="36"/>
      <c r="X76" s="36"/>
      <c r="Y76" s="36"/>
      <c r="Z76" s="36"/>
      <c r="AA76" s="36"/>
      <c r="AB76" s="36"/>
      <c r="AC76" s="36"/>
      <c r="AD76" s="36"/>
      <c r="AE76" s="36"/>
    </row>
    <row r="77" spans="1:31" s="2" customFormat="1" ht="14.45" customHeight="1">
      <c r="A77" s="36"/>
      <c r="B77" s="147"/>
      <c r="C77" s="148"/>
      <c r="D77" s="148"/>
      <c r="E77" s="148"/>
      <c r="F77" s="148"/>
      <c r="G77" s="148"/>
      <c r="H77" s="148"/>
      <c r="I77" s="148"/>
      <c r="J77" s="148"/>
      <c r="K77" s="148"/>
      <c r="L77" s="53"/>
      <c r="S77" s="36"/>
      <c r="T77" s="36"/>
      <c r="U77" s="36"/>
      <c r="V77" s="36"/>
      <c r="W77" s="36"/>
      <c r="X77" s="36"/>
      <c r="Y77" s="36"/>
      <c r="Z77" s="36"/>
      <c r="AA77" s="36"/>
      <c r="AB77" s="36"/>
      <c r="AC77" s="36"/>
      <c r="AD77" s="36"/>
      <c r="AE77" s="36"/>
    </row>
    <row r="81" spans="1:31" s="2" customFormat="1" ht="6.95" customHeight="1">
      <c r="A81" s="36"/>
      <c r="B81" s="149"/>
      <c r="C81" s="150"/>
      <c r="D81" s="150"/>
      <c r="E81" s="150"/>
      <c r="F81" s="150"/>
      <c r="G81" s="150"/>
      <c r="H81" s="150"/>
      <c r="I81" s="150"/>
      <c r="J81" s="150"/>
      <c r="K81" s="150"/>
      <c r="L81" s="53"/>
      <c r="S81" s="36"/>
      <c r="T81" s="36"/>
      <c r="U81" s="36"/>
      <c r="V81" s="36"/>
      <c r="W81" s="36"/>
      <c r="X81" s="36"/>
      <c r="Y81" s="36"/>
      <c r="Z81" s="36"/>
      <c r="AA81" s="36"/>
      <c r="AB81" s="36"/>
      <c r="AC81" s="36"/>
      <c r="AD81" s="36"/>
      <c r="AE81" s="36"/>
    </row>
    <row r="82" spans="1:31" s="2" customFormat="1" ht="24.95" customHeight="1">
      <c r="A82" s="36"/>
      <c r="B82" s="37"/>
      <c r="C82" s="24" t="s">
        <v>137</v>
      </c>
      <c r="D82" s="38"/>
      <c r="E82" s="38"/>
      <c r="F82" s="38"/>
      <c r="G82" s="38"/>
      <c r="H82" s="38"/>
      <c r="I82" s="38"/>
      <c r="J82" s="38"/>
      <c r="K82" s="38"/>
      <c r="L82" s="53"/>
      <c r="S82" s="36"/>
      <c r="T82" s="36"/>
      <c r="U82" s="36"/>
      <c r="V82" s="36"/>
      <c r="W82" s="36"/>
      <c r="X82" s="36"/>
      <c r="Y82" s="36"/>
      <c r="Z82" s="36"/>
      <c r="AA82" s="36"/>
      <c r="AB82" s="36"/>
      <c r="AC82" s="36"/>
      <c r="AD82" s="36"/>
      <c r="AE82" s="36"/>
    </row>
    <row r="83" spans="1:31" s="2" customFormat="1" ht="6.95" customHeight="1">
      <c r="A83" s="36"/>
      <c r="B83" s="37"/>
      <c r="C83" s="38"/>
      <c r="D83" s="38"/>
      <c r="E83" s="38"/>
      <c r="F83" s="38"/>
      <c r="G83" s="38"/>
      <c r="H83" s="38"/>
      <c r="I83" s="38"/>
      <c r="J83" s="38"/>
      <c r="K83" s="38"/>
      <c r="L83" s="53"/>
      <c r="S83" s="36"/>
      <c r="T83" s="36"/>
      <c r="U83" s="36"/>
      <c r="V83" s="36"/>
      <c r="W83" s="36"/>
      <c r="X83" s="36"/>
      <c r="Y83" s="36"/>
      <c r="Z83" s="36"/>
      <c r="AA83" s="36"/>
      <c r="AB83" s="36"/>
      <c r="AC83" s="36"/>
      <c r="AD83" s="36"/>
      <c r="AE83" s="36"/>
    </row>
    <row r="84" spans="1:31" s="2" customFormat="1" ht="12" customHeight="1">
      <c r="A84" s="36"/>
      <c r="B84" s="37"/>
      <c r="C84" s="30" t="s">
        <v>16</v>
      </c>
      <c r="D84" s="38"/>
      <c r="E84" s="38"/>
      <c r="F84" s="38"/>
      <c r="G84" s="38"/>
      <c r="H84" s="38"/>
      <c r="I84" s="38"/>
      <c r="J84" s="38"/>
      <c r="K84" s="38"/>
      <c r="L84" s="53"/>
      <c r="S84" s="36"/>
      <c r="T84" s="36"/>
      <c r="U84" s="36"/>
      <c r="V84" s="36"/>
      <c r="W84" s="36"/>
      <c r="X84" s="36"/>
      <c r="Y84" s="36"/>
      <c r="Z84" s="36"/>
      <c r="AA84" s="36"/>
      <c r="AB84" s="36"/>
      <c r="AC84" s="36"/>
      <c r="AD84" s="36"/>
      <c r="AE84" s="36"/>
    </row>
    <row r="85" spans="1:31" s="2" customFormat="1" ht="16.5" customHeight="1">
      <c r="A85" s="36"/>
      <c r="B85" s="37"/>
      <c r="C85" s="38"/>
      <c r="D85" s="38"/>
      <c r="E85" s="326" t="str">
        <f>E7</f>
        <v>Technologický pavilon CPIT - rekonstrukce střech</v>
      </c>
      <c r="F85" s="327"/>
      <c r="G85" s="327"/>
      <c r="H85" s="327"/>
      <c r="I85" s="38"/>
      <c r="J85" s="38"/>
      <c r="K85" s="38"/>
      <c r="L85" s="53"/>
      <c r="S85" s="36"/>
      <c r="T85" s="36"/>
      <c r="U85" s="36"/>
      <c r="V85" s="36"/>
      <c r="W85" s="36"/>
      <c r="X85" s="36"/>
      <c r="Y85" s="36"/>
      <c r="Z85" s="36"/>
      <c r="AA85" s="36"/>
      <c r="AB85" s="36"/>
      <c r="AC85" s="36"/>
      <c r="AD85" s="36"/>
      <c r="AE85" s="36"/>
    </row>
    <row r="86" spans="1:31" s="1" customFormat="1" ht="12" customHeight="1">
      <c r="B86" s="22"/>
      <c r="C86" s="30" t="s">
        <v>133</v>
      </c>
      <c r="D86" s="23"/>
      <c r="E86" s="23"/>
      <c r="F86" s="23"/>
      <c r="G86" s="23"/>
      <c r="H86" s="23"/>
      <c r="I86" s="23"/>
      <c r="J86" s="23"/>
      <c r="K86" s="23"/>
      <c r="L86" s="21"/>
    </row>
    <row r="87" spans="1:31" s="1" customFormat="1" ht="16.5" customHeight="1">
      <c r="B87" s="22"/>
      <c r="C87" s="23"/>
      <c r="D87" s="23"/>
      <c r="E87" s="326" t="s">
        <v>838</v>
      </c>
      <c r="F87" s="285"/>
      <c r="G87" s="285"/>
      <c r="H87" s="285"/>
      <c r="I87" s="23"/>
      <c r="J87" s="23"/>
      <c r="K87" s="23"/>
      <c r="L87" s="21"/>
    </row>
    <row r="88" spans="1:31" s="1" customFormat="1" ht="12" customHeight="1">
      <c r="B88" s="22"/>
      <c r="C88" s="30" t="s">
        <v>135</v>
      </c>
      <c r="D88" s="23"/>
      <c r="E88" s="23"/>
      <c r="F88" s="23"/>
      <c r="G88" s="23"/>
      <c r="H88" s="23"/>
      <c r="I88" s="23"/>
      <c r="J88" s="23"/>
      <c r="K88" s="23"/>
      <c r="L88" s="21"/>
    </row>
    <row r="89" spans="1:31" s="2" customFormat="1" ht="16.5" customHeight="1">
      <c r="A89" s="36"/>
      <c r="B89" s="37"/>
      <c r="C89" s="38"/>
      <c r="D89" s="38"/>
      <c r="E89" s="330" t="s">
        <v>655</v>
      </c>
      <c r="F89" s="328"/>
      <c r="G89" s="328"/>
      <c r="H89" s="328"/>
      <c r="I89" s="38"/>
      <c r="J89" s="38"/>
      <c r="K89" s="38"/>
      <c r="L89" s="53"/>
      <c r="S89" s="36"/>
      <c r="T89" s="36"/>
      <c r="U89" s="36"/>
      <c r="V89" s="36"/>
      <c r="W89" s="36"/>
      <c r="X89" s="36"/>
      <c r="Y89" s="36"/>
      <c r="Z89" s="36"/>
      <c r="AA89" s="36"/>
      <c r="AB89" s="36"/>
      <c r="AC89" s="36"/>
      <c r="AD89" s="36"/>
      <c r="AE89" s="36"/>
    </row>
    <row r="90" spans="1:31" s="2" customFormat="1" ht="12" customHeight="1">
      <c r="A90" s="36"/>
      <c r="B90" s="37"/>
      <c r="C90" s="30" t="s">
        <v>656</v>
      </c>
      <c r="D90" s="38"/>
      <c r="E90" s="38"/>
      <c r="F90" s="38"/>
      <c r="G90" s="38"/>
      <c r="H90" s="38"/>
      <c r="I90" s="38"/>
      <c r="J90" s="38"/>
      <c r="K90" s="38"/>
      <c r="L90" s="53"/>
      <c r="S90" s="36"/>
      <c r="T90" s="36"/>
      <c r="U90" s="36"/>
      <c r="V90" s="36"/>
      <c r="W90" s="36"/>
      <c r="X90" s="36"/>
      <c r="Y90" s="36"/>
      <c r="Z90" s="36"/>
      <c r="AA90" s="36"/>
      <c r="AB90" s="36"/>
      <c r="AC90" s="36"/>
      <c r="AD90" s="36"/>
      <c r="AE90" s="36"/>
    </row>
    <row r="91" spans="1:31" s="2" customFormat="1" ht="16.5" customHeight="1">
      <c r="A91" s="36"/>
      <c r="B91" s="37"/>
      <c r="C91" s="38"/>
      <c r="D91" s="38"/>
      <c r="E91" s="278" t="str">
        <f>E13</f>
        <v>4a - Demontáže</v>
      </c>
      <c r="F91" s="328"/>
      <c r="G91" s="328"/>
      <c r="H91" s="328"/>
      <c r="I91" s="38"/>
      <c r="J91" s="38"/>
      <c r="K91" s="38"/>
      <c r="L91" s="53"/>
      <c r="S91" s="36"/>
      <c r="T91" s="36"/>
      <c r="U91" s="36"/>
      <c r="V91" s="36"/>
      <c r="W91" s="36"/>
      <c r="X91" s="36"/>
      <c r="Y91" s="36"/>
      <c r="Z91" s="36"/>
      <c r="AA91" s="36"/>
      <c r="AB91" s="36"/>
      <c r="AC91" s="36"/>
      <c r="AD91" s="36"/>
      <c r="AE91" s="36"/>
    </row>
    <row r="92" spans="1:31" s="2" customFormat="1" ht="6.95" customHeight="1">
      <c r="A92" s="36"/>
      <c r="B92" s="37"/>
      <c r="C92" s="38"/>
      <c r="D92" s="38"/>
      <c r="E92" s="38"/>
      <c r="F92" s="38"/>
      <c r="G92" s="38"/>
      <c r="H92" s="38"/>
      <c r="I92" s="38"/>
      <c r="J92" s="38"/>
      <c r="K92" s="38"/>
      <c r="L92" s="53"/>
      <c r="S92" s="36"/>
      <c r="T92" s="36"/>
      <c r="U92" s="36"/>
      <c r="V92" s="36"/>
      <c r="W92" s="36"/>
      <c r="X92" s="36"/>
      <c r="Y92" s="36"/>
      <c r="Z92" s="36"/>
      <c r="AA92" s="36"/>
      <c r="AB92" s="36"/>
      <c r="AC92" s="36"/>
      <c r="AD92" s="36"/>
      <c r="AE92" s="36"/>
    </row>
    <row r="93" spans="1:31" s="2" customFormat="1" ht="12" customHeight="1">
      <c r="A93" s="36"/>
      <c r="B93" s="37"/>
      <c r="C93" s="30" t="s">
        <v>22</v>
      </c>
      <c r="D93" s="38"/>
      <c r="E93" s="38"/>
      <c r="F93" s="28" t="str">
        <f>F16</f>
        <v xml:space="preserve"> </v>
      </c>
      <c r="G93" s="38"/>
      <c r="H93" s="38"/>
      <c r="I93" s="30" t="s">
        <v>24</v>
      </c>
      <c r="J93" s="68" t="str">
        <f>IF(J16="","",J16)</f>
        <v>31. 12. 2021</v>
      </c>
      <c r="K93" s="38"/>
      <c r="L93" s="53"/>
      <c r="S93" s="36"/>
      <c r="T93" s="36"/>
      <c r="U93" s="36"/>
      <c r="V93" s="36"/>
      <c r="W93" s="36"/>
      <c r="X93" s="36"/>
      <c r="Y93" s="36"/>
      <c r="Z93" s="36"/>
      <c r="AA93" s="36"/>
      <c r="AB93" s="36"/>
      <c r="AC93" s="36"/>
      <c r="AD93" s="36"/>
      <c r="AE93" s="36"/>
    </row>
    <row r="94" spans="1:31" s="2" customFormat="1" ht="6.95" customHeight="1">
      <c r="A94" s="36"/>
      <c r="B94" s="37"/>
      <c r="C94" s="38"/>
      <c r="D94" s="38"/>
      <c r="E94" s="38"/>
      <c r="F94" s="38"/>
      <c r="G94" s="38"/>
      <c r="H94" s="38"/>
      <c r="I94" s="38"/>
      <c r="J94" s="38"/>
      <c r="K94" s="38"/>
      <c r="L94" s="53"/>
      <c r="S94" s="36"/>
      <c r="T94" s="36"/>
      <c r="U94" s="36"/>
      <c r="V94" s="36"/>
      <c r="W94" s="36"/>
      <c r="X94" s="36"/>
      <c r="Y94" s="36"/>
      <c r="Z94" s="36"/>
      <c r="AA94" s="36"/>
      <c r="AB94" s="36"/>
      <c r="AC94" s="36"/>
      <c r="AD94" s="36"/>
      <c r="AE94" s="36"/>
    </row>
    <row r="95" spans="1:31" s="2" customFormat="1" ht="25.7" customHeight="1">
      <c r="A95" s="36"/>
      <c r="B95" s="37"/>
      <c r="C95" s="30" t="s">
        <v>30</v>
      </c>
      <c r="D95" s="38"/>
      <c r="E95" s="38"/>
      <c r="F95" s="28" t="str">
        <f>E19</f>
        <v xml:space="preserve">VŠB-TUO </v>
      </c>
      <c r="G95" s="38"/>
      <c r="H95" s="38"/>
      <c r="I95" s="30" t="s">
        <v>36</v>
      </c>
      <c r="J95" s="34" t="str">
        <f>E25</f>
        <v>CHVÁLEK ATELIÉR s.r.o.</v>
      </c>
      <c r="K95" s="38"/>
      <c r="L95" s="53"/>
      <c r="S95" s="36"/>
      <c r="T95" s="36"/>
      <c r="U95" s="36"/>
      <c r="V95" s="36"/>
      <c r="W95" s="36"/>
      <c r="X95" s="36"/>
      <c r="Y95" s="36"/>
      <c r="Z95" s="36"/>
      <c r="AA95" s="36"/>
      <c r="AB95" s="36"/>
      <c r="AC95" s="36"/>
      <c r="AD95" s="36"/>
      <c r="AE95" s="36"/>
    </row>
    <row r="96" spans="1:31" s="2" customFormat="1" ht="15.2" customHeight="1">
      <c r="A96" s="36"/>
      <c r="B96" s="37"/>
      <c r="C96" s="30" t="s">
        <v>34</v>
      </c>
      <c r="D96" s="38"/>
      <c r="E96" s="38"/>
      <c r="F96" s="28" t="str">
        <f>IF(E22="","",E22)</f>
        <v>Vyplň údaj</v>
      </c>
      <c r="G96" s="38"/>
      <c r="H96" s="38"/>
      <c r="I96" s="30" t="s">
        <v>39</v>
      </c>
      <c r="J96" s="34" t="str">
        <f>E28</f>
        <v xml:space="preserve"> </v>
      </c>
      <c r="K96" s="38"/>
      <c r="L96" s="53"/>
      <c r="S96" s="36"/>
      <c r="T96" s="36"/>
      <c r="U96" s="36"/>
      <c r="V96" s="36"/>
      <c r="W96" s="36"/>
      <c r="X96" s="36"/>
      <c r="Y96" s="36"/>
      <c r="Z96" s="36"/>
      <c r="AA96" s="36"/>
      <c r="AB96" s="36"/>
      <c r="AC96" s="36"/>
      <c r="AD96" s="36"/>
      <c r="AE96" s="36"/>
    </row>
    <row r="97" spans="1:47" s="2" customFormat="1" ht="10.35" customHeight="1">
      <c r="A97" s="36"/>
      <c r="B97" s="37"/>
      <c r="C97" s="38"/>
      <c r="D97" s="38"/>
      <c r="E97" s="38"/>
      <c r="F97" s="38"/>
      <c r="G97" s="38"/>
      <c r="H97" s="38"/>
      <c r="I97" s="38"/>
      <c r="J97" s="38"/>
      <c r="K97" s="38"/>
      <c r="L97" s="53"/>
      <c r="S97" s="36"/>
      <c r="T97" s="36"/>
      <c r="U97" s="36"/>
      <c r="V97" s="36"/>
      <c r="W97" s="36"/>
      <c r="X97" s="36"/>
      <c r="Y97" s="36"/>
      <c r="Z97" s="36"/>
      <c r="AA97" s="36"/>
      <c r="AB97" s="36"/>
      <c r="AC97" s="36"/>
      <c r="AD97" s="36"/>
      <c r="AE97" s="36"/>
    </row>
    <row r="98" spans="1:47" s="2" customFormat="1" ht="29.25" customHeight="1">
      <c r="A98" s="36"/>
      <c r="B98" s="37"/>
      <c r="C98" s="151" t="s">
        <v>138</v>
      </c>
      <c r="D98" s="152"/>
      <c r="E98" s="152"/>
      <c r="F98" s="152"/>
      <c r="G98" s="152"/>
      <c r="H98" s="152"/>
      <c r="I98" s="152"/>
      <c r="J98" s="153" t="s">
        <v>139</v>
      </c>
      <c r="K98" s="152"/>
      <c r="L98" s="53"/>
      <c r="S98" s="36"/>
      <c r="T98" s="36"/>
      <c r="U98" s="36"/>
      <c r="V98" s="36"/>
      <c r="W98" s="36"/>
      <c r="X98" s="36"/>
      <c r="Y98" s="36"/>
      <c r="Z98" s="36"/>
      <c r="AA98" s="36"/>
      <c r="AB98" s="36"/>
      <c r="AC98" s="36"/>
      <c r="AD98" s="36"/>
      <c r="AE98" s="36"/>
    </row>
    <row r="99" spans="1:47" s="2" customFormat="1" ht="10.35" customHeight="1">
      <c r="A99" s="36"/>
      <c r="B99" s="37"/>
      <c r="C99" s="38"/>
      <c r="D99" s="38"/>
      <c r="E99" s="38"/>
      <c r="F99" s="38"/>
      <c r="G99" s="38"/>
      <c r="H99" s="38"/>
      <c r="I99" s="38"/>
      <c r="J99" s="38"/>
      <c r="K99" s="38"/>
      <c r="L99" s="53"/>
      <c r="S99" s="36"/>
      <c r="T99" s="36"/>
      <c r="U99" s="36"/>
      <c r="V99" s="36"/>
      <c r="W99" s="36"/>
      <c r="X99" s="36"/>
      <c r="Y99" s="36"/>
      <c r="Z99" s="36"/>
      <c r="AA99" s="36"/>
      <c r="AB99" s="36"/>
      <c r="AC99" s="36"/>
      <c r="AD99" s="36"/>
      <c r="AE99" s="36"/>
    </row>
    <row r="100" spans="1:47" s="2" customFormat="1" ht="22.9" customHeight="1">
      <c r="A100" s="36"/>
      <c r="B100" s="37"/>
      <c r="C100" s="154" t="s">
        <v>140</v>
      </c>
      <c r="D100" s="38"/>
      <c r="E100" s="38"/>
      <c r="F100" s="38"/>
      <c r="G100" s="38"/>
      <c r="H100" s="38"/>
      <c r="I100" s="38"/>
      <c r="J100" s="86">
        <f>J126</f>
        <v>0</v>
      </c>
      <c r="K100" s="38"/>
      <c r="L100" s="53"/>
      <c r="S100" s="36"/>
      <c r="T100" s="36"/>
      <c r="U100" s="36"/>
      <c r="V100" s="36"/>
      <c r="W100" s="36"/>
      <c r="X100" s="36"/>
      <c r="Y100" s="36"/>
      <c r="Z100" s="36"/>
      <c r="AA100" s="36"/>
      <c r="AB100" s="36"/>
      <c r="AC100" s="36"/>
      <c r="AD100" s="36"/>
      <c r="AE100" s="36"/>
      <c r="AU100" s="18" t="s">
        <v>141</v>
      </c>
    </row>
    <row r="101" spans="1:47" s="9" customFormat="1" ht="24.95" customHeight="1">
      <c r="B101" s="155"/>
      <c r="C101" s="156"/>
      <c r="D101" s="157" t="s">
        <v>904</v>
      </c>
      <c r="E101" s="158"/>
      <c r="F101" s="158"/>
      <c r="G101" s="158"/>
      <c r="H101" s="158"/>
      <c r="I101" s="158"/>
      <c r="J101" s="159">
        <f>J127</f>
        <v>0</v>
      </c>
      <c r="K101" s="156"/>
      <c r="L101" s="160"/>
    </row>
    <row r="102" spans="1:47" s="10" customFormat="1" ht="19.899999999999999" customHeight="1">
      <c r="B102" s="161"/>
      <c r="C102" s="106"/>
      <c r="D102" s="162" t="s">
        <v>659</v>
      </c>
      <c r="E102" s="163"/>
      <c r="F102" s="163"/>
      <c r="G102" s="163"/>
      <c r="H102" s="163"/>
      <c r="I102" s="163"/>
      <c r="J102" s="164">
        <f>J128</f>
        <v>0</v>
      </c>
      <c r="K102" s="106"/>
      <c r="L102" s="165"/>
    </row>
    <row r="103" spans="1:47" s="2" customFormat="1" ht="21.75" customHeight="1">
      <c r="A103" s="36"/>
      <c r="B103" s="37"/>
      <c r="C103" s="38"/>
      <c r="D103" s="38"/>
      <c r="E103" s="38"/>
      <c r="F103" s="38"/>
      <c r="G103" s="38"/>
      <c r="H103" s="38"/>
      <c r="I103" s="38"/>
      <c r="J103" s="38"/>
      <c r="K103" s="38"/>
      <c r="L103" s="53"/>
      <c r="S103" s="36"/>
      <c r="T103" s="36"/>
      <c r="U103" s="36"/>
      <c r="V103" s="36"/>
      <c r="W103" s="36"/>
      <c r="X103" s="36"/>
      <c r="Y103" s="36"/>
      <c r="Z103" s="36"/>
      <c r="AA103" s="36"/>
      <c r="AB103" s="36"/>
      <c r="AC103" s="36"/>
      <c r="AD103" s="36"/>
      <c r="AE103" s="36"/>
    </row>
    <row r="104" spans="1:47" s="2" customFormat="1" ht="6.95" customHeight="1">
      <c r="A104" s="36"/>
      <c r="B104" s="56"/>
      <c r="C104" s="57"/>
      <c r="D104" s="57"/>
      <c r="E104" s="57"/>
      <c r="F104" s="57"/>
      <c r="G104" s="57"/>
      <c r="H104" s="57"/>
      <c r="I104" s="57"/>
      <c r="J104" s="57"/>
      <c r="K104" s="57"/>
      <c r="L104" s="53"/>
      <c r="S104" s="36"/>
      <c r="T104" s="36"/>
      <c r="U104" s="36"/>
      <c r="V104" s="36"/>
      <c r="W104" s="36"/>
      <c r="X104" s="36"/>
      <c r="Y104" s="36"/>
      <c r="Z104" s="36"/>
      <c r="AA104" s="36"/>
      <c r="AB104" s="36"/>
      <c r="AC104" s="36"/>
      <c r="AD104" s="36"/>
      <c r="AE104" s="36"/>
    </row>
    <row r="108" spans="1:47" s="2" customFormat="1" ht="6.95" customHeight="1">
      <c r="A108" s="36"/>
      <c r="B108" s="58"/>
      <c r="C108" s="59"/>
      <c r="D108" s="59"/>
      <c r="E108" s="59"/>
      <c r="F108" s="59"/>
      <c r="G108" s="59"/>
      <c r="H108" s="59"/>
      <c r="I108" s="59"/>
      <c r="J108" s="59"/>
      <c r="K108" s="59"/>
      <c r="L108" s="53"/>
      <c r="S108" s="36"/>
      <c r="T108" s="36"/>
      <c r="U108" s="36"/>
      <c r="V108" s="36"/>
      <c r="W108" s="36"/>
      <c r="X108" s="36"/>
      <c r="Y108" s="36"/>
      <c r="Z108" s="36"/>
      <c r="AA108" s="36"/>
      <c r="AB108" s="36"/>
      <c r="AC108" s="36"/>
      <c r="AD108" s="36"/>
      <c r="AE108" s="36"/>
    </row>
    <row r="109" spans="1:47" s="2" customFormat="1" ht="24.95" customHeight="1">
      <c r="A109" s="36"/>
      <c r="B109" s="37"/>
      <c r="C109" s="24" t="s">
        <v>159</v>
      </c>
      <c r="D109" s="38"/>
      <c r="E109" s="38"/>
      <c r="F109" s="38"/>
      <c r="G109" s="38"/>
      <c r="H109" s="38"/>
      <c r="I109" s="38"/>
      <c r="J109" s="38"/>
      <c r="K109" s="38"/>
      <c r="L109" s="53"/>
      <c r="S109" s="36"/>
      <c r="T109" s="36"/>
      <c r="U109" s="36"/>
      <c r="V109" s="36"/>
      <c r="W109" s="36"/>
      <c r="X109" s="36"/>
      <c r="Y109" s="36"/>
      <c r="Z109" s="36"/>
      <c r="AA109" s="36"/>
      <c r="AB109" s="36"/>
      <c r="AC109" s="36"/>
      <c r="AD109" s="36"/>
      <c r="AE109" s="36"/>
    </row>
    <row r="110" spans="1:47" s="2" customFormat="1" ht="6.95" customHeight="1">
      <c r="A110" s="36"/>
      <c r="B110" s="37"/>
      <c r="C110" s="38"/>
      <c r="D110" s="38"/>
      <c r="E110" s="38"/>
      <c r="F110" s="38"/>
      <c r="G110" s="38"/>
      <c r="H110" s="38"/>
      <c r="I110" s="38"/>
      <c r="J110" s="38"/>
      <c r="K110" s="38"/>
      <c r="L110" s="53"/>
      <c r="S110" s="36"/>
      <c r="T110" s="36"/>
      <c r="U110" s="36"/>
      <c r="V110" s="36"/>
      <c r="W110" s="36"/>
      <c r="X110" s="36"/>
      <c r="Y110" s="36"/>
      <c r="Z110" s="36"/>
      <c r="AA110" s="36"/>
      <c r="AB110" s="36"/>
      <c r="AC110" s="36"/>
      <c r="AD110" s="36"/>
      <c r="AE110" s="36"/>
    </row>
    <row r="111" spans="1:47" s="2" customFormat="1" ht="12" customHeight="1">
      <c r="A111" s="36"/>
      <c r="B111" s="37"/>
      <c r="C111" s="30" t="s">
        <v>16</v>
      </c>
      <c r="D111" s="38"/>
      <c r="E111" s="38"/>
      <c r="F111" s="38"/>
      <c r="G111" s="38"/>
      <c r="H111" s="38"/>
      <c r="I111" s="38"/>
      <c r="J111" s="38"/>
      <c r="K111" s="38"/>
      <c r="L111" s="53"/>
      <c r="S111" s="36"/>
      <c r="T111" s="36"/>
      <c r="U111" s="36"/>
      <c r="V111" s="36"/>
      <c r="W111" s="36"/>
      <c r="X111" s="36"/>
      <c r="Y111" s="36"/>
      <c r="Z111" s="36"/>
      <c r="AA111" s="36"/>
      <c r="AB111" s="36"/>
      <c r="AC111" s="36"/>
      <c r="AD111" s="36"/>
      <c r="AE111" s="36"/>
    </row>
    <row r="112" spans="1:47" s="2" customFormat="1" ht="16.5" customHeight="1">
      <c r="A112" s="36"/>
      <c r="B112" s="37"/>
      <c r="C112" s="38"/>
      <c r="D112" s="38"/>
      <c r="E112" s="326" t="str">
        <f>E7</f>
        <v>Technologický pavilon CPIT - rekonstrukce střech</v>
      </c>
      <c r="F112" s="327"/>
      <c r="G112" s="327"/>
      <c r="H112" s="327"/>
      <c r="I112" s="38"/>
      <c r="J112" s="38"/>
      <c r="K112" s="38"/>
      <c r="L112" s="53"/>
      <c r="S112" s="36"/>
      <c r="T112" s="36"/>
      <c r="U112" s="36"/>
      <c r="V112" s="36"/>
      <c r="W112" s="36"/>
      <c r="X112" s="36"/>
      <c r="Y112" s="36"/>
      <c r="Z112" s="36"/>
      <c r="AA112" s="36"/>
      <c r="AB112" s="36"/>
      <c r="AC112" s="36"/>
      <c r="AD112" s="36"/>
      <c r="AE112" s="36"/>
    </row>
    <row r="113" spans="1:63" s="1" customFormat="1" ht="12" customHeight="1">
      <c r="B113" s="22"/>
      <c r="C113" s="30" t="s">
        <v>133</v>
      </c>
      <c r="D113" s="23"/>
      <c r="E113" s="23"/>
      <c r="F113" s="23"/>
      <c r="G113" s="23"/>
      <c r="H113" s="23"/>
      <c r="I113" s="23"/>
      <c r="J113" s="23"/>
      <c r="K113" s="23"/>
      <c r="L113" s="21"/>
    </row>
    <row r="114" spans="1:63" s="1" customFormat="1" ht="16.5" customHeight="1">
      <c r="B114" s="22"/>
      <c r="C114" s="23"/>
      <c r="D114" s="23"/>
      <c r="E114" s="326" t="s">
        <v>838</v>
      </c>
      <c r="F114" s="285"/>
      <c r="G114" s="285"/>
      <c r="H114" s="285"/>
      <c r="I114" s="23"/>
      <c r="J114" s="23"/>
      <c r="K114" s="23"/>
      <c r="L114" s="21"/>
    </row>
    <row r="115" spans="1:63" s="1" customFormat="1" ht="12" customHeight="1">
      <c r="B115" s="22"/>
      <c r="C115" s="30" t="s">
        <v>135</v>
      </c>
      <c r="D115" s="23"/>
      <c r="E115" s="23"/>
      <c r="F115" s="23"/>
      <c r="G115" s="23"/>
      <c r="H115" s="23"/>
      <c r="I115" s="23"/>
      <c r="J115" s="23"/>
      <c r="K115" s="23"/>
      <c r="L115" s="21"/>
    </row>
    <row r="116" spans="1:63" s="2" customFormat="1" ht="16.5" customHeight="1">
      <c r="A116" s="36"/>
      <c r="B116" s="37"/>
      <c r="C116" s="38"/>
      <c r="D116" s="38"/>
      <c r="E116" s="330" t="s">
        <v>655</v>
      </c>
      <c r="F116" s="328"/>
      <c r="G116" s="328"/>
      <c r="H116" s="328"/>
      <c r="I116" s="38"/>
      <c r="J116" s="38"/>
      <c r="K116" s="38"/>
      <c r="L116" s="53"/>
      <c r="S116" s="36"/>
      <c r="T116" s="36"/>
      <c r="U116" s="36"/>
      <c r="V116" s="36"/>
      <c r="W116" s="36"/>
      <c r="X116" s="36"/>
      <c r="Y116" s="36"/>
      <c r="Z116" s="36"/>
      <c r="AA116" s="36"/>
      <c r="AB116" s="36"/>
      <c r="AC116" s="36"/>
      <c r="AD116" s="36"/>
      <c r="AE116" s="36"/>
    </row>
    <row r="117" spans="1:63" s="2" customFormat="1" ht="12" customHeight="1">
      <c r="A117" s="36"/>
      <c r="B117" s="37"/>
      <c r="C117" s="30" t="s">
        <v>656</v>
      </c>
      <c r="D117" s="38"/>
      <c r="E117" s="38"/>
      <c r="F117" s="38"/>
      <c r="G117" s="38"/>
      <c r="H117" s="38"/>
      <c r="I117" s="38"/>
      <c r="J117" s="38"/>
      <c r="K117" s="38"/>
      <c r="L117" s="53"/>
      <c r="S117" s="36"/>
      <c r="T117" s="36"/>
      <c r="U117" s="36"/>
      <c r="V117" s="36"/>
      <c r="W117" s="36"/>
      <c r="X117" s="36"/>
      <c r="Y117" s="36"/>
      <c r="Z117" s="36"/>
      <c r="AA117" s="36"/>
      <c r="AB117" s="36"/>
      <c r="AC117" s="36"/>
      <c r="AD117" s="36"/>
      <c r="AE117" s="36"/>
    </row>
    <row r="118" spans="1:63" s="2" customFormat="1" ht="16.5" customHeight="1">
      <c r="A118" s="36"/>
      <c r="B118" s="37"/>
      <c r="C118" s="38"/>
      <c r="D118" s="38"/>
      <c r="E118" s="278" t="str">
        <f>E13</f>
        <v>4a - Demontáže</v>
      </c>
      <c r="F118" s="328"/>
      <c r="G118" s="328"/>
      <c r="H118" s="328"/>
      <c r="I118" s="38"/>
      <c r="J118" s="38"/>
      <c r="K118" s="38"/>
      <c r="L118" s="53"/>
      <c r="S118" s="36"/>
      <c r="T118" s="36"/>
      <c r="U118" s="36"/>
      <c r="V118" s="36"/>
      <c r="W118" s="36"/>
      <c r="X118" s="36"/>
      <c r="Y118" s="36"/>
      <c r="Z118" s="36"/>
      <c r="AA118" s="36"/>
      <c r="AB118" s="36"/>
      <c r="AC118" s="36"/>
      <c r="AD118" s="36"/>
      <c r="AE118" s="36"/>
    </row>
    <row r="119" spans="1:63" s="2" customFormat="1" ht="6.95" customHeight="1">
      <c r="A119" s="36"/>
      <c r="B119" s="37"/>
      <c r="C119" s="38"/>
      <c r="D119" s="38"/>
      <c r="E119" s="38"/>
      <c r="F119" s="38"/>
      <c r="G119" s="38"/>
      <c r="H119" s="38"/>
      <c r="I119" s="38"/>
      <c r="J119" s="38"/>
      <c r="K119" s="38"/>
      <c r="L119" s="53"/>
      <c r="S119" s="36"/>
      <c r="T119" s="36"/>
      <c r="U119" s="36"/>
      <c r="V119" s="36"/>
      <c r="W119" s="36"/>
      <c r="X119" s="36"/>
      <c r="Y119" s="36"/>
      <c r="Z119" s="36"/>
      <c r="AA119" s="36"/>
      <c r="AB119" s="36"/>
      <c r="AC119" s="36"/>
      <c r="AD119" s="36"/>
      <c r="AE119" s="36"/>
    </row>
    <row r="120" spans="1:63" s="2" customFormat="1" ht="12" customHeight="1">
      <c r="A120" s="36"/>
      <c r="B120" s="37"/>
      <c r="C120" s="30" t="s">
        <v>22</v>
      </c>
      <c r="D120" s="38"/>
      <c r="E120" s="38"/>
      <c r="F120" s="28" t="str">
        <f>F16</f>
        <v xml:space="preserve"> </v>
      </c>
      <c r="G120" s="38"/>
      <c r="H120" s="38"/>
      <c r="I120" s="30" t="s">
        <v>24</v>
      </c>
      <c r="J120" s="68" t="str">
        <f>IF(J16="","",J16)</f>
        <v>31. 12. 2021</v>
      </c>
      <c r="K120" s="38"/>
      <c r="L120" s="53"/>
      <c r="S120" s="36"/>
      <c r="T120" s="36"/>
      <c r="U120" s="36"/>
      <c r="V120" s="36"/>
      <c r="W120" s="36"/>
      <c r="X120" s="36"/>
      <c r="Y120" s="36"/>
      <c r="Z120" s="36"/>
      <c r="AA120" s="36"/>
      <c r="AB120" s="36"/>
      <c r="AC120" s="36"/>
      <c r="AD120" s="36"/>
      <c r="AE120" s="36"/>
    </row>
    <row r="121" spans="1:63" s="2" customFormat="1" ht="6.95" customHeight="1">
      <c r="A121" s="36"/>
      <c r="B121" s="37"/>
      <c r="C121" s="38"/>
      <c r="D121" s="38"/>
      <c r="E121" s="38"/>
      <c r="F121" s="38"/>
      <c r="G121" s="38"/>
      <c r="H121" s="38"/>
      <c r="I121" s="38"/>
      <c r="J121" s="38"/>
      <c r="K121" s="38"/>
      <c r="L121" s="53"/>
      <c r="S121" s="36"/>
      <c r="T121" s="36"/>
      <c r="U121" s="36"/>
      <c r="V121" s="36"/>
      <c r="W121" s="36"/>
      <c r="X121" s="36"/>
      <c r="Y121" s="36"/>
      <c r="Z121" s="36"/>
      <c r="AA121" s="36"/>
      <c r="AB121" s="36"/>
      <c r="AC121" s="36"/>
      <c r="AD121" s="36"/>
      <c r="AE121" s="36"/>
    </row>
    <row r="122" spans="1:63" s="2" customFormat="1" ht="25.7" customHeight="1">
      <c r="A122" s="36"/>
      <c r="B122" s="37"/>
      <c r="C122" s="30" t="s">
        <v>30</v>
      </c>
      <c r="D122" s="38"/>
      <c r="E122" s="38"/>
      <c r="F122" s="28" t="str">
        <f>E19</f>
        <v xml:space="preserve">VŠB-TUO </v>
      </c>
      <c r="G122" s="38"/>
      <c r="H122" s="38"/>
      <c r="I122" s="30" t="s">
        <v>36</v>
      </c>
      <c r="J122" s="34" t="str">
        <f>E25</f>
        <v>CHVÁLEK ATELIÉR s.r.o.</v>
      </c>
      <c r="K122" s="38"/>
      <c r="L122" s="53"/>
      <c r="S122" s="36"/>
      <c r="T122" s="36"/>
      <c r="U122" s="36"/>
      <c r="V122" s="36"/>
      <c r="W122" s="36"/>
      <c r="X122" s="36"/>
      <c r="Y122" s="36"/>
      <c r="Z122" s="36"/>
      <c r="AA122" s="36"/>
      <c r="AB122" s="36"/>
      <c r="AC122" s="36"/>
      <c r="AD122" s="36"/>
      <c r="AE122" s="36"/>
    </row>
    <row r="123" spans="1:63" s="2" customFormat="1" ht="15.2" customHeight="1">
      <c r="A123" s="36"/>
      <c r="B123" s="37"/>
      <c r="C123" s="30" t="s">
        <v>34</v>
      </c>
      <c r="D123" s="38"/>
      <c r="E123" s="38"/>
      <c r="F123" s="28" t="str">
        <f>IF(E22="","",E22)</f>
        <v>Vyplň údaj</v>
      </c>
      <c r="G123" s="38"/>
      <c r="H123" s="38"/>
      <c r="I123" s="30" t="s">
        <v>39</v>
      </c>
      <c r="J123" s="34" t="str">
        <f>E28</f>
        <v xml:space="preserve"> </v>
      </c>
      <c r="K123" s="38"/>
      <c r="L123" s="53"/>
      <c r="S123" s="36"/>
      <c r="T123" s="36"/>
      <c r="U123" s="36"/>
      <c r="V123" s="36"/>
      <c r="W123" s="36"/>
      <c r="X123" s="36"/>
      <c r="Y123" s="36"/>
      <c r="Z123" s="36"/>
      <c r="AA123" s="36"/>
      <c r="AB123" s="36"/>
      <c r="AC123" s="36"/>
      <c r="AD123" s="36"/>
      <c r="AE123" s="36"/>
    </row>
    <row r="124" spans="1:63" s="2" customFormat="1" ht="10.35" customHeight="1">
      <c r="A124" s="36"/>
      <c r="B124" s="37"/>
      <c r="C124" s="38"/>
      <c r="D124" s="38"/>
      <c r="E124" s="38"/>
      <c r="F124" s="38"/>
      <c r="G124" s="38"/>
      <c r="H124" s="38"/>
      <c r="I124" s="38"/>
      <c r="J124" s="38"/>
      <c r="K124" s="38"/>
      <c r="L124" s="53"/>
      <c r="S124" s="36"/>
      <c r="T124" s="36"/>
      <c r="U124" s="36"/>
      <c r="V124" s="36"/>
      <c r="W124" s="36"/>
      <c r="X124" s="36"/>
      <c r="Y124" s="36"/>
      <c r="Z124" s="36"/>
      <c r="AA124" s="36"/>
      <c r="AB124" s="36"/>
      <c r="AC124" s="36"/>
      <c r="AD124" s="36"/>
      <c r="AE124" s="36"/>
    </row>
    <row r="125" spans="1:63" s="11" customFormat="1" ht="29.25" customHeight="1">
      <c r="A125" s="166"/>
      <c r="B125" s="167"/>
      <c r="C125" s="168" t="s">
        <v>160</v>
      </c>
      <c r="D125" s="169" t="s">
        <v>68</v>
      </c>
      <c r="E125" s="169" t="s">
        <v>64</v>
      </c>
      <c r="F125" s="169" t="s">
        <v>65</v>
      </c>
      <c r="G125" s="169" t="s">
        <v>161</v>
      </c>
      <c r="H125" s="169" t="s">
        <v>162</v>
      </c>
      <c r="I125" s="169" t="s">
        <v>163</v>
      </c>
      <c r="J125" s="169" t="s">
        <v>139</v>
      </c>
      <c r="K125" s="170" t="s">
        <v>164</v>
      </c>
      <c r="L125" s="171"/>
      <c r="M125" s="77" t="s">
        <v>1</v>
      </c>
      <c r="N125" s="78" t="s">
        <v>47</v>
      </c>
      <c r="O125" s="78" t="s">
        <v>165</v>
      </c>
      <c r="P125" s="78" t="s">
        <v>166</v>
      </c>
      <c r="Q125" s="78" t="s">
        <v>167</v>
      </c>
      <c r="R125" s="78" t="s">
        <v>168</v>
      </c>
      <c r="S125" s="78" t="s">
        <v>169</v>
      </c>
      <c r="T125" s="79" t="s">
        <v>170</v>
      </c>
      <c r="U125" s="166"/>
      <c r="V125" s="166"/>
      <c r="W125" s="166"/>
      <c r="X125" s="166"/>
      <c r="Y125" s="166"/>
      <c r="Z125" s="166"/>
      <c r="AA125" s="166"/>
      <c r="AB125" s="166"/>
      <c r="AC125" s="166"/>
      <c r="AD125" s="166"/>
      <c r="AE125" s="166"/>
    </row>
    <row r="126" spans="1:63" s="2" customFormat="1" ht="22.9" customHeight="1">
      <c r="A126" s="36"/>
      <c r="B126" s="37"/>
      <c r="C126" s="84" t="s">
        <v>171</v>
      </c>
      <c r="D126" s="38"/>
      <c r="E126" s="38"/>
      <c r="F126" s="38"/>
      <c r="G126" s="38"/>
      <c r="H126" s="38"/>
      <c r="I126" s="38"/>
      <c r="J126" s="172">
        <f>BK126</f>
        <v>0</v>
      </c>
      <c r="K126" s="38"/>
      <c r="L126" s="41"/>
      <c r="M126" s="80"/>
      <c r="N126" s="173"/>
      <c r="O126" s="81"/>
      <c r="P126" s="174">
        <f>P127</f>
        <v>0</v>
      </c>
      <c r="Q126" s="81"/>
      <c r="R126" s="174">
        <f>R127</f>
        <v>0</v>
      </c>
      <c r="S126" s="81"/>
      <c r="T126" s="175">
        <f>T127</f>
        <v>0</v>
      </c>
      <c r="U126" s="36"/>
      <c r="V126" s="36"/>
      <c r="W126" s="36"/>
      <c r="X126" s="36"/>
      <c r="Y126" s="36"/>
      <c r="Z126" s="36"/>
      <c r="AA126" s="36"/>
      <c r="AB126" s="36"/>
      <c r="AC126" s="36"/>
      <c r="AD126" s="36"/>
      <c r="AE126" s="36"/>
      <c r="AT126" s="18" t="s">
        <v>82</v>
      </c>
      <c r="AU126" s="18" t="s">
        <v>141</v>
      </c>
      <c r="BK126" s="176">
        <f>BK127</f>
        <v>0</v>
      </c>
    </row>
    <row r="127" spans="1:63" s="12" customFormat="1" ht="25.9" customHeight="1">
      <c r="B127" s="177"/>
      <c r="C127" s="178"/>
      <c r="D127" s="179" t="s">
        <v>82</v>
      </c>
      <c r="E127" s="180" t="s">
        <v>660</v>
      </c>
      <c r="F127" s="180" t="s">
        <v>905</v>
      </c>
      <c r="G127" s="178"/>
      <c r="H127" s="178"/>
      <c r="I127" s="181"/>
      <c r="J127" s="182">
        <f>BK127</f>
        <v>0</v>
      </c>
      <c r="K127" s="178"/>
      <c r="L127" s="183"/>
      <c r="M127" s="184"/>
      <c r="N127" s="185"/>
      <c r="O127" s="185"/>
      <c r="P127" s="186">
        <f>P128</f>
        <v>0</v>
      </c>
      <c r="Q127" s="185"/>
      <c r="R127" s="186">
        <f>R128</f>
        <v>0</v>
      </c>
      <c r="S127" s="185"/>
      <c r="T127" s="187">
        <f>T128</f>
        <v>0</v>
      </c>
      <c r="AR127" s="188" t="s">
        <v>87</v>
      </c>
      <c r="AT127" s="189" t="s">
        <v>82</v>
      </c>
      <c r="AU127" s="189" t="s">
        <v>83</v>
      </c>
      <c r="AY127" s="188" t="s">
        <v>174</v>
      </c>
      <c r="BK127" s="190">
        <f>BK128</f>
        <v>0</v>
      </c>
    </row>
    <row r="128" spans="1:63" s="12" customFormat="1" ht="22.9" customHeight="1">
      <c r="B128" s="177"/>
      <c r="C128" s="178"/>
      <c r="D128" s="179" t="s">
        <v>82</v>
      </c>
      <c r="E128" s="191" t="s">
        <v>662</v>
      </c>
      <c r="F128" s="191" t="s">
        <v>663</v>
      </c>
      <c r="G128" s="178"/>
      <c r="H128" s="178"/>
      <c r="I128" s="181"/>
      <c r="J128" s="192">
        <f>BK128</f>
        <v>0</v>
      </c>
      <c r="K128" s="178"/>
      <c r="L128" s="183"/>
      <c r="M128" s="184"/>
      <c r="N128" s="185"/>
      <c r="O128" s="185"/>
      <c r="P128" s="186">
        <f>SUM(P129:P132)</f>
        <v>0</v>
      </c>
      <c r="Q128" s="185"/>
      <c r="R128" s="186">
        <f>SUM(R129:R132)</f>
        <v>0</v>
      </c>
      <c r="S128" s="185"/>
      <c r="T128" s="187">
        <f>SUM(T129:T132)</f>
        <v>0</v>
      </c>
      <c r="AR128" s="188" t="s">
        <v>87</v>
      </c>
      <c r="AT128" s="189" t="s">
        <v>82</v>
      </c>
      <c r="AU128" s="189" t="s">
        <v>87</v>
      </c>
      <c r="AY128" s="188" t="s">
        <v>174</v>
      </c>
      <c r="BK128" s="190">
        <f>SUM(BK129:BK132)</f>
        <v>0</v>
      </c>
    </row>
    <row r="129" spans="1:65" s="2" customFormat="1" ht="16.5" customHeight="1">
      <c r="A129" s="36"/>
      <c r="B129" s="37"/>
      <c r="C129" s="193" t="s">
        <v>87</v>
      </c>
      <c r="D129" s="193" t="s">
        <v>177</v>
      </c>
      <c r="E129" s="194" t="s">
        <v>906</v>
      </c>
      <c r="F129" s="195" t="s">
        <v>907</v>
      </c>
      <c r="G129" s="196" t="s">
        <v>180</v>
      </c>
      <c r="H129" s="197">
        <v>5</v>
      </c>
      <c r="I129" s="198"/>
      <c r="J129" s="199">
        <f>ROUND(I129*H129,2)</f>
        <v>0</v>
      </c>
      <c r="K129" s="195" t="s">
        <v>181</v>
      </c>
      <c r="L129" s="41"/>
      <c r="M129" s="200" t="s">
        <v>1</v>
      </c>
      <c r="N129" s="201" t="s">
        <v>48</v>
      </c>
      <c r="O129" s="73"/>
      <c r="P129" s="202">
        <f>O129*H129</f>
        <v>0</v>
      </c>
      <c r="Q129" s="202">
        <v>0</v>
      </c>
      <c r="R129" s="202">
        <f>Q129*H129</f>
        <v>0</v>
      </c>
      <c r="S129" s="202">
        <v>0</v>
      </c>
      <c r="T129" s="203">
        <f>S129*H129</f>
        <v>0</v>
      </c>
      <c r="U129" s="36"/>
      <c r="V129" s="36"/>
      <c r="W129" s="36"/>
      <c r="X129" s="36"/>
      <c r="Y129" s="36"/>
      <c r="Z129" s="36"/>
      <c r="AA129" s="36"/>
      <c r="AB129" s="36"/>
      <c r="AC129" s="36"/>
      <c r="AD129" s="36"/>
      <c r="AE129" s="36"/>
      <c r="AR129" s="204" t="s">
        <v>120</v>
      </c>
      <c r="AT129" s="204" t="s">
        <v>177</v>
      </c>
      <c r="AU129" s="204" t="s">
        <v>91</v>
      </c>
      <c r="AY129" s="18" t="s">
        <v>174</v>
      </c>
      <c r="BE129" s="205">
        <f>IF(N129="základní",J129,0)</f>
        <v>0</v>
      </c>
      <c r="BF129" s="205">
        <f>IF(N129="snížená",J129,0)</f>
        <v>0</v>
      </c>
      <c r="BG129" s="205">
        <f>IF(N129="zákl. přenesená",J129,0)</f>
        <v>0</v>
      </c>
      <c r="BH129" s="205">
        <f>IF(N129="sníž. přenesená",J129,0)</f>
        <v>0</v>
      </c>
      <c r="BI129" s="205">
        <f>IF(N129="nulová",J129,0)</f>
        <v>0</v>
      </c>
      <c r="BJ129" s="18" t="s">
        <v>87</v>
      </c>
      <c r="BK129" s="205">
        <f>ROUND(I129*H129,2)</f>
        <v>0</v>
      </c>
      <c r="BL129" s="18" t="s">
        <v>120</v>
      </c>
      <c r="BM129" s="204" t="s">
        <v>91</v>
      </c>
    </row>
    <row r="130" spans="1:65" s="2" customFormat="1" ht="39">
      <c r="A130" s="36"/>
      <c r="B130" s="37"/>
      <c r="C130" s="38"/>
      <c r="D130" s="206" t="s">
        <v>183</v>
      </c>
      <c r="E130" s="38"/>
      <c r="F130" s="207" t="s">
        <v>666</v>
      </c>
      <c r="G130" s="38"/>
      <c r="H130" s="38"/>
      <c r="I130" s="208"/>
      <c r="J130" s="38"/>
      <c r="K130" s="38"/>
      <c r="L130" s="41"/>
      <c r="M130" s="209"/>
      <c r="N130" s="210"/>
      <c r="O130" s="73"/>
      <c r="P130" s="73"/>
      <c r="Q130" s="73"/>
      <c r="R130" s="73"/>
      <c r="S130" s="73"/>
      <c r="T130" s="74"/>
      <c r="U130" s="36"/>
      <c r="V130" s="36"/>
      <c r="W130" s="36"/>
      <c r="X130" s="36"/>
      <c r="Y130" s="36"/>
      <c r="Z130" s="36"/>
      <c r="AA130" s="36"/>
      <c r="AB130" s="36"/>
      <c r="AC130" s="36"/>
      <c r="AD130" s="36"/>
      <c r="AE130" s="36"/>
      <c r="AT130" s="18" t="s">
        <v>183</v>
      </c>
      <c r="AU130" s="18" t="s">
        <v>91</v>
      </c>
    </row>
    <row r="131" spans="1:65" s="2" customFormat="1" ht="16.5" customHeight="1">
      <c r="A131" s="36"/>
      <c r="B131" s="37"/>
      <c r="C131" s="193" t="s">
        <v>91</v>
      </c>
      <c r="D131" s="193" t="s">
        <v>177</v>
      </c>
      <c r="E131" s="194" t="s">
        <v>908</v>
      </c>
      <c r="F131" s="195" t="s">
        <v>909</v>
      </c>
      <c r="G131" s="196" t="s">
        <v>643</v>
      </c>
      <c r="H131" s="197">
        <v>3</v>
      </c>
      <c r="I131" s="198"/>
      <c r="J131" s="199">
        <f>ROUND(I131*H131,2)</f>
        <v>0</v>
      </c>
      <c r="K131" s="195" t="s">
        <v>181</v>
      </c>
      <c r="L131" s="41"/>
      <c r="M131" s="200" t="s">
        <v>1</v>
      </c>
      <c r="N131" s="201" t="s">
        <v>48</v>
      </c>
      <c r="O131" s="73"/>
      <c r="P131" s="202">
        <f>O131*H131</f>
        <v>0</v>
      </c>
      <c r="Q131" s="202">
        <v>0</v>
      </c>
      <c r="R131" s="202">
        <f>Q131*H131</f>
        <v>0</v>
      </c>
      <c r="S131" s="202">
        <v>0</v>
      </c>
      <c r="T131" s="203">
        <f>S131*H131</f>
        <v>0</v>
      </c>
      <c r="U131" s="36"/>
      <c r="V131" s="36"/>
      <c r="W131" s="36"/>
      <c r="X131" s="36"/>
      <c r="Y131" s="36"/>
      <c r="Z131" s="36"/>
      <c r="AA131" s="36"/>
      <c r="AB131" s="36"/>
      <c r="AC131" s="36"/>
      <c r="AD131" s="36"/>
      <c r="AE131" s="36"/>
      <c r="AR131" s="204" t="s">
        <v>120</v>
      </c>
      <c r="AT131" s="204" t="s">
        <v>177</v>
      </c>
      <c r="AU131" s="204" t="s">
        <v>91</v>
      </c>
      <c r="AY131" s="18" t="s">
        <v>174</v>
      </c>
      <c r="BE131" s="205">
        <f>IF(N131="základní",J131,0)</f>
        <v>0</v>
      </c>
      <c r="BF131" s="205">
        <f>IF(N131="snížená",J131,0)</f>
        <v>0</v>
      </c>
      <c r="BG131" s="205">
        <f>IF(N131="zákl. přenesená",J131,0)</f>
        <v>0</v>
      </c>
      <c r="BH131" s="205">
        <f>IF(N131="sníž. přenesená",J131,0)</f>
        <v>0</v>
      </c>
      <c r="BI131" s="205">
        <f>IF(N131="nulová",J131,0)</f>
        <v>0</v>
      </c>
      <c r="BJ131" s="18" t="s">
        <v>87</v>
      </c>
      <c r="BK131" s="205">
        <f>ROUND(I131*H131,2)</f>
        <v>0</v>
      </c>
      <c r="BL131" s="18" t="s">
        <v>120</v>
      </c>
      <c r="BM131" s="204" t="s">
        <v>120</v>
      </c>
    </row>
    <row r="132" spans="1:65" s="2" customFormat="1" ht="29.25">
      <c r="A132" s="36"/>
      <c r="B132" s="37"/>
      <c r="C132" s="38"/>
      <c r="D132" s="206" t="s">
        <v>183</v>
      </c>
      <c r="E132" s="38"/>
      <c r="F132" s="207" t="s">
        <v>828</v>
      </c>
      <c r="G132" s="38"/>
      <c r="H132" s="38"/>
      <c r="I132" s="208"/>
      <c r="J132" s="38"/>
      <c r="K132" s="38"/>
      <c r="L132" s="41"/>
      <c r="M132" s="270"/>
      <c r="N132" s="271"/>
      <c r="O132" s="267"/>
      <c r="P132" s="267"/>
      <c r="Q132" s="267"/>
      <c r="R132" s="267"/>
      <c r="S132" s="267"/>
      <c r="T132" s="272"/>
      <c r="U132" s="36"/>
      <c r="V132" s="36"/>
      <c r="W132" s="36"/>
      <c r="X132" s="36"/>
      <c r="Y132" s="36"/>
      <c r="Z132" s="36"/>
      <c r="AA132" s="36"/>
      <c r="AB132" s="36"/>
      <c r="AC132" s="36"/>
      <c r="AD132" s="36"/>
      <c r="AE132" s="36"/>
      <c r="AT132" s="18" t="s">
        <v>183</v>
      </c>
      <c r="AU132" s="18" t="s">
        <v>91</v>
      </c>
    </row>
    <row r="133" spans="1:65" s="2" customFormat="1" ht="6.95" customHeight="1">
      <c r="A133" s="36"/>
      <c r="B133" s="56"/>
      <c r="C133" s="57"/>
      <c r="D133" s="57"/>
      <c r="E133" s="57"/>
      <c r="F133" s="57"/>
      <c r="G133" s="57"/>
      <c r="H133" s="57"/>
      <c r="I133" s="57"/>
      <c r="J133" s="57"/>
      <c r="K133" s="57"/>
      <c r="L133" s="41"/>
      <c r="M133" s="36"/>
      <c r="O133" s="36"/>
      <c r="P133" s="36"/>
      <c r="Q133" s="36"/>
      <c r="R133" s="36"/>
      <c r="S133" s="36"/>
      <c r="T133" s="36"/>
      <c r="U133" s="36"/>
      <c r="V133" s="36"/>
      <c r="W133" s="36"/>
      <c r="X133" s="36"/>
      <c r="Y133" s="36"/>
      <c r="Z133" s="36"/>
      <c r="AA133" s="36"/>
      <c r="AB133" s="36"/>
      <c r="AC133" s="36"/>
      <c r="AD133" s="36"/>
      <c r="AE133" s="36"/>
    </row>
  </sheetData>
  <sheetProtection algorithmName="SHA-512" hashValue="W7Fog36Bysy33Z0Lgg9UQV2c4aF2n1pD+Vk3rAgZ5G3KwpERbShTCnHeQi5h+CupvwRaDQHqiwsWAizD3ypUWw==" saltValue="CIjzlJIMIR/5BUaJ/JpCjq4Ts2sxn4H+XmMJYm5690lfVYiCITW6PWr/o7x2/5H/woiT8QMDf+7/fO8N8B+Yvg==" spinCount="100000" sheet="1" objects="1" scenarios="1" formatColumns="0" formatRows="0" autoFilter="0"/>
  <autoFilter ref="C125:K132" xr:uid="{00000000-0009-0000-0000-00000A000000}"/>
  <mergeCells count="15">
    <mergeCell ref="E112:H112"/>
    <mergeCell ref="E116:H116"/>
    <mergeCell ref="E114:H114"/>
    <mergeCell ref="E118:H118"/>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BM139"/>
  <sheetViews>
    <sheetView showGridLines="0" topLeftCell="A88"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0"/>
      <c r="M2" s="300"/>
      <c r="N2" s="300"/>
      <c r="O2" s="300"/>
      <c r="P2" s="300"/>
      <c r="Q2" s="300"/>
      <c r="R2" s="300"/>
      <c r="S2" s="300"/>
      <c r="T2" s="300"/>
      <c r="U2" s="300"/>
      <c r="V2" s="300"/>
      <c r="AT2" s="18" t="s">
        <v>128</v>
      </c>
    </row>
    <row r="3" spans="1:46" s="1" customFormat="1" ht="6.95" customHeight="1">
      <c r="B3" s="117"/>
      <c r="C3" s="118"/>
      <c r="D3" s="118"/>
      <c r="E3" s="118"/>
      <c r="F3" s="118"/>
      <c r="G3" s="118"/>
      <c r="H3" s="118"/>
      <c r="I3" s="118"/>
      <c r="J3" s="118"/>
      <c r="K3" s="118"/>
      <c r="L3" s="21"/>
      <c r="AT3" s="18" t="s">
        <v>91</v>
      </c>
    </row>
    <row r="4" spans="1:46" s="1" customFormat="1" ht="24.95" customHeight="1">
      <c r="B4" s="21"/>
      <c r="D4" s="119" t="s">
        <v>132</v>
      </c>
      <c r="L4" s="21"/>
      <c r="M4" s="120" t="s">
        <v>10</v>
      </c>
      <c r="AT4" s="18" t="s">
        <v>4</v>
      </c>
    </row>
    <row r="5" spans="1:46" s="1" customFormat="1" ht="6.95" customHeight="1">
      <c r="B5" s="21"/>
      <c r="L5" s="21"/>
    </row>
    <row r="6" spans="1:46" s="1" customFormat="1" ht="12" customHeight="1">
      <c r="B6" s="21"/>
      <c r="D6" s="121" t="s">
        <v>16</v>
      </c>
      <c r="L6" s="21"/>
    </row>
    <row r="7" spans="1:46" s="1" customFormat="1" ht="16.5" customHeight="1">
      <c r="B7" s="21"/>
      <c r="E7" s="319" t="str">
        <f>'Rekapitulace stavby'!K6</f>
        <v>Technologický pavilon CPIT - rekonstrukce střech</v>
      </c>
      <c r="F7" s="320"/>
      <c r="G7" s="320"/>
      <c r="H7" s="320"/>
      <c r="L7" s="21"/>
    </row>
    <row r="8" spans="1:46" ht="12.75">
      <c r="B8" s="21"/>
      <c r="D8" s="121" t="s">
        <v>133</v>
      </c>
      <c r="L8" s="21"/>
    </row>
    <row r="9" spans="1:46" s="1" customFormat="1" ht="16.5" customHeight="1">
      <c r="B9" s="21"/>
      <c r="E9" s="319" t="s">
        <v>838</v>
      </c>
      <c r="F9" s="300"/>
      <c r="G9" s="300"/>
      <c r="H9" s="300"/>
      <c r="L9" s="21"/>
    </row>
    <row r="10" spans="1:46" s="1" customFormat="1" ht="12" customHeight="1">
      <c r="B10" s="21"/>
      <c r="D10" s="121" t="s">
        <v>135</v>
      </c>
      <c r="L10" s="21"/>
    </row>
    <row r="11" spans="1:46" s="2" customFormat="1" ht="16.5" customHeight="1">
      <c r="A11" s="36"/>
      <c r="B11" s="41"/>
      <c r="C11" s="36"/>
      <c r="D11" s="36"/>
      <c r="E11" s="329" t="s">
        <v>655</v>
      </c>
      <c r="F11" s="321"/>
      <c r="G11" s="321"/>
      <c r="H11" s="321"/>
      <c r="I11" s="36"/>
      <c r="J11" s="36"/>
      <c r="K11" s="36"/>
      <c r="L11" s="53"/>
      <c r="S11" s="36"/>
      <c r="T11" s="36"/>
      <c r="U11" s="36"/>
      <c r="V11" s="36"/>
      <c r="W11" s="36"/>
      <c r="X11" s="36"/>
      <c r="Y11" s="36"/>
      <c r="Z11" s="36"/>
      <c r="AA11" s="36"/>
      <c r="AB11" s="36"/>
      <c r="AC11" s="36"/>
      <c r="AD11" s="36"/>
      <c r="AE11" s="36"/>
    </row>
    <row r="12" spans="1:46" s="2" customFormat="1" ht="12" customHeight="1">
      <c r="A12" s="36"/>
      <c r="B12" s="41"/>
      <c r="C12" s="36"/>
      <c r="D12" s="121" t="s">
        <v>656</v>
      </c>
      <c r="E12" s="36"/>
      <c r="F12" s="36"/>
      <c r="G12" s="36"/>
      <c r="H12" s="36"/>
      <c r="I12" s="36"/>
      <c r="J12" s="36"/>
      <c r="K12" s="36"/>
      <c r="L12" s="53"/>
      <c r="S12" s="36"/>
      <c r="T12" s="36"/>
      <c r="U12" s="36"/>
      <c r="V12" s="36"/>
      <c r="W12" s="36"/>
      <c r="X12" s="36"/>
      <c r="Y12" s="36"/>
      <c r="Z12" s="36"/>
      <c r="AA12" s="36"/>
      <c r="AB12" s="36"/>
      <c r="AC12" s="36"/>
      <c r="AD12" s="36"/>
      <c r="AE12" s="36"/>
    </row>
    <row r="13" spans="1:46" s="2" customFormat="1" ht="16.5" customHeight="1">
      <c r="A13" s="36"/>
      <c r="B13" s="41"/>
      <c r="C13" s="36"/>
      <c r="D13" s="36"/>
      <c r="E13" s="322" t="s">
        <v>910</v>
      </c>
      <c r="F13" s="321"/>
      <c r="G13" s="321"/>
      <c r="H13" s="321"/>
      <c r="I13" s="36"/>
      <c r="J13" s="36"/>
      <c r="K13" s="36"/>
      <c r="L13" s="53"/>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53"/>
      <c r="S14" s="36"/>
      <c r="T14" s="36"/>
      <c r="U14" s="36"/>
      <c r="V14" s="36"/>
      <c r="W14" s="36"/>
      <c r="X14" s="36"/>
      <c r="Y14" s="36"/>
      <c r="Z14" s="36"/>
      <c r="AA14" s="36"/>
      <c r="AB14" s="36"/>
      <c r="AC14" s="36"/>
      <c r="AD14" s="36"/>
      <c r="AE14" s="36"/>
    </row>
    <row r="15" spans="1:46" s="2" customFormat="1" ht="12" customHeight="1">
      <c r="A15" s="36"/>
      <c r="B15" s="41"/>
      <c r="C15" s="36"/>
      <c r="D15" s="121" t="s">
        <v>18</v>
      </c>
      <c r="E15" s="36"/>
      <c r="F15" s="112" t="s">
        <v>1</v>
      </c>
      <c r="G15" s="36"/>
      <c r="H15" s="36"/>
      <c r="I15" s="121" t="s">
        <v>20</v>
      </c>
      <c r="J15" s="112" t="s">
        <v>1</v>
      </c>
      <c r="K15" s="36"/>
      <c r="L15" s="53"/>
      <c r="S15" s="36"/>
      <c r="T15" s="36"/>
      <c r="U15" s="36"/>
      <c r="V15" s="36"/>
      <c r="W15" s="36"/>
      <c r="X15" s="36"/>
      <c r="Y15" s="36"/>
      <c r="Z15" s="36"/>
      <c r="AA15" s="36"/>
      <c r="AB15" s="36"/>
      <c r="AC15" s="36"/>
      <c r="AD15" s="36"/>
      <c r="AE15" s="36"/>
    </row>
    <row r="16" spans="1:46" s="2" customFormat="1" ht="12" customHeight="1">
      <c r="A16" s="36"/>
      <c r="B16" s="41"/>
      <c r="C16" s="36"/>
      <c r="D16" s="121" t="s">
        <v>22</v>
      </c>
      <c r="E16" s="36"/>
      <c r="F16" s="112" t="s">
        <v>40</v>
      </c>
      <c r="G16" s="36"/>
      <c r="H16" s="36"/>
      <c r="I16" s="121" t="s">
        <v>24</v>
      </c>
      <c r="J16" s="122" t="str">
        <f>'Rekapitulace stavby'!AN8</f>
        <v>31. 12. 2021</v>
      </c>
      <c r="K16" s="36"/>
      <c r="L16" s="53"/>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53"/>
      <c r="S17" s="36"/>
      <c r="T17" s="36"/>
      <c r="U17" s="36"/>
      <c r="V17" s="36"/>
      <c r="W17" s="36"/>
      <c r="X17" s="36"/>
      <c r="Y17" s="36"/>
      <c r="Z17" s="36"/>
      <c r="AA17" s="36"/>
      <c r="AB17" s="36"/>
      <c r="AC17" s="36"/>
      <c r="AD17" s="36"/>
      <c r="AE17" s="36"/>
    </row>
    <row r="18" spans="1:31" s="2" customFormat="1" ht="12" customHeight="1">
      <c r="A18" s="36"/>
      <c r="B18" s="41"/>
      <c r="C18" s="36"/>
      <c r="D18" s="121" t="s">
        <v>30</v>
      </c>
      <c r="E18" s="36"/>
      <c r="F18" s="36"/>
      <c r="G18" s="36"/>
      <c r="H18" s="36"/>
      <c r="I18" s="121" t="s">
        <v>31</v>
      </c>
      <c r="J18" s="112" t="str">
        <f>IF('Rekapitulace stavby'!AN10="","",'Rekapitulace stavby'!AN10)</f>
        <v/>
      </c>
      <c r="K18" s="36"/>
      <c r="L18" s="53"/>
      <c r="S18" s="36"/>
      <c r="T18" s="36"/>
      <c r="U18" s="36"/>
      <c r="V18" s="36"/>
      <c r="W18" s="36"/>
      <c r="X18" s="36"/>
      <c r="Y18" s="36"/>
      <c r="Z18" s="36"/>
      <c r="AA18" s="36"/>
      <c r="AB18" s="36"/>
      <c r="AC18" s="36"/>
      <c r="AD18" s="36"/>
      <c r="AE18" s="36"/>
    </row>
    <row r="19" spans="1:31" s="2" customFormat="1" ht="18" customHeight="1">
      <c r="A19" s="36"/>
      <c r="B19" s="41"/>
      <c r="C19" s="36"/>
      <c r="D19" s="36"/>
      <c r="E19" s="112" t="str">
        <f>IF('Rekapitulace stavby'!E11="","",'Rekapitulace stavby'!E11)</f>
        <v xml:space="preserve">VŠB-TUO </v>
      </c>
      <c r="F19" s="36"/>
      <c r="G19" s="36"/>
      <c r="H19" s="36"/>
      <c r="I19" s="121" t="s">
        <v>33</v>
      </c>
      <c r="J19" s="112" t="str">
        <f>IF('Rekapitulace stavby'!AN11="","",'Rekapitulace stavby'!AN11)</f>
        <v/>
      </c>
      <c r="K19" s="36"/>
      <c r="L19" s="53"/>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53"/>
      <c r="S20" s="36"/>
      <c r="T20" s="36"/>
      <c r="U20" s="36"/>
      <c r="V20" s="36"/>
      <c r="W20" s="36"/>
      <c r="X20" s="36"/>
      <c r="Y20" s="36"/>
      <c r="Z20" s="36"/>
      <c r="AA20" s="36"/>
      <c r="AB20" s="36"/>
      <c r="AC20" s="36"/>
      <c r="AD20" s="36"/>
      <c r="AE20" s="36"/>
    </row>
    <row r="21" spans="1:31" s="2" customFormat="1" ht="12" customHeight="1">
      <c r="A21" s="36"/>
      <c r="B21" s="41"/>
      <c r="C21" s="36"/>
      <c r="D21" s="121" t="s">
        <v>34</v>
      </c>
      <c r="E21" s="36"/>
      <c r="F21" s="36"/>
      <c r="G21" s="36"/>
      <c r="H21" s="36"/>
      <c r="I21" s="121" t="s">
        <v>31</v>
      </c>
      <c r="J21" s="31" t="str">
        <f>'Rekapitulace stavby'!AN13</f>
        <v>Vyplň údaj</v>
      </c>
      <c r="K21" s="36"/>
      <c r="L21" s="53"/>
      <c r="S21" s="36"/>
      <c r="T21" s="36"/>
      <c r="U21" s="36"/>
      <c r="V21" s="36"/>
      <c r="W21" s="36"/>
      <c r="X21" s="36"/>
      <c r="Y21" s="36"/>
      <c r="Z21" s="36"/>
      <c r="AA21" s="36"/>
      <c r="AB21" s="36"/>
      <c r="AC21" s="36"/>
      <c r="AD21" s="36"/>
      <c r="AE21" s="36"/>
    </row>
    <row r="22" spans="1:31" s="2" customFormat="1" ht="18" customHeight="1">
      <c r="A22" s="36"/>
      <c r="B22" s="41"/>
      <c r="C22" s="36"/>
      <c r="D22" s="36"/>
      <c r="E22" s="323" t="str">
        <f>'Rekapitulace stavby'!E14</f>
        <v>Vyplň údaj</v>
      </c>
      <c r="F22" s="324"/>
      <c r="G22" s="324"/>
      <c r="H22" s="324"/>
      <c r="I22" s="121" t="s">
        <v>33</v>
      </c>
      <c r="J22" s="31" t="str">
        <f>'Rekapitulace stavby'!AN14</f>
        <v>Vyplň údaj</v>
      </c>
      <c r="K22" s="36"/>
      <c r="L22" s="53"/>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53"/>
      <c r="S23" s="36"/>
      <c r="T23" s="36"/>
      <c r="U23" s="36"/>
      <c r="V23" s="36"/>
      <c r="W23" s="36"/>
      <c r="X23" s="36"/>
      <c r="Y23" s="36"/>
      <c r="Z23" s="36"/>
      <c r="AA23" s="36"/>
      <c r="AB23" s="36"/>
      <c r="AC23" s="36"/>
      <c r="AD23" s="36"/>
      <c r="AE23" s="36"/>
    </row>
    <row r="24" spans="1:31" s="2" customFormat="1" ht="12" customHeight="1">
      <c r="A24" s="36"/>
      <c r="B24" s="41"/>
      <c r="C24" s="36"/>
      <c r="D24" s="121" t="s">
        <v>36</v>
      </c>
      <c r="E24" s="36"/>
      <c r="F24" s="36"/>
      <c r="G24" s="36"/>
      <c r="H24" s="36"/>
      <c r="I24" s="121" t="s">
        <v>31</v>
      </c>
      <c r="J24" s="112" t="str">
        <f>IF('Rekapitulace stavby'!AN16="","",'Rekapitulace stavby'!AN16)</f>
        <v/>
      </c>
      <c r="K24" s="36"/>
      <c r="L24" s="53"/>
      <c r="S24" s="36"/>
      <c r="T24" s="36"/>
      <c r="U24" s="36"/>
      <c r="V24" s="36"/>
      <c r="W24" s="36"/>
      <c r="X24" s="36"/>
      <c r="Y24" s="36"/>
      <c r="Z24" s="36"/>
      <c r="AA24" s="36"/>
      <c r="AB24" s="36"/>
      <c r="AC24" s="36"/>
      <c r="AD24" s="36"/>
      <c r="AE24" s="36"/>
    </row>
    <row r="25" spans="1:31" s="2" customFormat="1" ht="18" customHeight="1">
      <c r="A25" s="36"/>
      <c r="B25" s="41"/>
      <c r="C25" s="36"/>
      <c r="D25" s="36"/>
      <c r="E25" s="112" t="str">
        <f>IF('Rekapitulace stavby'!E17="","",'Rekapitulace stavby'!E17)</f>
        <v>CHVÁLEK ATELIÉR s.r.o.</v>
      </c>
      <c r="F25" s="36"/>
      <c r="G25" s="36"/>
      <c r="H25" s="36"/>
      <c r="I25" s="121" t="s">
        <v>33</v>
      </c>
      <c r="J25" s="112" t="str">
        <f>IF('Rekapitulace stavby'!AN17="","",'Rekapitulace stavby'!AN17)</f>
        <v/>
      </c>
      <c r="K25" s="36"/>
      <c r="L25" s="53"/>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53"/>
      <c r="S26" s="36"/>
      <c r="T26" s="36"/>
      <c r="U26" s="36"/>
      <c r="V26" s="36"/>
      <c r="W26" s="36"/>
      <c r="X26" s="36"/>
      <c r="Y26" s="36"/>
      <c r="Z26" s="36"/>
      <c r="AA26" s="36"/>
      <c r="AB26" s="36"/>
      <c r="AC26" s="36"/>
      <c r="AD26" s="36"/>
      <c r="AE26" s="36"/>
    </row>
    <row r="27" spans="1:31" s="2" customFormat="1" ht="12" customHeight="1">
      <c r="A27" s="36"/>
      <c r="B27" s="41"/>
      <c r="C27" s="36"/>
      <c r="D27" s="121" t="s">
        <v>39</v>
      </c>
      <c r="E27" s="36"/>
      <c r="F27" s="36"/>
      <c r="G27" s="36"/>
      <c r="H27" s="36"/>
      <c r="I27" s="121" t="s">
        <v>31</v>
      </c>
      <c r="J27" s="112" t="str">
        <f>IF('Rekapitulace stavby'!AN19="","",'Rekapitulace stavby'!AN19)</f>
        <v/>
      </c>
      <c r="K27" s="36"/>
      <c r="L27" s="53"/>
      <c r="S27" s="36"/>
      <c r="T27" s="36"/>
      <c r="U27" s="36"/>
      <c r="V27" s="36"/>
      <c r="W27" s="36"/>
      <c r="X27" s="36"/>
      <c r="Y27" s="36"/>
      <c r="Z27" s="36"/>
      <c r="AA27" s="36"/>
      <c r="AB27" s="36"/>
      <c r="AC27" s="36"/>
      <c r="AD27" s="36"/>
      <c r="AE27" s="36"/>
    </row>
    <row r="28" spans="1:31" s="2" customFormat="1" ht="18" customHeight="1">
      <c r="A28" s="36"/>
      <c r="B28" s="41"/>
      <c r="C28" s="36"/>
      <c r="D28" s="36"/>
      <c r="E28" s="112" t="str">
        <f>IF('Rekapitulace stavby'!E20="","",'Rekapitulace stavby'!E20)</f>
        <v xml:space="preserve"> </v>
      </c>
      <c r="F28" s="36"/>
      <c r="G28" s="36"/>
      <c r="H28" s="36"/>
      <c r="I28" s="121" t="s">
        <v>33</v>
      </c>
      <c r="J28" s="112" t="str">
        <f>IF('Rekapitulace stavby'!AN20="","",'Rekapitulace stavby'!AN20)</f>
        <v/>
      </c>
      <c r="K28" s="36"/>
      <c r="L28" s="53"/>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53"/>
      <c r="S29" s="36"/>
      <c r="T29" s="36"/>
      <c r="U29" s="36"/>
      <c r="V29" s="36"/>
      <c r="W29" s="36"/>
      <c r="X29" s="36"/>
      <c r="Y29" s="36"/>
      <c r="Z29" s="36"/>
      <c r="AA29" s="36"/>
      <c r="AB29" s="36"/>
      <c r="AC29" s="36"/>
      <c r="AD29" s="36"/>
      <c r="AE29" s="36"/>
    </row>
    <row r="30" spans="1:31" s="2" customFormat="1" ht="12" customHeight="1">
      <c r="A30" s="36"/>
      <c r="B30" s="41"/>
      <c r="C30" s="36"/>
      <c r="D30" s="121" t="s">
        <v>41</v>
      </c>
      <c r="E30" s="36"/>
      <c r="F30" s="36"/>
      <c r="G30" s="36"/>
      <c r="H30" s="36"/>
      <c r="I30" s="36"/>
      <c r="J30" s="36"/>
      <c r="K30" s="36"/>
      <c r="L30" s="53"/>
      <c r="S30" s="36"/>
      <c r="T30" s="36"/>
      <c r="U30" s="36"/>
      <c r="V30" s="36"/>
      <c r="W30" s="36"/>
      <c r="X30" s="36"/>
      <c r="Y30" s="36"/>
      <c r="Z30" s="36"/>
      <c r="AA30" s="36"/>
      <c r="AB30" s="36"/>
      <c r="AC30" s="36"/>
      <c r="AD30" s="36"/>
      <c r="AE30" s="36"/>
    </row>
    <row r="31" spans="1:31" s="8" customFormat="1" ht="95.25" customHeight="1">
      <c r="A31" s="123"/>
      <c r="B31" s="124"/>
      <c r="C31" s="123"/>
      <c r="D31" s="123"/>
      <c r="E31" s="325" t="s">
        <v>42</v>
      </c>
      <c r="F31" s="325"/>
      <c r="G31" s="325"/>
      <c r="H31" s="325"/>
      <c r="I31" s="123"/>
      <c r="J31" s="123"/>
      <c r="K31" s="123"/>
      <c r="L31" s="125"/>
      <c r="S31" s="123"/>
      <c r="T31" s="123"/>
      <c r="U31" s="123"/>
      <c r="V31" s="123"/>
      <c r="W31" s="123"/>
      <c r="X31" s="123"/>
      <c r="Y31" s="123"/>
      <c r="Z31" s="123"/>
      <c r="AA31" s="123"/>
      <c r="AB31" s="123"/>
      <c r="AC31" s="123"/>
      <c r="AD31" s="123"/>
      <c r="AE31" s="123"/>
    </row>
    <row r="32" spans="1:31" s="2" customFormat="1" ht="6.95" customHeight="1">
      <c r="A32" s="36"/>
      <c r="B32" s="41"/>
      <c r="C32" s="36"/>
      <c r="D32" s="36"/>
      <c r="E32" s="36"/>
      <c r="F32" s="36"/>
      <c r="G32" s="36"/>
      <c r="H32" s="36"/>
      <c r="I32" s="36"/>
      <c r="J32" s="36"/>
      <c r="K32" s="36"/>
      <c r="L32" s="53"/>
      <c r="S32" s="36"/>
      <c r="T32" s="36"/>
      <c r="U32" s="36"/>
      <c r="V32" s="36"/>
      <c r="W32" s="36"/>
      <c r="X32" s="36"/>
      <c r="Y32" s="36"/>
      <c r="Z32" s="36"/>
      <c r="AA32" s="36"/>
      <c r="AB32" s="36"/>
      <c r="AC32" s="36"/>
      <c r="AD32" s="36"/>
      <c r="AE32" s="36"/>
    </row>
    <row r="33" spans="1:31" s="2" customFormat="1" ht="6.95" customHeight="1">
      <c r="A33" s="36"/>
      <c r="B33" s="41"/>
      <c r="C33" s="36"/>
      <c r="D33" s="126"/>
      <c r="E33" s="126"/>
      <c r="F33" s="126"/>
      <c r="G33" s="126"/>
      <c r="H33" s="126"/>
      <c r="I33" s="126"/>
      <c r="J33" s="126"/>
      <c r="K33" s="126"/>
      <c r="L33" s="53"/>
      <c r="S33" s="36"/>
      <c r="T33" s="36"/>
      <c r="U33" s="36"/>
      <c r="V33" s="36"/>
      <c r="W33" s="36"/>
      <c r="X33" s="36"/>
      <c r="Y33" s="36"/>
      <c r="Z33" s="36"/>
      <c r="AA33" s="36"/>
      <c r="AB33" s="36"/>
      <c r="AC33" s="36"/>
      <c r="AD33" s="36"/>
      <c r="AE33" s="36"/>
    </row>
    <row r="34" spans="1:31" s="2" customFormat="1" ht="25.35" customHeight="1">
      <c r="A34" s="36"/>
      <c r="B34" s="41"/>
      <c r="C34" s="36"/>
      <c r="D34" s="127" t="s">
        <v>43</v>
      </c>
      <c r="E34" s="36"/>
      <c r="F34" s="36"/>
      <c r="G34" s="36"/>
      <c r="H34" s="36"/>
      <c r="I34" s="36"/>
      <c r="J34" s="128">
        <f>ROUND(J127, 2)</f>
        <v>0</v>
      </c>
      <c r="K34" s="36"/>
      <c r="L34" s="53"/>
      <c r="S34" s="36"/>
      <c r="T34" s="36"/>
      <c r="U34" s="36"/>
      <c r="V34" s="36"/>
      <c r="W34" s="36"/>
      <c r="X34" s="36"/>
      <c r="Y34" s="36"/>
      <c r="Z34" s="36"/>
      <c r="AA34" s="36"/>
      <c r="AB34" s="36"/>
      <c r="AC34" s="36"/>
      <c r="AD34" s="36"/>
      <c r="AE34" s="36"/>
    </row>
    <row r="35" spans="1:31" s="2" customFormat="1" ht="6.95" customHeight="1">
      <c r="A35" s="36"/>
      <c r="B35" s="41"/>
      <c r="C35" s="36"/>
      <c r="D35" s="126"/>
      <c r="E35" s="126"/>
      <c r="F35" s="126"/>
      <c r="G35" s="126"/>
      <c r="H35" s="126"/>
      <c r="I35" s="126"/>
      <c r="J35" s="126"/>
      <c r="K35" s="126"/>
      <c r="L35" s="53"/>
      <c r="S35" s="36"/>
      <c r="T35" s="36"/>
      <c r="U35" s="36"/>
      <c r="V35" s="36"/>
      <c r="W35" s="36"/>
      <c r="X35" s="36"/>
      <c r="Y35" s="36"/>
      <c r="Z35" s="36"/>
      <c r="AA35" s="36"/>
      <c r="AB35" s="36"/>
      <c r="AC35" s="36"/>
      <c r="AD35" s="36"/>
      <c r="AE35" s="36"/>
    </row>
    <row r="36" spans="1:31" s="2" customFormat="1" ht="14.45" customHeight="1">
      <c r="A36" s="36"/>
      <c r="B36" s="41"/>
      <c r="C36" s="36"/>
      <c r="D36" s="36"/>
      <c r="E36" s="36"/>
      <c r="F36" s="129" t="s">
        <v>45</v>
      </c>
      <c r="G36" s="36"/>
      <c r="H36" s="36"/>
      <c r="I36" s="129" t="s">
        <v>44</v>
      </c>
      <c r="J36" s="129" t="s">
        <v>46</v>
      </c>
      <c r="K36" s="36"/>
      <c r="L36" s="53"/>
      <c r="S36" s="36"/>
      <c r="T36" s="36"/>
      <c r="U36" s="36"/>
      <c r="V36" s="36"/>
      <c r="W36" s="36"/>
      <c r="X36" s="36"/>
      <c r="Y36" s="36"/>
      <c r="Z36" s="36"/>
      <c r="AA36" s="36"/>
      <c r="AB36" s="36"/>
      <c r="AC36" s="36"/>
      <c r="AD36" s="36"/>
      <c r="AE36" s="36"/>
    </row>
    <row r="37" spans="1:31" s="2" customFormat="1" ht="14.45" customHeight="1">
      <c r="A37" s="36"/>
      <c r="B37" s="41"/>
      <c r="C37" s="36"/>
      <c r="D37" s="130" t="s">
        <v>47</v>
      </c>
      <c r="E37" s="121" t="s">
        <v>48</v>
      </c>
      <c r="F37" s="131">
        <f>ROUND((SUM(BE127:BE138)),  2)</f>
        <v>0</v>
      </c>
      <c r="G37" s="36"/>
      <c r="H37" s="36"/>
      <c r="I37" s="132">
        <v>0.21</v>
      </c>
      <c r="J37" s="131">
        <f>ROUND(((SUM(BE127:BE138))*I37),  2)</f>
        <v>0</v>
      </c>
      <c r="K37" s="36"/>
      <c r="L37" s="53"/>
      <c r="S37" s="36"/>
      <c r="T37" s="36"/>
      <c r="U37" s="36"/>
      <c r="V37" s="36"/>
      <c r="W37" s="36"/>
      <c r="X37" s="36"/>
      <c r="Y37" s="36"/>
      <c r="Z37" s="36"/>
      <c r="AA37" s="36"/>
      <c r="AB37" s="36"/>
      <c r="AC37" s="36"/>
      <c r="AD37" s="36"/>
      <c r="AE37" s="36"/>
    </row>
    <row r="38" spans="1:31" s="2" customFormat="1" ht="14.45" customHeight="1">
      <c r="A38" s="36"/>
      <c r="B38" s="41"/>
      <c r="C38" s="36"/>
      <c r="D38" s="36"/>
      <c r="E38" s="121" t="s">
        <v>49</v>
      </c>
      <c r="F38" s="131">
        <f>ROUND((SUM(BF127:BF138)),  2)</f>
        <v>0</v>
      </c>
      <c r="G38" s="36"/>
      <c r="H38" s="36"/>
      <c r="I38" s="132">
        <v>0.15</v>
      </c>
      <c r="J38" s="131">
        <f>ROUND(((SUM(BF127:BF138))*I38),  2)</f>
        <v>0</v>
      </c>
      <c r="K38" s="36"/>
      <c r="L38" s="53"/>
      <c r="S38" s="36"/>
      <c r="T38" s="36"/>
      <c r="U38" s="36"/>
      <c r="V38" s="36"/>
      <c r="W38" s="36"/>
      <c r="X38" s="36"/>
      <c r="Y38" s="36"/>
      <c r="Z38" s="36"/>
      <c r="AA38" s="36"/>
      <c r="AB38" s="36"/>
      <c r="AC38" s="36"/>
      <c r="AD38" s="36"/>
      <c r="AE38" s="36"/>
    </row>
    <row r="39" spans="1:31" s="2" customFormat="1" ht="14.45" hidden="1" customHeight="1">
      <c r="A39" s="36"/>
      <c r="B39" s="41"/>
      <c r="C39" s="36"/>
      <c r="D39" s="36"/>
      <c r="E39" s="121" t="s">
        <v>50</v>
      </c>
      <c r="F39" s="131">
        <f>ROUND((SUM(BG127:BG138)),  2)</f>
        <v>0</v>
      </c>
      <c r="G39" s="36"/>
      <c r="H39" s="36"/>
      <c r="I39" s="132">
        <v>0.21</v>
      </c>
      <c r="J39" s="131">
        <f>0</f>
        <v>0</v>
      </c>
      <c r="K39" s="36"/>
      <c r="L39" s="53"/>
      <c r="S39" s="36"/>
      <c r="T39" s="36"/>
      <c r="U39" s="36"/>
      <c r="V39" s="36"/>
      <c r="W39" s="36"/>
      <c r="X39" s="36"/>
      <c r="Y39" s="36"/>
      <c r="Z39" s="36"/>
      <c r="AA39" s="36"/>
      <c r="AB39" s="36"/>
      <c r="AC39" s="36"/>
      <c r="AD39" s="36"/>
      <c r="AE39" s="36"/>
    </row>
    <row r="40" spans="1:31" s="2" customFormat="1" ht="14.45" hidden="1" customHeight="1">
      <c r="A40" s="36"/>
      <c r="B40" s="41"/>
      <c r="C40" s="36"/>
      <c r="D40" s="36"/>
      <c r="E40" s="121" t="s">
        <v>51</v>
      </c>
      <c r="F40" s="131">
        <f>ROUND((SUM(BH127:BH138)),  2)</f>
        <v>0</v>
      </c>
      <c r="G40" s="36"/>
      <c r="H40" s="36"/>
      <c r="I40" s="132">
        <v>0.15</v>
      </c>
      <c r="J40" s="131">
        <f>0</f>
        <v>0</v>
      </c>
      <c r="K40" s="36"/>
      <c r="L40" s="53"/>
      <c r="S40" s="36"/>
      <c r="T40" s="36"/>
      <c r="U40" s="36"/>
      <c r="V40" s="36"/>
      <c r="W40" s="36"/>
      <c r="X40" s="36"/>
      <c r="Y40" s="36"/>
      <c r="Z40" s="36"/>
      <c r="AA40" s="36"/>
      <c r="AB40" s="36"/>
      <c r="AC40" s="36"/>
      <c r="AD40" s="36"/>
      <c r="AE40" s="36"/>
    </row>
    <row r="41" spans="1:31" s="2" customFormat="1" ht="14.45" hidden="1" customHeight="1">
      <c r="A41" s="36"/>
      <c r="B41" s="41"/>
      <c r="C41" s="36"/>
      <c r="D41" s="36"/>
      <c r="E41" s="121" t="s">
        <v>52</v>
      </c>
      <c r="F41" s="131">
        <f>ROUND((SUM(BI127:BI138)),  2)</f>
        <v>0</v>
      </c>
      <c r="G41" s="36"/>
      <c r="H41" s="36"/>
      <c r="I41" s="132">
        <v>0</v>
      </c>
      <c r="J41" s="131">
        <f>0</f>
        <v>0</v>
      </c>
      <c r="K41" s="36"/>
      <c r="L41" s="53"/>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53"/>
      <c r="S42" s="36"/>
      <c r="T42" s="36"/>
      <c r="U42" s="36"/>
      <c r="V42" s="36"/>
      <c r="W42" s="36"/>
      <c r="X42" s="36"/>
      <c r="Y42" s="36"/>
      <c r="Z42" s="36"/>
      <c r="AA42" s="36"/>
      <c r="AB42" s="36"/>
      <c r="AC42" s="36"/>
      <c r="AD42" s="36"/>
      <c r="AE42" s="36"/>
    </row>
    <row r="43" spans="1:31" s="2" customFormat="1" ht="25.35" customHeight="1">
      <c r="A43" s="36"/>
      <c r="B43" s="41"/>
      <c r="C43" s="133"/>
      <c r="D43" s="134" t="s">
        <v>53</v>
      </c>
      <c r="E43" s="135"/>
      <c r="F43" s="135"/>
      <c r="G43" s="136" t="s">
        <v>54</v>
      </c>
      <c r="H43" s="137" t="s">
        <v>55</v>
      </c>
      <c r="I43" s="135"/>
      <c r="J43" s="138">
        <f>SUM(J34:J41)</f>
        <v>0</v>
      </c>
      <c r="K43" s="139"/>
      <c r="L43" s="53"/>
      <c r="S43" s="36"/>
      <c r="T43" s="36"/>
      <c r="U43" s="36"/>
      <c r="V43" s="36"/>
      <c r="W43" s="36"/>
      <c r="X43" s="36"/>
      <c r="Y43" s="36"/>
      <c r="Z43" s="36"/>
      <c r="AA43" s="36"/>
      <c r="AB43" s="36"/>
      <c r="AC43" s="36"/>
      <c r="AD43" s="36"/>
      <c r="AE43" s="36"/>
    </row>
    <row r="44" spans="1:31" s="2" customFormat="1" ht="14.45" customHeight="1">
      <c r="A44" s="36"/>
      <c r="B44" s="41"/>
      <c r="C44" s="36"/>
      <c r="D44" s="36"/>
      <c r="E44" s="36"/>
      <c r="F44" s="36"/>
      <c r="G44" s="36"/>
      <c r="H44" s="36"/>
      <c r="I44" s="36"/>
      <c r="J44" s="36"/>
      <c r="K44" s="36"/>
      <c r="L44" s="53"/>
      <c r="S44" s="36"/>
      <c r="T44" s="36"/>
      <c r="U44" s="36"/>
      <c r="V44" s="36"/>
      <c r="W44" s="36"/>
      <c r="X44" s="36"/>
      <c r="Y44" s="36"/>
      <c r="Z44" s="36"/>
      <c r="AA44" s="36"/>
      <c r="AB44" s="36"/>
      <c r="AC44" s="36"/>
      <c r="AD44" s="36"/>
      <c r="AE44" s="36"/>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3"/>
      <c r="D50" s="140" t="s">
        <v>56</v>
      </c>
      <c r="E50" s="141"/>
      <c r="F50" s="141"/>
      <c r="G50" s="140" t="s">
        <v>57</v>
      </c>
      <c r="H50" s="141"/>
      <c r="I50" s="141"/>
      <c r="J50" s="141"/>
      <c r="K50" s="141"/>
      <c r="L50" s="5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6"/>
      <c r="B61" s="41"/>
      <c r="C61" s="36"/>
      <c r="D61" s="142" t="s">
        <v>58</v>
      </c>
      <c r="E61" s="143"/>
      <c r="F61" s="144" t="s">
        <v>59</v>
      </c>
      <c r="G61" s="142" t="s">
        <v>58</v>
      </c>
      <c r="H61" s="143"/>
      <c r="I61" s="143"/>
      <c r="J61" s="145" t="s">
        <v>59</v>
      </c>
      <c r="K61" s="143"/>
      <c r="L61" s="53"/>
      <c r="S61" s="36"/>
      <c r="T61" s="36"/>
      <c r="U61" s="36"/>
      <c r="V61" s="36"/>
      <c r="W61" s="36"/>
      <c r="X61" s="36"/>
      <c r="Y61" s="36"/>
      <c r="Z61" s="36"/>
      <c r="AA61" s="36"/>
      <c r="AB61" s="36"/>
      <c r="AC61" s="36"/>
      <c r="AD61" s="36"/>
      <c r="AE61" s="36"/>
    </row>
    <row r="62" spans="1:31" ht="11.25">
      <c r="B62" s="21"/>
      <c r="L62" s="21"/>
    </row>
    <row r="63" spans="1:31" ht="11.25">
      <c r="B63" s="21"/>
      <c r="L63" s="21"/>
    </row>
    <row r="64" spans="1:31" ht="11.25">
      <c r="B64" s="21"/>
      <c r="L64" s="21"/>
    </row>
    <row r="65" spans="1:31" s="2" customFormat="1" ht="12.75">
      <c r="A65" s="36"/>
      <c r="B65" s="41"/>
      <c r="C65" s="36"/>
      <c r="D65" s="140" t="s">
        <v>60</v>
      </c>
      <c r="E65" s="146"/>
      <c r="F65" s="146"/>
      <c r="G65" s="140" t="s">
        <v>61</v>
      </c>
      <c r="H65" s="146"/>
      <c r="I65" s="146"/>
      <c r="J65" s="146"/>
      <c r="K65" s="146"/>
      <c r="L65" s="53"/>
      <c r="S65" s="36"/>
      <c r="T65" s="36"/>
      <c r="U65" s="36"/>
      <c r="V65" s="36"/>
      <c r="W65" s="36"/>
      <c r="X65" s="36"/>
      <c r="Y65" s="36"/>
      <c r="Z65" s="36"/>
      <c r="AA65" s="36"/>
      <c r="AB65" s="36"/>
      <c r="AC65" s="36"/>
      <c r="AD65" s="36"/>
      <c r="AE65" s="36"/>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6"/>
      <c r="B76" s="41"/>
      <c r="C76" s="36"/>
      <c r="D76" s="142" t="s">
        <v>58</v>
      </c>
      <c r="E76" s="143"/>
      <c r="F76" s="144" t="s">
        <v>59</v>
      </c>
      <c r="G76" s="142" t="s">
        <v>58</v>
      </c>
      <c r="H76" s="143"/>
      <c r="I76" s="143"/>
      <c r="J76" s="145" t="s">
        <v>59</v>
      </c>
      <c r="K76" s="143"/>
      <c r="L76" s="53"/>
      <c r="S76" s="36"/>
      <c r="T76" s="36"/>
      <c r="U76" s="36"/>
      <c r="V76" s="36"/>
      <c r="W76" s="36"/>
      <c r="X76" s="36"/>
      <c r="Y76" s="36"/>
      <c r="Z76" s="36"/>
      <c r="AA76" s="36"/>
      <c r="AB76" s="36"/>
      <c r="AC76" s="36"/>
      <c r="AD76" s="36"/>
      <c r="AE76" s="36"/>
    </row>
    <row r="77" spans="1:31" s="2" customFormat="1" ht="14.45" customHeight="1">
      <c r="A77" s="36"/>
      <c r="B77" s="147"/>
      <c r="C77" s="148"/>
      <c r="D77" s="148"/>
      <c r="E77" s="148"/>
      <c r="F77" s="148"/>
      <c r="G77" s="148"/>
      <c r="H77" s="148"/>
      <c r="I77" s="148"/>
      <c r="J77" s="148"/>
      <c r="K77" s="148"/>
      <c r="L77" s="53"/>
      <c r="S77" s="36"/>
      <c r="T77" s="36"/>
      <c r="U77" s="36"/>
      <c r="V77" s="36"/>
      <c r="W77" s="36"/>
      <c r="X77" s="36"/>
      <c r="Y77" s="36"/>
      <c r="Z77" s="36"/>
      <c r="AA77" s="36"/>
      <c r="AB77" s="36"/>
      <c r="AC77" s="36"/>
      <c r="AD77" s="36"/>
      <c r="AE77" s="36"/>
    </row>
    <row r="81" spans="1:31" s="2" customFormat="1" ht="6.95" customHeight="1">
      <c r="A81" s="36"/>
      <c r="B81" s="149"/>
      <c r="C81" s="150"/>
      <c r="D81" s="150"/>
      <c r="E81" s="150"/>
      <c r="F81" s="150"/>
      <c r="G81" s="150"/>
      <c r="H81" s="150"/>
      <c r="I81" s="150"/>
      <c r="J81" s="150"/>
      <c r="K81" s="150"/>
      <c r="L81" s="53"/>
      <c r="S81" s="36"/>
      <c r="T81" s="36"/>
      <c r="U81" s="36"/>
      <c r="V81" s="36"/>
      <c r="W81" s="36"/>
      <c r="X81" s="36"/>
      <c r="Y81" s="36"/>
      <c r="Z81" s="36"/>
      <c r="AA81" s="36"/>
      <c r="AB81" s="36"/>
      <c r="AC81" s="36"/>
      <c r="AD81" s="36"/>
      <c r="AE81" s="36"/>
    </row>
    <row r="82" spans="1:31" s="2" customFormat="1" ht="24.95" customHeight="1">
      <c r="A82" s="36"/>
      <c r="B82" s="37"/>
      <c r="C82" s="24" t="s">
        <v>137</v>
      </c>
      <c r="D82" s="38"/>
      <c r="E82" s="38"/>
      <c r="F82" s="38"/>
      <c r="G82" s="38"/>
      <c r="H82" s="38"/>
      <c r="I82" s="38"/>
      <c r="J82" s="38"/>
      <c r="K82" s="38"/>
      <c r="L82" s="53"/>
      <c r="S82" s="36"/>
      <c r="T82" s="36"/>
      <c r="U82" s="36"/>
      <c r="V82" s="36"/>
      <c r="W82" s="36"/>
      <c r="X82" s="36"/>
      <c r="Y82" s="36"/>
      <c r="Z82" s="36"/>
      <c r="AA82" s="36"/>
      <c r="AB82" s="36"/>
      <c r="AC82" s="36"/>
      <c r="AD82" s="36"/>
      <c r="AE82" s="36"/>
    </row>
    <row r="83" spans="1:31" s="2" customFormat="1" ht="6.95" customHeight="1">
      <c r="A83" s="36"/>
      <c r="B83" s="37"/>
      <c r="C83" s="38"/>
      <c r="D83" s="38"/>
      <c r="E83" s="38"/>
      <c r="F83" s="38"/>
      <c r="G83" s="38"/>
      <c r="H83" s="38"/>
      <c r="I83" s="38"/>
      <c r="J83" s="38"/>
      <c r="K83" s="38"/>
      <c r="L83" s="53"/>
      <c r="S83" s="36"/>
      <c r="T83" s="36"/>
      <c r="U83" s="36"/>
      <c r="V83" s="36"/>
      <c r="W83" s="36"/>
      <c r="X83" s="36"/>
      <c r="Y83" s="36"/>
      <c r="Z83" s="36"/>
      <c r="AA83" s="36"/>
      <c r="AB83" s="36"/>
      <c r="AC83" s="36"/>
      <c r="AD83" s="36"/>
      <c r="AE83" s="36"/>
    </row>
    <row r="84" spans="1:31" s="2" customFormat="1" ht="12" customHeight="1">
      <c r="A84" s="36"/>
      <c r="B84" s="37"/>
      <c r="C84" s="30" t="s">
        <v>16</v>
      </c>
      <c r="D84" s="38"/>
      <c r="E84" s="38"/>
      <c r="F84" s="38"/>
      <c r="G84" s="38"/>
      <c r="H84" s="38"/>
      <c r="I84" s="38"/>
      <c r="J84" s="38"/>
      <c r="K84" s="38"/>
      <c r="L84" s="53"/>
      <c r="S84" s="36"/>
      <c r="T84" s="36"/>
      <c r="U84" s="36"/>
      <c r="V84" s="36"/>
      <c r="W84" s="36"/>
      <c r="X84" s="36"/>
      <c r="Y84" s="36"/>
      <c r="Z84" s="36"/>
      <c r="AA84" s="36"/>
      <c r="AB84" s="36"/>
      <c r="AC84" s="36"/>
      <c r="AD84" s="36"/>
      <c r="AE84" s="36"/>
    </row>
    <row r="85" spans="1:31" s="2" customFormat="1" ht="16.5" customHeight="1">
      <c r="A85" s="36"/>
      <c r="B85" s="37"/>
      <c r="C85" s="38"/>
      <c r="D85" s="38"/>
      <c r="E85" s="326" t="str">
        <f>E7</f>
        <v>Technologický pavilon CPIT - rekonstrukce střech</v>
      </c>
      <c r="F85" s="327"/>
      <c r="G85" s="327"/>
      <c r="H85" s="327"/>
      <c r="I85" s="38"/>
      <c r="J85" s="38"/>
      <c r="K85" s="38"/>
      <c r="L85" s="53"/>
      <c r="S85" s="36"/>
      <c r="T85" s="36"/>
      <c r="U85" s="36"/>
      <c r="V85" s="36"/>
      <c r="W85" s="36"/>
      <c r="X85" s="36"/>
      <c r="Y85" s="36"/>
      <c r="Z85" s="36"/>
      <c r="AA85" s="36"/>
      <c r="AB85" s="36"/>
      <c r="AC85" s="36"/>
      <c r="AD85" s="36"/>
      <c r="AE85" s="36"/>
    </row>
    <row r="86" spans="1:31" s="1" customFormat="1" ht="12" customHeight="1">
      <c r="B86" s="22"/>
      <c r="C86" s="30" t="s">
        <v>133</v>
      </c>
      <c r="D86" s="23"/>
      <c r="E86" s="23"/>
      <c r="F86" s="23"/>
      <c r="G86" s="23"/>
      <c r="H86" s="23"/>
      <c r="I86" s="23"/>
      <c r="J86" s="23"/>
      <c r="K86" s="23"/>
      <c r="L86" s="21"/>
    </row>
    <row r="87" spans="1:31" s="1" customFormat="1" ht="16.5" customHeight="1">
      <c r="B87" s="22"/>
      <c r="C87" s="23"/>
      <c r="D87" s="23"/>
      <c r="E87" s="326" t="s">
        <v>838</v>
      </c>
      <c r="F87" s="285"/>
      <c r="G87" s="285"/>
      <c r="H87" s="285"/>
      <c r="I87" s="23"/>
      <c r="J87" s="23"/>
      <c r="K87" s="23"/>
      <c r="L87" s="21"/>
    </row>
    <row r="88" spans="1:31" s="1" customFormat="1" ht="12" customHeight="1">
      <c r="B88" s="22"/>
      <c r="C88" s="30" t="s">
        <v>135</v>
      </c>
      <c r="D88" s="23"/>
      <c r="E88" s="23"/>
      <c r="F88" s="23"/>
      <c r="G88" s="23"/>
      <c r="H88" s="23"/>
      <c r="I88" s="23"/>
      <c r="J88" s="23"/>
      <c r="K88" s="23"/>
      <c r="L88" s="21"/>
    </row>
    <row r="89" spans="1:31" s="2" customFormat="1" ht="16.5" customHeight="1">
      <c r="A89" s="36"/>
      <c r="B89" s="37"/>
      <c r="C89" s="38"/>
      <c r="D89" s="38"/>
      <c r="E89" s="330" t="s">
        <v>655</v>
      </c>
      <c r="F89" s="328"/>
      <c r="G89" s="328"/>
      <c r="H89" s="328"/>
      <c r="I89" s="38"/>
      <c r="J89" s="38"/>
      <c r="K89" s="38"/>
      <c r="L89" s="53"/>
      <c r="S89" s="36"/>
      <c r="T89" s="36"/>
      <c r="U89" s="36"/>
      <c r="V89" s="36"/>
      <c r="W89" s="36"/>
      <c r="X89" s="36"/>
      <c r="Y89" s="36"/>
      <c r="Z89" s="36"/>
      <c r="AA89" s="36"/>
      <c r="AB89" s="36"/>
      <c r="AC89" s="36"/>
      <c r="AD89" s="36"/>
      <c r="AE89" s="36"/>
    </row>
    <row r="90" spans="1:31" s="2" customFormat="1" ht="12" customHeight="1">
      <c r="A90" s="36"/>
      <c r="B90" s="37"/>
      <c r="C90" s="30" t="s">
        <v>656</v>
      </c>
      <c r="D90" s="38"/>
      <c r="E90" s="38"/>
      <c r="F90" s="38"/>
      <c r="G90" s="38"/>
      <c r="H90" s="38"/>
      <c r="I90" s="38"/>
      <c r="J90" s="38"/>
      <c r="K90" s="38"/>
      <c r="L90" s="53"/>
      <c r="S90" s="36"/>
      <c r="T90" s="36"/>
      <c r="U90" s="36"/>
      <c r="V90" s="36"/>
      <c r="W90" s="36"/>
      <c r="X90" s="36"/>
      <c r="Y90" s="36"/>
      <c r="Z90" s="36"/>
      <c r="AA90" s="36"/>
      <c r="AB90" s="36"/>
      <c r="AC90" s="36"/>
      <c r="AD90" s="36"/>
      <c r="AE90" s="36"/>
    </row>
    <row r="91" spans="1:31" s="2" customFormat="1" ht="16.5" customHeight="1">
      <c r="A91" s="36"/>
      <c r="B91" s="37"/>
      <c r="C91" s="38"/>
      <c r="D91" s="38"/>
      <c r="E91" s="278" t="str">
        <f>E13</f>
        <v>4b - Zpětné montáže</v>
      </c>
      <c r="F91" s="328"/>
      <c r="G91" s="328"/>
      <c r="H91" s="328"/>
      <c r="I91" s="38"/>
      <c r="J91" s="38"/>
      <c r="K91" s="38"/>
      <c r="L91" s="53"/>
      <c r="S91" s="36"/>
      <c r="T91" s="36"/>
      <c r="U91" s="36"/>
      <c r="V91" s="36"/>
      <c r="W91" s="36"/>
      <c r="X91" s="36"/>
      <c r="Y91" s="36"/>
      <c r="Z91" s="36"/>
      <c r="AA91" s="36"/>
      <c r="AB91" s="36"/>
      <c r="AC91" s="36"/>
      <c r="AD91" s="36"/>
      <c r="AE91" s="36"/>
    </row>
    <row r="92" spans="1:31" s="2" customFormat="1" ht="6.95" customHeight="1">
      <c r="A92" s="36"/>
      <c r="B92" s="37"/>
      <c r="C92" s="38"/>
      <c r="D92" s="38"/>
      <c r="E92" s="38"/>
      <c r="F92" s="38"/>
      <c r="G92" s="38"/>
      <c r="H92" s="38"/>
      <c r="I92" s="38"/>
      <c r="J92" s="38"/>
      <c r="K92" s="38"/>
      <c r="L92" s="53"/>
      <c r="S92" s="36"/>
      <c r="T92" s="36"/>
      <c r="U92" s="36"/>
      <c r="V92" s="36"/>
      <c r="W92" s="36"/>
      <c r="X92" s="36"/>
      <c r="Y92" s="36"/>
      <c r="Z92" s="36"/>
      <c r="AA92" s="36"/>
      <c r="AB92" s="36"/>
      <c r="AC92" s="36"/>
      <c r="AD92" s="36"/>
      <c r="AE92" s="36"/>
    </row>
    <row r="93" spans="1:31" s="2" customFormat="1" ht="12" customHeight="1">
      <c r="A93" s="36"/>
      <c r="B93" s="37"/>
      <c r="C93" s="30" t="s">
        <v>22</v>
      </c>
      <c r="D93" s="38"/>
      <c r="E93" s="38"/>
      <c r="F93" s="28" t="str">
        <f>F16</f>
        <v xml:space="preserve"> </v>
      </c>
      <c r="G93" s="38"/>
      <c r="H93" s="38"/>
      <c r="I93" s="30" t="s">
        <v>24</v>
      </c>
      <c r="J93" s="68" t="str">
        <f>IF(J16="","",J16)</f>
        <v>31. 12. 2021</v>
      </c>
      <c r="K93" s="38"/>
      <c r="L93" s="53"/>
      <c r="S93" s="36"/>
      <c r="T93" s="36"/>
      <c r="U93" s="36"/>
      <c r="V93" s="36"/>
      <c r="W93" s="36"/>
      <c r="X93" s="36"/>
      <c r="Y93" s="36"/>
      <c r="Z93" s="36"/>
      <c r="AA93" s="36"/>
      <c r="AB93" s="36"/>
      <c r="AC93" s="36"/>
      <c r="AD93" s="36"/>
      <c r="AE93" s="36"/>
    </row>
    <row r="94" spans="1:31" s="2" customFormat="1" ht="6.95" customHeight="1">
      <c r="A94" s="36"/>
      <c r="B94" s="37"/>
      <c r="C94" s="38"/>
      <c r="D94" s="38"/>
      <c r="E94" s="38"/>
      <c r="F94" s="38"/>
      <c r="G94" s="38"/>
      <c r="H94" s="38"/>
      <c r="I94" s="38"/>
      <c r="J94" s="38"/>
      <c r="K94" s="38"/>
      <c r="L94" s="53"/>
      <c r="S94" s="36"/>
      <c r="T94" s="36"/>
      <c r="U94" s="36"/>
      <c r="V94" s="36"/>
      <c r="W94" s="36"/>
      <c r="X94" s="36"/>
      <c r="Y94" s="36"/>
      <c r="Z94" s="36"/>
      <c r="AA94" s="36"/>
      <c r="AB94" s="36"/>
      <c r="AC94" s="36"/>
      <c r="AD94" s="36"/>
      <c r="AE94" s="36"/>
    </row>
    <row r="95" spans="1:31" s="2" customFormat="1" ht="25.7" customHeight="1">
      <c r="A95" s="36"/>
      <c r="B95" s="37"/>
      <c r="C95" s="30" t="s">
        <v>30</v>
      </c>
      <c r="D95" s="38"/>
      <c r="E95" s="38"/>
      <c r="F95" s="28" t="str">
        <f>E19</f>
        <v xml:space="preserve">VŠB-TUO </v>
      </c>
      <c r="G95" s="38"/>
      <c r="H95" s="38"/>
      <c r="I95" s="30" t="s">
        <v>36</v>
      </c>
      <c r="J95" s="34" t="str">
        <f>E25</f>
        <v>CHVÁLEK ATELIÉR s.r.o.</v>
      </c>
      <c r="K95" s="38"/>
      <c r="L95" s="53"/>
      <c r="S95" s="36"/>
      <c r="T95" s="36"/>
      <c r="U95" s="36"/>
      <c r="V95" s="36"/>
      <c r="W95" s="36"/>
      <c r="X95" s="36"/>
      <c r="Y95" s="36"/>
      <c r="Z95" s="36"/>
      <c r="AA95" s="36"/>
      <c r="AB95" s="36"/>
      <c r="AC95" s="36"/>
      <c r="AD95" s="36"/>
      <c r="AE95" s="36"/>
    </row>
    <row r="96" spans="1:31" s="2" customFormat="1" ht="15.2" customHeight="1">
      <c r="A96" s="36"/>
      <c r="B96" s="37"/>
      <c r="C96" s="30" t="s">
        <v>34</v>
      </c>
      <c r="D96" s="38"/>
      <c r="E96" s="38"/>
      <c r="F96" s="28" t="str">
        <f>IF(E22="","",E22)</f>
        <v>Vyplň údaj</v>
      </c>
      <c r="G96" s="38"/>
      <c r="H96" s="38"/>
      <c r="I96" s="30" t="s">
        <v>39</v>
      </c>
      <c r="J96" s="34" t="str">
        <f>E28</f>
        <v xml:space="preserve"> </v>
      </c>
      <c r="K96" s="38"/>
      <c r="L96" s="53"/>
      <c r="S96" s="36"/>
      <c r="T96" s="36"/>
      <c r="U96" s="36"/>
      <c r="V96" s="36"/>
      <c r="W96" s="36"/>
      <c r="X96" s="36"/>
      <c r="Y96" s="36"/>
      <c r="Z96" s="36"/>
      <c r="AA96" s="36"/>
      <c r="AB96" s="36"/>
      <c r="AC96" s="36"/>
      <c r="AD96" s="36"/>
      <c r="AE96" s="36"/>
    </row>
    <row r="97" spans="1:47" s="2" customFormat="1" ht="10.35" customHeight="1">
      <c r="A97" s="36"/>
      <c r="B97" s="37"/>
      <c r="C97" s="38"/>
      <c r="D97" s="38"/>
      <c r="E97" s="38"/>
      <c r="F97" s="38"/>
      <c r="G97" s="38"/>
      <c r="H97" s="38"/>
      <c r="I97" s="38"/>
      <c r="J97" s="38"/>
      <c r="K97" s="38"/>
      <c r="L97" s="53"/>
      <c r="S97" s="36"/>
      <c r="T97" s="36"/>
      <c r="U97" s="36"/>
      <c r="V97" s="36"/>
      <c r="W97" s="36"/>
      <c r="X97" s="36"/>
      <c r="Y97" s="36"/>
      <c r="Z97" s="36"/>
      <c r="AA97" s="36"/>
      <c r="AB97" s="36"/>
      <c r="AC97" s="36"/>
      <c r="AD97" s="36"/>
      <c r="AE97" s="36"/>
    </row>
    <row r="98" spans="1:47" s="2" customFormat="1" ht="29.25" customHeight="1">
      <c r="A98" s="36"/>
      <c r="B98" s="37"/>
      <c r="C98" s="151" t="s">
        <v>138</v>
      </c>
      <c r="D98" s="152"/>
      <c r="E98" s="152"/>
      <c r="F98" s="152"/>
      <c r="G98" s="152"/>
      <c r="H98" s="152"/>
      <c r="I98" s="152"/>
      <c r="J98" s="153" t="s">
        <v>139</v>
      </c>
      <c r="K98" s="152"/>
      <c r="L98" s="53"/>
      <c r="S98" s="36"/>
      <c r="T98" s="36"/>
      <c r="U98" s="36"/>
      <c r="V98" s="36"/>
      <c r="W98" s="36"/>
      <c r="X98" s="36"/>
      <c r="Y98" s="36"/>
      <c r="Z98" s="36"/>
      <c r="AA98" s="36"/>
      <c r="AB98" s="36"/>
      <c r="AC98" s="36"/>
      <c r="AD98" s="36"/>
      <c r="AE98" s="36"/>
    </row>
    <row r="99" spans="1:47" s="2" customFormat="1" ht="10.35" customHeight="1">
      <c r="A99" s="36"/>
      <c r="B99" s="37"/>
      <c r="C99" s="38"/>
      <c r="D99" s="38"/>
      <c r="E99" s="38"/>
      <c r="F99" s="38"/>
      <c r="G99" s="38"/>
      <c r="H99" s="38"/>
      <c r="I99" s="38"/>
      <c r="J99" s="38"/>
      <c r="K99" s="38"/>
      <c r="L99" s="53"/>
      <c r="S99" s="36"/>
      <c r="T99" s="36"/>
      <c r="U99" s="36"/>
      <c r="V99" s="36"/>
      <c r="W99" s="36"/>
      <c r="X99" s="36"/>
      <c r="Y99" s="36"/>
      <c r="Z99" s="36"/>
      <c r="AA99" s="36"/>
      <c r="AB99" s="36"/>
      <c r="AC99" s="36"/>
      <c r="AD99" s="36"/>
      <c r="AE99" s="36"/>
    </row>
    <row r="100" spans="1:47" s="2" customFormat="1" ht="22.9" customHeight="1">
      <c r="A100" s="36"/>
      <c r="B100" s="37"/>
      <c r="C100" s="154" t="s">
        <v>140</v>
      </c>
      <c r="D100" s="38"/>
      <c r="E100" s="38"/>
      <c r="F100" s="38"/>
      <c r="G100" s="38"/>
      <c r="H100" s="38"/>
      <c r="I100" s="38"/>
      <c r="J100" s="86">
        <f>J127</f>
        <v>0</v>
      </c>
      <c r="K100" s="38"/>
      <c r="L100" s="53"/>
      <c r="S100" s="36"/>
      <c r="T100" s="36"/>
      <c r="U100" s="36"/>
      <c r="V100" s="36"/>
      <c r="W100" s="36"/>
      <c r="X100" s="36"/>
      <c r="Y100" s="36"/>
      <c r="Z100" s="36"/>
      <c r="AA100" s="36"/>
      <c r="AB100" s="36"/>
      <c r="AC100" s="36"/>
      <c r="AD100" s="36"/>
      <c r="AE100" s="36"/>
      <c r="AU100" s="18" t="s">
        <v>141</v>
      </c>
    </row>
    <row r="101" spans="1:47" s="9" customFormat="1" ht="24.95" customHeight="1">
      <c r="B101" s="155"/>
      <c r="C101" s="156"/>
      <c r="D101" s="157" t="s">
        <v>904</v>
      </c>
      <c r="E101" s="158"/>
      <c r="F101" s="158"/>
      <c r="G101" s="158"/>
      <c r="H101" s="158"/>
      <c r="I101" s="158"/>
      <c r="J101" s="159">
        <f>J128</f>
        <v>0</v>
      </c>
      <c r="K101" s="156"/>
      <c r="L101" s="160"/>
    </row>
    <row r="102" spans="1:47" s="10" customFormat="1" ht="19.899999999999999" customHeight="1">
      <c r="B102" s="161"/>
      <c r="C102" s="106"/>
      <c r="D102" s="162" t="s">
        <v>659</v>
      </c>
      <c r="E102" s="163"/>
      <c r="F102" s="163"/>
      <c r="G102" s="163"/>
      <c r="H102" s="163"/>
      <c r="I102" s="163"/>
      <c r="J102" s="164">
        <f>J129</f>
        <v>0</v>
      </c>
      <c r="K102" s="106"/>
      <c r="L102" s="165"/>
    </row>
    <row r="103" spans="1:47" s="10" customFormat="1" ht="19.899999999999999" customHeight="1">
      <c r="B103" s="161"/>
      <c r="C103" s="106"/>
      <c r="D103" s="162" t="s">
        <v>682</v>
      </c>
      <c r="E103" s="163"/>
      <c r="F103" s="163"/>
      <c r="G103" s="163"/>
      <c r="H103" s="163"/>
      <c r="I103" s="163"/>
      <c r="J103" s="164">
        <f>J134</f>
        <v>0</v>
      </c>
      <c r="K103" s="106"/>
      <c r="L103" s="165"/>
    </row>
    <row r="104" spans="1:47" s="2" customFormat="1" ht="21.75" customHeight="1">
      <c r="A104" s="36"/>
      <c r="B104" s="37"/>
      <c r="C104" s="38"/>
      <c r="D104" s="38"/>
      <c r="E104" s="38"/>
      <c r="F104" s="38"/>
      <c r="G104" s="38"/>
      <c r="H104" s="38"/>
      <c r="I104" s="38"/>
      <c r="J104" s="38"/>
      <c r="K104" s="38"/>
      <c r="L104" s="53"/>
      <c r="S104" s="36"/>
      <c r="T104" s="36"/>
      <c r="U104" s="36"/>
      <c r="V104" s="36"/>
      <c r="W104" s="36"/>
      <c r="X104" s="36"/>
      <c r="Y104" s="36"/>
      <c r="Z104" s="36"/>
      <c r="AA104" s="36"/>
      <c r="AB104" s="36"/>
      <c r="AC104" s="36"/>
      <c r="AD104" s="36"/>
      <c r="AE104" s="36"/>
    </row>
    <row r="105" spans="1:47" s="2" customFormat="1" ht="6.95" customHeight="1">
      <c r="A105" s="36"/>
      <c r="B105" s="56"/>
      <c r="C105" s="57"/>
      <c r="D105" s="57"/>
      <c r="E105" s="57"/>
      <c r="F105" s="57"/>
      <c r="G105" s="57"/>
      <c r="H105" s="57"/>
      <c r="I105" s="57"/>
      <c r="J105" s="57"/>
      <c r="K105" s="57"/>
      <c r="L105" s="53"/>
      <c r="S105" s="36"/>
      <c r="T105" s="36"/>
      <c r="U105" s="36"/>
      <c r="V105" s="36"/>
      <c r="W105" s="36"/>
      <c r="X105" s="36"/>
      <c r="Y105" s="36"/>
      <c r="Z105" s="36"/>
      <c r="AA105" s="36"/>
      <c r="AB105" s="36"/>
      <c r="AC105" s="36"/>
      <c r="AD105" s="36"/>
      <c r="AE105" s="36"/>
    </row>
    <row r="109" spans="1:47" s="2" customFormat="1" ht="6.95" customHeight="1">
      <c r="A109" s="36"/>
      <c r="B109" s="58"/>
      <c r="C109" s="59"/>
      <c r="D109" s="59"/>
      <c r="E109" s="59"/>
      <c r="F109" s="59"/>
      <c r="G109" s="59"/>
      <c r="H109" s="59"/>
      <c r="I109" s="59"/>
      <c r="J109" s="59"/>
      <c r="K109" s="59"/>
      <c r="L109" s="53"/>
      <c r="S109" s="36"/>
      <c r="T109" s="36"/>
      <c r="U109" s="36"/>
      <c r="V109" s="36"/>
      <c r="W109" s="36"/>
      <c r="X109" s="36"/>
      <c r="Y109" s="36"/>
      <c r="Z109" s="36"/>
      <c r="AA109" s="36"/>
      <c r="AB109" s="36"/>
      <c r="AC109" s="36"/>
      <c r="AD109" s="36"/>
      <c r="AE109" s="36"/>
    </row>
    <row r="110" spans="1:47" s="2" customFormat="1" ht="24.95" customHeight="1">
      <c r="A110" s="36"/>
      <c r="B110" s="37"/>
      <c r="C110" s="24" t="s">
        <v>159</v>
      </c>
      <c r="D110" s="38"/>
      <c r="E110" s="38"/>
      <c r="F110" s="38"/>
      <c r="G110" s="38"/>
      <c r="H110" s="38"/>
      <c r="I110" s="38"/>
      <c r="J110" s="38"/>
      <c r="K110" s="38"/>
      <c r="L110" s="53"/>
      <c r="S110" s="36"/>
      <c r="T110" s="36"/>
      <c r="U110" s="36"/>
      <c r="V110" s="36"/>
      <c r="W110" s="36"/>
      <c r="X110" s="36"/>
      <c r="Y110" s="36"/>
      <c r="Z110" s="36"/>
      <c r="AA110" s="36"/>
      <c r="AB110" s="36"/>
      <c r="AC110" s="36"/>
      <c r="AD110" s="36"/>
      <c r="AE110" s="36"/>
    </row>
    <row r="111" spans="1:47" s="2" customFormat="1" ht="6.95" customHeight="1">
      <c r="A111" s="36"/>
      <c r="B111" s="37"/>
      <c r="C111" s="38"/>
      <c r="D111" s="38"/>
      <c r="E111" s="38"/>
      <c r="F111" s="38"/>
      <c r="G111" s="38"/>
      <c r="H111" s="38"/>
      <c r="I111" s="38"/>
      <c r="J111" s="38"/>
      <c r="K111" s="38"/>
      <c r="L111" s="53"/>
      <c r="S111" s="36"/>
      <c r="T111" s="36"/>
      <c r="U111" s="36"/>
      <c r="V111" s="36"/>
      <c r="W111" s="36"/>
      <c r="X111" s="36"/>
      <c r="Y111" s="36"/>
      <c r="Z111" s="36"/>
      <c r="AA111" s="36"/>
      <c r="AB111" s="36"/>
      <c r="AC111" s="36"/>
      <c r="AD111" s="36"/>
      <c r="AE111" s="36"/>
    </row>
    <row r="112" spans="1:47" s="2" customFormat="1" ht="12" customHeight="1">
      <c r="A112" s="36"/>
      <c r="B112" s="37"/>
      <c r="C112" s="30" t="s">
        <v>16</v>
      </c>
      <c r="D112" s="38"/>
      <c r="E112" s="38"/>
      <c r="F112" s="38"/>
      <c r="G112" s="38"/>
      <c r="H112" s="38"/>
      <c r="I112" s="38"/>
      <c r="J112" s="38"/>
      <c r="K112" s="38"/>
      <c r="L112" s="53"/>
      <c r="S112" s="36"/>
      <c r="T112" s="36"/>
      <c r="U112" s="36"/>
      <c r="V112" s="36"/>
      <c r="W112" s="36"/>
      <c r="X112" s="36"/>
      <c r="Y112" s="36"/>
      <c r="Z112" s="36"/>
      <c r="AA112" s="36"/>
      <c r="AB112" s="36"/>
      <c r="AC112" s="36"/>
      <c r="AD112" s="36"/>
      <c r="AE112" s="36"/>
    </row>
    <row r="113" spans="1:63" s="2" customFormat="1" ht="16.5" customHeight="1">
      <c r="A113" s="36"/>
      <c r="B113" s="37"/>
      <c r="C113" s="38"/>
      <c r="D113" s="38"/>
      <c r="E113" s="326" t="str">
        <f>E7</f>
        <v>Technologický pavilon CPIT - rekonstrukce střech</v>
      </c>
      <c r="F113" s="327"/>
      <c r="G113" s="327"/>
      <c r="H113" s="327"/>
      <c r="I113" s="38"/>
      <c r="J113" s="38"/>
      <c r="K113" s="38"/>
      <c r="L113" s="53"/>
      <c r="S113" s="36"/>
      <c r="T113" s="36"/>
      <c r="U113" s="36"/>
      <c r="V113" s="36"/>
      <c r="W113" s="36"/>
      <c r="X113" s="36"/>
      <c r="Y113" s="36"/>
      <c r="Z113" s="36"/>
      <c r="AA113" s="36"/>
      <c r="AB113" s="36"/>
      <c r="AC113" s="36"/>
      <c r="AD113" s="36"/>
      <c r="AE113" s="36"/>
    </row>
    <row r="114" spans="1:63" s="1" customFormat="1" ht="12" customHeight="1">
      <c r="B114" s="22"/>
      <c r="C114" s="30" t="s">
        <v>133</v>
      </c>
      <c r="D114" s="23"/>
      <c r="E114" s="23"/>
      <c r="F114" s="23"/>
      <c r="G114" s="23"/>
      <c r="H114" s="23"/>
      <c r="I114" s="23"/>
      <c r="J114" s="23"/>
      <c r="K114" s="23"/>
      <c r="L114" s="21"/>
    </row>
    <row r="115" spans="1:63" s="1" customFormat="1" ht="16.5" customHeight="1">
      <c r="B115" s="22"/>
      <c r="C115" s="23"/>
      <c r="D115" s="23"/>
      <c r="E115" s="326" t="s">
        <v>838</v>
      </c>
      <c r="F115" s="285"/>
      <c r="G115" s="285"/>
      <c r="H115" s="285"/>
      <c r="I115" s="23"/>
      <c r="J115" s="23"/>
      <c r="K115" s="23"/>
      <c r="L115" s="21"/>
    </row>
    <row r="116" spans="1:63" s="1" customFormat="1" ht="12" customHeight="1">
      <c r="B116" s="22"/>
      <c r="C116" s="30" t="s">
        <v>135</v>
      </c>
      <c r="D116" s="23"/>
      <c r="E116" s="23"/>
      <c r="F116" s="23"/>
      <c r="G116" s="23"/>
      <c r="H116" s="23"/>
      <c r="I116" s="23"/>
      <c r="J116" s="23"/>
      <c r="K116" s="23"/>
      <c r="L116" s="21"/>
    </row>
    <row r="117" spans="1:63" s="2" customFormat="1" ht="16.5" customHeight="1">
      <c r="A117" s="36"/>
      <c r="B117" s="37"/>
      <c r="C117" s="38"/>
      <c r="D117" s="38"/>
      <c r="E117" s="330" t="s">
        <v>655</v>
      </c>
      <c r="F117" s="328"/>
      <c r="G117" s="328"/>
      <c r="H117" s="328"/>
      <c r="I117" s="38"/>
      <c r="J117" s="38"/>
      <c r="K117" s="38"/>
      <c r="L117" s="53"/>
      <c r="S117" s="36"/>
      <c r="T117" s="36"/>
      <c r="U117" s="36"/>
      <c r="V117" s="36"/>
      <c r="W117" s="36"/>
      <c r="X117" s="36"/>
      <c r="Y117" s="36"/>
      <c r="Z117" s="36"/>
      <c r="AA117" s="36"/>
      <c r="AB117" s="36"/>
      <c r="AC117" s="36"/>
      <c r="AD117" s="36"/>
      <c r="AE117" s="36"/>
    </row>
    <row r="118" spans="1:63" s="2" customFormat="1" ht="12" customHeight="1">
      <c r="A118" s="36"/>
      <c r="B118" s="37"/>
      <c r="C118" s="30" t="s">
        <v>656</v>
      </c>
      <c r="D118" s="38"/>
      <c r="E118" s="38"/>
      <c r="F118" s="38"/>
      <c r="G118" s="38"/>
      <c r="H118" s="38"/>
      <c r="I118" s="38"/>
      <c r="J118" s="38"/>
      <c r="K118" s="38"/>
      <c r="L118" s="53"/>
      <c r="S118" s="36"/>
      <c r="T118" s="36"/>
      <c r="U118" s="36"/>
      <c r="V118" s="36"/>
      <c r="W118" s="36"/>
      <c r="X118" s="36"/>
      <c r="Y118" s="36"/>
      <c r="Z118" s="36"/>
      <c r="AA118" s="36"/>
      <c r="AB118" s="36"/>
      <c r="AC118" s="36"/>
      <c r="AD118" s="36"/>
      <c r="AE118" s="36"/>
    </row>
    <row r="119" spans="1:63" s="2" customFormat="1" ht="16.5" customHeight="1">
      <c r="A119" s="36"/>
      <c r="B119" s="37"/>
      <c r="C119" s="38"/>
      <c r="D119" s="38"/>
      <c r="E119" s="278" t="str">
        <f>E13</f>
        <v>4b - Zpětné montáže</v>
      </c>
      <c r="F119" s="328"/>
      <c r="G119" s="328"/>
      <c r="H119" s="328"/>
      <c r="I119" s="38"/>
      <c r="J119" s="38"/>
      <c r="K119" s="38"/>
      <c r="L119" s="53"/>
      <c r="S119" s="36"/>
      <c r="T119" s="36"/>
      <c r="U119" s="36"/>
      <c r="V119" s="36"/>
      <c r="W119" s="36"/>
      <c r="X119" s="36"/>
      <c r="Y119" s="36"/>
      <c r="Z119" s="36"/>
      <c r="AA119" s="36"/>
      <c r="AB119" s="36"/>
      <c r="AC119" s="36"/>
      <c r="AD119" s="36"/>
      <c r="AE119" s="36"/>
    </row>
    <row r="120" spans="1:63" s="2" customFormat="1" ht="6.95" customHeight="1">
      <c r="A120" s="36"/>
      <c r="B120" s="37"/>
      <c r="C120" s="38"/>
      <c r="D120" s="38"/>
      <c r="E120" s="38"/>
      <c r="F120" s="38"/>
      <c r="G120" s="38"/>
      <c r="H120" s="38"/>
      <c r="I120" s="38"/>
      <c r="J120" s="38"/>
      <c r="K120" s="38"/>
      <c r="L120" s="53"/>
      <c r="S120" s="36"/>
      <c r="T120" s="36"/>
      <c r="U120" s="36"/>
      <c r="V120" s="36"/>
      <c r="W120" s="36"/>
      <c r="X120" s="36"/>
      <c r="Y120" s="36"/>
      <c r="Z120" s="36"/>
      <c r="AA120" s="36"/>
      <c r="AB120" s="36"/>
      <c r="AC120" s="36"/>
      <c r="AD120" s="36"/>
      <c r="AE120" s="36"/>
    </row>
    <row r="121" spans="1:63" s="2" customFormat="1" ht="12" customHeight="1">
      <c r="A121" s="36"/>
      <c r="B121" s="37"/>
      <c r="C121" s="30" t="s">
        <v>22</v>
      </c>
      <c r="D121" s="38"/>
      <c r="E121" s="38"/>
      <c r="F121" s="28" t="str">
        <f>F16</f>
        <v xml:space="preserve"> </v>
      </c>
      <c r="G121" s="38"/>
      <c r="H121" s="38"/>
      <c r="I121" s="30" t="s">
        <v>24</v>
      </c>
      <c r="J121" s="68" t="str">
        <f>IF(J16="","",J16)</f>
        <v>31. 12. 2021</v>
      </c>
      <c r="K121" s="38"/>
      <c r="L121" s="53"/>
      <c r="S121" s="36"/>
      <c r="T121" s="36"/>
      <c r="U121" s="36"/>
      <c r="V121" s="36"/>
      <c r="W121" s="36"/>
      <c r="X121" s="36"/>
      <c r="Y121" s="36"/>
      <c r="Z121" s="36"/>
      <c r="AA121" s="36"/>
      <c r="AB121" s="36"/>
      <c r="AC121" s="36"/>
      <c r="AD121" s="36"/>
      <c r="AE121" s="36"/>
    </row>
    <row r="122" spans="1:63" s="2" customFormat="1" ht="6.95" customHeight="1">
      <c r="A122" s="36"/>
      <c r="B122" s="37"/>
      <c r="C122" s="38"/>
      <c r="D122" s="38"/>
      <c r="E122" s="38"/>
      <c r="F122" s="38"/>
      <c r="G122" s="38"/>
      <c r="H122" s="38"/>
      <c r="I122" s="38"/>
      <c r="J122" s="38"/>
      <c r="K122" s="38"/>
      <c r="L122" s="53"/>
      <c r="S122" s="36"/>
      <c r="T122" s="36"/>
      <c r="U122" s="36"/>
      <c r="V122" s="36"/>
      <c r="W122" s="36"/>
      <c r="X122" s="36"/>
      <c r="Y122" s="36"/>
      <c r="Z122" s="36"/>
      <c r="AA122" s="36"/>
      <c r="AB122" s="36"/>
      <c r="AC122" s="36"/>
      <c r="AD122" s="36"/>
      <c r="AE122" s="36"/>
    </row>
    <row r="123" spans="1:63" s="2" customFormat="1" ht="25.7" customHeight="1">
      <c r="A123" s="36"/>
      <c r="B123" s="37"/>
      <c r="C123" s="30" t="s">
        <v>30</v>
      </c>
      <c r="D123" s="38"/>
      <c r="E123" s="38"/>
      <c r="F123" s="28" t="str">
        <f>E19</f>
        <v xml:space="preserve">VŠB-TUO </v>
      </c>
      <c r="G123" s="38"/>
      <c r="H123" s="38"/>
      <c r="I123" s="30" t="s">
        <v>36</v>
      </c>
      <c r="J123" s="34" t="str">
        <f>E25</f>
        <v>CHVÁLEK ATELIÉR s.r.o.</v>
      </c>
      <c r="K123" s="38"/>
      <c r="L123" s="53"/>
      <c r="S123" s="36"/>
      <c r="T123" s="36"/>
      <c r="U123" s="36"/>
      <c r="V123" s="36"/>
      <c r="W123" s="36"/>
      <c r="X123" s="36"/>
      <c r="Y123" s="36"/>
      <c r="Z123" s="36"/>
      <c r="AA123" s="36"/>
      <c r="AB123" s="36"/>
      <c r="AC123" s="36"/>
      <c r="AD123" s="36"/>
      <c r="AE123" s="36"/>
    </row>
    <row r="124" spans="1:63" s="2" customFormat="1" ht="15.2" customHeight="1">
      <c r="A124" s="36"/>
      <c r="B124" s="37"/>
      <c r="C124" s="30" t="s">
        <v>34</v>
      </c>
      <c r="D124" s="38"/>
      <c r="E124" s="38"/>
      <c r="F124" s="28" t="str">
        <f>IF(E22="","",E22)</f>
        <v>Vyplň údaj</v>
      </c>
      <c r="G124" s="38"/>
      <c r="H124" s="38"/>
      <c r="I124" s="30" t="s">
        <v>39</v>
      </c>
      <c r="J124" s="34" t="str">
        <f>E28</f>
        <v xml:space="preserve"> </v>
      </c>
      <c r="K124" s="38"/>
      <c r="L124" s="53"/>
      <c r="S124" s="36"/>
      <c r="T124" s="36"/>
      <c r="U124" s="36"/>
      <c r="V124" s="36"/>
      <c r="W124" s="36"/>
      <c r="X124" s="36"/>
      <c r="Y124" s="36"/>
      <c r="Z124" s="36"/>
      <c r="AA124" s="36"/>
      <c r="AB124" s="36"/>
      <c r="AC124" s="36"/>
      <c r="AD124" s="36"/>
      <c r="AE124" s="36"/>
    </row>
    <row r="125" spans="1:63" s="2" customFormat="1" ht="10.35" customHeight="1">
      <c r="A125" s="36"/>
      <c r="B125" s="37"/>
      <c r="C125" s="38"/>
      <c r="D125" s="38"/>
      <c r="E125" s="38"/>
      <c r="F125" s="38"/>
      <c r="G125" s="38"/>
      <c r="H125" s="38"/>
      <c r="I125" s="38"/>
      <c r="J125" s="38"/>
      <c r="K125" s="38"/>
      <c r="L125" s="53"/>
      <c r="S125" s="36"/>
      <c r="T125" s="36"/>
      <c r="U125" s="36"/>
      <c r="V125" s="36"/>
      <c r="W125" s="36"/>
      <c r="X125" s="36"/>
      <c r="Y125" s="36"/>
      <c r="Z125" s="36"/>
      <c r="AA125" s="36"/>
      <c r="AB125" s="36"/>
      <c r="AC125" s="36"/>
      <c r="AD125" s="36"/>
      <c r="AE125" s="36"/>
    </row>
    <row r="126" spans="1:63" s="11" customFormat="1" ht="29.25" customHeight="1">
      <c r="A126" s="166"/>
      <c r="B126" s="167"/>
      <c r="C126" s="168" t="s">
        <v>160</v>
      </c>
      <c r="D126" s="169" t="s">
        <v>68</v>
      </c>
      <c r="E126" s="169" t="s">
        <v>64</v>
      </c>
      <c r="F126" s="169" t="s">
        <v>65</v>
      </c>
      <c r="G126" s="169" t="s">
        <v>161</v>
      </c>
      <c r="H126" s="169" t="s">
        <v>162</v>
      </c>
      <c r="I126" s="169" t="s">
        <v>163</v>
      </c>
      <c r="J126" s="169" t="s">
        <v>139</v>
      </c>
      <c r="K126" s="170" t="s">
        <v>164</v>
      </c>
      <c r="L126" s="171"/>
      <c r="M126" s="77" t="s">
        <v>1</v>
      </c>
      <c r="N126" s="78" t="s">
        <v>47</v>
      </c>
      <c r="O126" s="78" t="s">
        <v>165</v>
      </c>
      <c r="P126" s="78" t="s">
        <v>166</v>
      </c>
      <c r="Q126" s="78" t="s">
        <v>167</v>
      </c>
      <c r="R126" s="78" t="s">
        <v>168</v>
      </c>
      <c r="S126" s="78" t="s">
        <v>169</v>
      </c>
      <c r="T126" s="79" t="s">
        <v>170</v>
      </c>
      <c r="U126" s="166"/>
      <c r="V126" s="166"/>
      <c r="W126" s="166"/>
      <c r="X126" s="166"/>
      <c r="Y126" s="166"/>
      <c r="Z126" s="166"/>
      <c r="AA126" s="166"/>
      <c r="AB126" s="166"/>
      <c r="AC126" s="166"/>
      <c r="AD126" s="166"/>
      <c r="AE126" s="166"/>
    </row>
    <row r="127" spans="1:63" s="2" customFormat="1" ht="22.9" customHeight="1">
      <c r="A127" s="36"/>
      <c r="B127" s="37"/>
      <c r="C127" s="84" t="s">
        <v>171</v>
      </c>
      <c r="D127" s="38"/>
      <c r="E127" s="38"/>
      <c r="F127" s="38"/>
      <c r="G127" s="38"/>
      <c r="H127" s="38"/>
      <c r="I127" s="38"/>
      <c r="J127" s="172">
        <f>BK127</f>
        <v>0</v>
      </c>
      <c r="K127" s="38"/>
      <c r="L127" s="41"/>
      <c r="M127" s="80"/>
      <c r="N127" s="173"/>
      <c r="O127" s="81"/>
      <c r="P127" s="174">
        <f>P128</f>
        <v>0</v>
      </c>
      <c r="Q127" s="81"/>
      <c r="R127" s="174">
        <f>R128</f>
        <v>0</v>
      </c>
      <c r="S127" s="81"/>
      <c r="T127" s="175">
        <f>T128</f>
        <v>0</v>
      </c>
      <c r="U127" s="36"/>
      <c r="V127" s="36"/>
      <c r="W127" s="36"/>
      <c r="X127" s="36"/>
      <c r="Y127" s="36"/>
      <c r="Z127" s="36"/>
      <c r="AA127" s="36"/>
      <c r="AB127" s="36"/>
      <c r="AC127" s="36"/>
      <c r="AD127" s="36"/>
      <c r="AE127" s="36"/>
      <c r="AT127" s="18" t="s">
        <v>82</v>
      </c>
      <c r="AU127" s="18" t="s">
        <v>141</v>
      </c>
      <c r="BK127" s="176">
        <f>BK128</f>
        <v>0</v>
      </c>
    </row>
    <row r="128" spans="1:63" s="12" customFormat="1" ht="25.9" customHeight="1">
      <c r="B128" s="177"/>
      <c r="C128" s="178"/>
      <c r="D128" s="179" t="s">
        <v>82</v>
      </c>
      <c r="E128" s="180" t="s">
        <v>660</v>
      </c>
      <c r="F128" s="180" t="s">
        <v>905</v>
      </c>
      <c r="G128" s="178"/>
      <c r="H128" s="178"/>
      <c r="I128" s="181"/>
      <c r="J128" s="182">
        <f>BK128</f>
        <v>0</v>
      </c>
      <c r="K128" s="178"/>
      <c r="L128" s="183"/>
      <c r="M128" s="184"/>
      <c r="N128" s="185"/>
      <c r="O128" s="185"/>
      <c r="P128" s="186">
        <f>P129+P134</f>
        <v>0</v>
      </c>
      <c r="Q128" s="185"/>
      <c r="R128" s="186">
        <f>R129+R134</f>
        <v>0</v>
      </c>
      <c r="S128" s="185"/>
      <c r="T128" s="187">
        <f>T129+T134</f>
        <v>0</v>
      </c>
      <c r="AR128" s="188" t="s">
        <v>87</v>
      </c>
      <c r="AT128" s="189" t="s">
        <v>82</v>
      </c>
      <c r="AU128" s="189" t="s">
        <v>83</v>
      </c>
      <c r="AY128" s="188" t="s">
        <v>174</v>
      </c>
      <c r="BK128" s="190">
        <f>BK129+BK134</f>
        <v>0</v>
      </c>
    </row>
    <row r="129" spans="1:65" s="12" customFormat="1" ht="22.9" customHeight="1">
      <c r="B129" s="177"/>
      <c r="C129" s="178"/>
      <c r="D129" s="179" t="s">
        <v>82</v>
      </c>
      <c r="E129" s="191" t="s">
        <v>662</v>
      </c>
      <c r="F129" s="191" t="s">
        <v>663</v>
      </c>
      <c r="G129" s="178"/>
      <c r="H129" s="178"/>
      <c r="I129" s="181"/>
      <c r="J129" s="192">
        <f>BK129</f>
        <v>0</v>
      </c>
      <c r="K129" s="178"/>
      <c r="L129" s="183"/>
      <c r="M129" s="184"/>
      <c r="N129" s="185"/>
      <c r="O129" s="185"/>
      <c r="P129" s="186">
        <f>SUM(P130:P133)</f>
        <v>0</v>
      </c>
      <c r="Q129" s="185"/>
      <c r="R129" s="186">
        <f>SUM(R130:R133)</f>
        <v>0</v>
      </c>
      <c r="S129" s="185"/>
      <c r="T129" s="187">
        <f>SUM(T130:T133)</f>
        <v>0</v>
      </c>
      <c r="AR129" s="188" t="s">
        <v>87</v>
      </c>
      <c r="AT129" s="189" t="s">
        <v>82</v>
      </c>
      <c r="AU129" s="189" t="s">
        <v>87</v>
      </c>
      <c r="AY129" s="188" t="s">
        <v>174</v>
      </c>
      <c r="BK129" s="190">
        <f>SUM(BK130:BK133)</f>
        <v>0</v>
      </c>
    </row>
    <row r="130" spans="1:65" s="2" customFormat="1" ht="16.5" customHeight="1">
      <c r="A130" s="36"/>
      <c r="B130" s="37"/>
      <c r="C130" s="193" t="s">
        <v>87</v>
      </c>
      <c r="D130" s="193" t="s">
        <v>177</v>
      </c>
      <c r="E130" s="194" t="s">
        <v>906</v>
      </c>
      <c r="F130" s="195" t="s">
        <v>911</v>
      </c>
      <c r="G130" s="196" t="s">
        <v>643</v>
      </c>
      <c r="H130" s="197">
        <v>3</v>
      </c>
      <c r="I130" s="198"/>
      <c r="J130" s="199">
        <f>ROUND(I130*H130,2)</f>
        <v>0</v>
      </c>
      <c r="K130" s="195" t="s">
        <v>181</v>
      </c>
      <c r="L130" s="41"/>
      <c r="M130" s="200" t="s">
        <v>1</v>
      </c>
      <c r="N130" s="201" t="s">
        <v>48</v>
      </c>
      <c r="O130" s="73"/>
      <c r="P130" s="202">
        <f>O130*H130</f>
        <v>0</v>
      </c>
      <c r="Q130" s="202">
        <v>0</v>
      </c>
      <c r="R130" s="202">
        <f>Q130*H130</f>
        <v>0</v>
      </c>
      <c r="S130" s="202">
        <v>0</v>
      </c>
      <c r="T130" s="203">
        <f>S130*H130</f>
        <v>0</v>
      </c>
      <c r="U130" s="36"/>
      <c r="V130" s="36"/>
      <c r="W130" s="36"/>
      <c r="X130" s="36"/>
      <c r="Y130" s="36"/>
      <c r="Z130" s="36"/>
      <c r="AA130" s="36"/>
      <c r="AB130" s="36"/>
      <c r="AC130" s="36"/>
      <c r="AD130" s="36"/>
      <c r="AE130" s="36"/>
      <c r="AR130" s="204" t="s">
        <v>120</v>
      </c>
      <c r="AT130" s="204" t="s">
        <v>177</v>
      </c>
      <c r="AU130" s="204" t="s">
        <v>91</v>
      </c>
      <c r="AY130" s="18" t="s">
        <v>174</v>
      </c>
      <c r="BE130" s="205">
        <f>IF(N130="základní",J130,0)</f>
        <v>0</v>
      </c>
      <c r="BF130" s="205">
        <f>IF(N130="snížená",J130,0)</f>
        <v>0</v>
      </c>
      <c r="BG130" s="205">
        <f>IF(N130="zákl. přenesená",J130,0)</f>
        <v>0</v>
      </c>
      <c r="BH130" s="205">
        <f>IF(N130="sníž. přenesená",J130,0)</f>
        <v>0</v>
      </c>
      <c r="BI130" s="205">
        <f>IF(N130="nulová",J130,0)</f>
        <v>0</v>
      </c>
      <c r="BJ130" s="18" t="s">
        <v>87</v>
      </c>
      <c r="BK130" s="205">
        <f>ROUND(I130*H130,2)</f>
        <v>0</v>
      </c>
      <c r="BL130" s="18" t="s">
        <v>120</v>
      </c>
      <c r="BM130" s="204" t="s">
        <v>91</v>
      </c>
    </row>
    <row r="131" spans="1:65" s="2" customFormat="1" ht="16.5" customHeight="1">
      <c r="A131" s="36"/>
      <c r="B131" s="37"/>
      <c r="C131" s="193" t="s">
        <v>91</v>
      </c>
      <c r="D131" s="193" t="s">
        <v>177</v>
      </c>
      <c r="E131" s="194" t="s">
        <v>908</v>
      </c>
      <c r="F131" s="195" t="s">
        <v>912</v>
      </c>
      <c r="G131" s="196" t="s">
        <v>180</v>
      </c>
      <c r="H131" s="197">
        <v>5</v>
      </c>
      <c r="I131" s="198"/>
      <c r="J131" s="199">
        <f>ROUND(I131*H131,2)</f>
        <v>0</v>
      </c>
      <c r="K131" s="195" t="s">
        <v>181</v>
      </c>
      <c r="L131" s="41"/>
      <c r="M131" s="200" t="s">
        <v>1</v>
      </c>
      <c r="N131" s="201" t="s">
        <v>48</v>
      </c>
      <c r="O131" s="73"/>
      <c r="P131" s="202">
        <f>O131*H131</f>
        <v>0</v>
      </c>
      <c r="Q131" s="202">
        <v>0</v>
      </c>
      <c r="R131" s="202">
        <f>Q131*H131</f>
        <v>0</v>
      </c>
      <c r="S131" s="202">
        <v>0</v>
      </c>
      <c r="T131" s="203">
        <f>S131*H131</f>
        <v>0</v>
      </c>
      <c r="U131" s="36"/>
      <c r="V131" s="36"/>
      <c r="W131" s="36"/>
      <c r="X131" s="36"/>
      <c r="Y131" s="36"/>
      <c r="Z131" s="36"/>
      <c r="AA131" s="36"/>
      <c r="AB131" s="36"/>
      <c r="AC131" s="36"/>
      <c r="AD131" s="36"/>
      <c r="AE131" s="36"/>
      <c r="AR131" s="204" t="s">
        <v>120</v>
      </c>
      <c r="AT131" s="204" t="s">
        <v>177</v>
      </c>
      <c r="AU131" s="204" t="s">
        <v>91</v>
      </c>
      <c r="AY131" s="18" t="s">
        <v>174</v>
      </c>
      <c r="BE131" s="205">
        <f>IF(N131="základní",J131,0)</f>
        <v>0</v>
      </c>
      <c r="BF131" s="205">
        <f>IF(N131="snížená",J131,0)</f>
        <v>0</v>
      </c>
      <c r="BG131" s="205">
        <f>IF(N131="zákl. přenesená",J131,0)</f>
        <v>0</v>
      </c>
      <c r="BH131" s="205">
        <f>IF(N131="sníž. přenesená",J131,0)</f>
        <v>0</v>
      </c>
      <c r="BI131" s="205">
        <f>IF(N131="nulová",J131,0)</f>
        <v>0</v>
      </c>
      <c r="BJ131" s="18" t="s">
        <v>87</v>
      </c>
      <c r="BK131" s="205">
        <f>ROUND(I131*H131,2)</f>
        <v>0</v>
      </c>
      <c r="BL131" s="18" t="s">
        <v>120</v>
      </c>
      <c r="BM131" s="204" t="s">
        <v>120</v>
      </c>
    </row>
    <row r="132" spans="1:65" s="2" customFormat="1" ht="19.5">
      <c r="A132" s="36"/>
      <c r="B132" s="37"/>
      <c r="C132" s="38"/>
      <c r="D132" s="206" t="s">
        <v>183</v>
      </c>
      <c r="E132" s="38"/>
      <c r="F132" s="207" t="s">
        <v>717</v>
      </c>
      <c r="G132" s="38"/>
      <c r="H132" s="38"/>
      <c r="I132" s="208"/>
      <c r="J132" s="38"/>
      <c r="K132" s="38"/>
      <c r="L132" s="41"/>
      <c r="M132" s="209"/>
      <c r="N132" s="210"/>
      <c r="O132" s="73"/>
      <c r="P132" s="73"/>
      <c r="Q132" s="73"/>
      <c r="R132" s="73"/>
      <c r="S132" s="73"/>
      <c r="T132" s="74"/>
      <c r="U132" s="36"/>
      <c r="V132" s="36"/>
      <c r="W132" s="36"/>
      <c r="X132" s="36"/>
      <c r="Y132" s="36"/>
      <c r="Z132" s="36"/>
      <c r="AA132" s="36"/>
      <c r="AB132" s="36"/>
      <c r="AC132" s="36"/>
      <c r="AD132" s="36"/>
      <c r="AE132" s="36"/>
      <c r="AT132" s="18" t="s">
        <v>183</v>
      </c>
      <c r="AU132" s="18" t="s">
        <v>91</v>
      </c>
    </row>
    <row r="133" spans="1:65" s="2" customFormat="1" ht="16.5" customHeight="1">
      <c r="A133" s="36"/>
      <c r="B133" s="37"/>
      <c r="C133" s="193" t="s">
        <v>105</v>
      </c>
      <c r="D133" s="193" t="s">
        <v>177</v>
      </c>
      <c r="E133" s="194" t="s">
        <v>718</v>
      </c>
      <c r="F133" s="195" t="s">
        <v>708</v>
      </c>
      <c r="G133" s="196" t="s">
        <v>180</v>
      </c>
      <c r="H133" s="197">
        <v>5</v>
      </c>
      <c r="I133" s="198"/>
      <c r="J133" s="199">
        <f>ROUND(I133*H133,2)</f>
        <v>0</v>
      </c>
      <c r="K133" s="195" t="s">
        <v>181</v>
      </c>
      <c r="L133" s="41"/>
      <c r="M133" s="200" t="s">
        <v>1</v>
      </c>
      <c r="N133" s="201" t="s">
        <v>48</v>
      </c>
      <c r="O133" s="73"/>
      <c r="P133" s="202">
        <f>O133*H133</f>
        <v>0</v>
      </c>
      <c r="Q133" s="202">
        <v>0</v>
      </c>
      <c r="R133" s="202">
        <f>Q133*H133</f>
        <v>0</v>
      </c>
      <c r="S133" s="202">
        <v>0</v>
      </c>
      <c r="T133" s="203">
        <f>S133*H133</f>
        <v>0</v>
      </c>
      <c r="U133" s="36"/>
      <c r="V133" s="36"/>
      <c r="W133" s="36"/>
      <c r="X133" s="36"/>
      <c r="Y133" s="36"/>
      <c r="Z133" s="36"/>
      <c r="AA133" s="36"/>
      <c r="AB133" s="36"/>
      <c r="AC133" s="36"/>
      <c r="AD133" s="36"/>
      <c r="AE133" s="36"/>
      <c r="AR133" s="204" t="s">
        <v>120</v>
      </c>
      <c r="AT133" s="204" t="s">
        <v>177</v>
      </c>
      <c r="AU133" s="204" t="s">
        <v>91</v>
      </c>
      <c r="AY133" s="18" t="s">
        <v>174</v>
      </c>
      <c r="BE133" s="205">
        <f>IF(N133="základní",J133,0)</f>
        <v>0</v>
      </c>
      <c r="BF133" s="205">
        <f>IF(N133="snížená",J133,0)</f>
        <v>0</v>
      </c>
      <c r="BG133" s="205">
        <f>IF(N133="zákl. přenesená",J133,0)</f>
        <v>0</v>
      </c>
      <c r="BH133" s="205">
        <f>IF(N133="sníž. přenesená",J133,0)</f>
        <v>0</v>
      </c>
      <c r="BI133" s="205">
        <f>IF(N133="nulová",J133,0)</f>
        <v>0</v>
      </c>
      <c r="BJ133" s="18" t="s">
        <v>87</v>
      </c>
      <c r="BK133" s="205">
        <f>ROUND(I133*H133,2)</f>
        <v>0</v>
      </c>
      <c r="BL133" s="18" t="s">
        <v>120</v>
      </c>
      <c r="BM133" s="204" t="s">
        <v>175</v>
      </c>
    </row>
    <row r="134" spans="1:65" s="12" customFormat="1" ht="22.9" customHeight="1">
      <c r="B134" s="177"/>
      <c r="C134" s="178"/>
      <c r="D134" s="179" t="s">
        <v>82</v>
      </c>
      <c r="E134" s="191" t="s">
        <v>719</v>
      </c>
      <c r="F134" s="191" t="s">
        <v>720</v>
      </c>
      <c r="G134" s="178"/>
      <c r="H134" s="178"/>
      <c r="I134" s="181"/>
      <c r="J134" s="192">
        <f>BK134</f>
        <v>0</v>
      </c>
      <c r="K134" s="178"/>
      <c r="L134" s="183"/>
      <c r="M134" s="184"/>
      <c r="N134" s="185"/>
      <c r="O134" s="185"/>
      <c r="P134" s="186">
        <f>SUM(P135:P138)</f>
        <v>0</v>
      </c>
      <c r="Q134" s="185"/>
      <c r="R134" s="186">
        <f>SUM(R135:R138)</f>
        <v>0</v>
      </c>
      <c r="S134" s="185"/>
      <c r="T134" s="187">
        <f>SUM(T135:T138)</f>
        <v>0</v>
      </c>
      <c r="AR134" s="188" t="s">
        <v>87</v>
      </c>
      <c r="AT134" s="189" t="s">
        <v>82</v>
      </c>
      <c r="AU134" s="189" t="s">
        <v>87</v>
      </c>
      <c r="AY134" s="188" t="s">
        <v>174</v>
      </c>
      <c r="BK134" s="190">
        <f>SUM(BK135:BK138)</f>
        <v>0</v>
      </c>
    </row>
    <row r="135" spans="1:65" s="2" customFormat="1" ht="16.5" customHeight="1">
      <c r="A135" s="36"/>
      <c r="B135" s="37"/>
      <c r="C135" s="193" t="s">
        <v>120</v>
      </c>
      <c r="D135" s="193" t="s">
        <v>177</v>
      </c>
      <c r="E135" s="194" t="s">
        <v>721</v>
      </c>
      <c r="F135" s="195" t="s">
        <v>722</v>
      </c>
      <c r="G135" s="196" t="s">
        <v>516</v>
      </c>
      <c r="H135" s="197">
        <v>15</v>
      </c>
      <c r="I135" s="198"/>
      <c r="J135" s="199">
        <f>ROUND(I135*H135,2)</f>
        <v>0</v>
      </c>
      <c r="K135" s="195" t="s">
        <v>181</v>
      </c>
      <c r="L135" s="41"/>
      <c r="M135" s="200" t="s">
        <v>1</v>
      </c>
      <c r="N135" s="201" t="s">
        <v>48</v>
      </c>
      <c r="O135" s="73"/>
      <c r="P135" s="202">
        <f>O135*H135</f>
        <v>0</v>
      </c>
      <c r="Q135" s="202">
        <v>0</v>
      </c>
      <c r="R135" s="202">
        <f>Q135*H135</f>
        <v>0</v>
      </c>
      <c r="S135" s="202">
        <v>0</v>
      </c>
      <c r="T135" s="203">
        <f>S135*H135</f>
        <v>0</v>
      </c>
      <c r="U135" s="36"/>
      <c r="V135" s="36"/>
      <c r="W135" s="36"/>
      <c r="X135" s="36"/>
      <c r="Y135" s="36"/>
      <c r="Z135" s="36"/>
      <c r="AA135" s="36"/>
      <c r="AB135" s="36"/>
      <c r="AC135" s="36"/>
      <c r="AD135" s="36"/>
      <c r="AE135" s="36"/>
      <c r="AR135" s="204" t="s">
        <v>120</v>
      </c>
      <c r="AT135" s="204" t="s">
        <v>177</v>
      </c>
      <c r="AU135" s="204" t="s">
        <v>91</v>
      </c>
      <c r="AY135" s="18" t="s">
        <v>174</v>
      </c>
      <c r="BE135" s="205">
        <f>IF(N135="základní",J135,0)</f>
        <v>0</v>
      </c>
      <c r="BF135" s="205">
        <f>IF(N135="snížená",J135,0)</f>
        <v>0</v>
      </c>
      <c r="BG135" s="205">
        <f>IF(N135="zákl. přenesená",J135,0)</f>
        <v>0</v>
      </c>
      <c r="BH135" s="205">
        <f>IF(N135="sníž. přenesená",J135,0)</f>
        <v>0</v>
      </c>
      <c r="BI135" s="205">
        <f>IF(N135="nulová",J135,0)</f>
        <v>0</v>
      </c>
      <c r="BJ135" s="18" t="s">
        <v>87</v>
      </c>
      <c r="BK135" s="205">
        <f>ROUND(I135*H135,2)</f>
        <v>0</v>
      </c>
      <c r="BL135" s="18" t="s">
        <v>120</v>
      </c>
      <c r="BM135" s="204" t="s">
        <v>225</v>
      </c>
    </row>
    <row r="136" spans="1:65" s="2" customFormat="1" ht="16.5" customHeight="1">
      <c r="A136" s="36"/>
      <c r="B136" s="37"/>
      <c r="C136" s="193" t="s">
        <v>208</v>
      </c>
      <c r="D136" s="193" t="s">
        <v>177</v>
      </c>
      <c r="E136" s="194" t="s">
        <v>723</v>
      </c>
      <c r="F136" s="195" t="s">
        <v>724</v>
      </c>
      <c r="G136" s="196" t="s">
        <v>516</v>
      </c>
      <c r="H136" s="197">
        <v>8</v>
      </c>
      <c r="I136" s="198"/>
      <c r="J136" s="199">
        <f>ROUND(I136*H136,2)</f>
        <v>0</v>
      </c>
      <c r="K136" s="195" t="s">
        <v>181</v>
      </c>
      <c r="L136" s="41"/>
      <c r="M136" s="200" t="s">
        <v>1</v>
      </c>
      <c r="N136" s="201" t="s">
        <v>48</v>
      </c>
      <c r="O136" s="73"/>
      <c r="P136" s="202">
        <f>O136*H136</f>
        <v>0</v>
      </c>
      <c r="Q136" s="202">
        <v>0</v>
      </c>
      <c r="R136" s="202">
        <f>Q136*H136</f>
        <v>0</v>
      </c>
      <c r="S136" s="202">
        <v>0</v>
      </c>
      <c r="T136" s="203">
        <f>S136*H136</f>
        <v>0</v>
      </c>
      <c r="U136" s="36"/>
      <c r="V136" s="36"/>
      <c r="W136" s="36"/>
      <c r="X136" s="36"/>
      <c r="Y136" s="36"/>
      <c r="Z136" s="36"/>
      <c r="AA136" s="36"/>
      <c r="AB136" s="36"/>
      <c r="AC136" s="36"/>
      <c r="AD136" s="36"/>
      <c r="AE136" s="36"/>
      <c r="AR136" s="204" t="s">
        <v>120</v>
      </c>
      <c r="AT136" s="204" t="s">
        <v>177</v>
      </c>
      <c r="AU136" s="204" t="s">
        <v>91</v>
      </c>
      <c r="AY136" s="18" t="s">
        <v>174</v>
      </c>
      <c r="BE136" s="205">
        <f>IF(N136="základní",J136,0)</f>
        <v>0</v>
      </c>
      <c r="BF136" s="205">
        <f>IF(N136="snížená",J136,0)</f>
        <v>0</v>
      </c>
      <c r="BG136" s="205">
        <f>IF(N136="zákl. přenesená",J136,0)</f>
        <v>0</v>
      </c>
      <c r="BH136" s="205">
        <f>IF(N136="sníž. přenesená",J136,0)</f>
        <v>0</v>
      </c>
      <c r="BI136" s="205">
        <f>IF(N136="nulová",J136,0)</f>
        <v>0</v>
      </c>
      <c r="BJ136" s="18" t="s">
        <v>87</v>
      </c>
      <c r="BK136" s="205">
        <f>ROUND(I136*H136,2)</f>
        <v>0</v>
      </c>
      <c r="BL136" s="18" t="s">
        <v>120</v>
      </c>
      <c r="BM136" s="204" t="s">
        <v>233</v>
      </c>
    </row>
    <row r="137" spans="1:65" s="2" customFormat="1" ht="16.5" customHeight="1">
      <c r="A137" s="36"/>
      <c r="B137" s="37"/>
      <c r="C137" s="193" t="s">
        <v>175</v>
      </c>
      <c r="D137" s="193" t="s">
        <v>177</v>
      </c>
      <c r="E137" s="194" t="s">
        <v>725</v>
      </c>
      <c r="F137" s="195" t="s">
        <v>726</v>
      </c>
      <c r="G137" s="196" t="s">
        <v>516</v>
      </c>
      <c r="H137" s="197">
        <v>35</v>
      </c>
      <c r="I137" s="198"/>
      <c r="J137" s="199">
        <f>ROUND(I137*H137,2)</f>
        <v>0</v>
      </c>
      <c r="K137" s="195" t="s">
        <v>181</v>
      </c>
      <c r="L137" s="41"/>
      <c r="M137" s="200" t="s">
        <v>1</v>
      </c>
      <c r="N137" s="201" t="s">
        <v>48</v>
      </c>
      <c r="O137" s="73"/>
      <c r="P137" s="202">
        <f>O137*H137</f>
        <v>0</v>
      </c>
      <c r="Q137" s="202">
        <v>0</v>
      </c>
      <c r="R137" s="202">
        <f>Q137*H137</f>
        <v>0</v>
      </c>
      <c r="S137" s="202">
        <v>0</v>
      </c>
      <c r="T137" s="203">
        <f>S137*H137</f>
        <v>0</v>
      </c>
      <c r="U137" s="36"/>
      <c r="V137" s="36"/>
      <c r="W137" s="36"/>
      <c r="X137" s="36"/>
      <c r="Y137" s="36"/>
      <c r="Z137" s="36"/>
      <c r="AA137" s="36"/>
      <c r="AB137" s="36"/>
      <c r="AC137" s="36"/>
      <c r="AD137" s="36"/>
      <c r="AE137" s="36"/>
      <c r="AR137" s="204" t="s">
        <v>120</v>
      </c>
      <c r="AT137" s="204" t="s">
        <v>177</v>
      </c>
      <c r="AU137" s="204" t="s">
        <v>91</v>
      </c>
      <c r="AY137" s="18" t="s">
        <v>174</v>
      </c>
      <c r="BE137" s="205">
        <f>IF(N137="základní",J137,0)</f>
        <v>0</v>
      </c>
      <c r="BF137" s="205">
        <f>IF(N137="snížená",J137,0)</f>
        <v>0</v>
      </c>
      <c r="BG137" s="205">
        <f>IF(N137="zákl. přenesená",J137,0)</f>
        <v>0</v>
      </c>
      <c r="BH137" s="205">
        <f>IF(N137="sníž. přenesená",J137,0)</f>
        <v>0</v>
      </c>
      <c r="BI137" s="205">
        <f>IF(N137="nulová",J137,0)</f>
        <v>0</v>
      </c>
      <c r="BJ137" s="18" t="s">
        <v>87</v>
      </c>
      <c r="BK137" s="205">
        <f>ROUND(I137*H137,2)</f>
        <v>0</v>
      </c>
      <c r="BL137" s="18" t="s">
        <v>120</v>
      </c>
      <c r="BM137" s="204" t="s">
        <v>244</v>
      </c>
    </row>
    <row r="138" spans="1:65" s="2" customFormat="1" ht="16.5" customHeight="1">
      <c r="A138" s="36"/>
      <c r="B138" s="37"/>
      <c r="C138" s="193" t="s">
        <v>220</v>
      </c>
      <c r="D138" s="193" t="s">
        <v>177</v>
      </c>
      <c r="E138" s="194" t="s">
        <v>727</v>
      </c>
      <c r="F138" s="195" t="s">
        <v>728</v>
      </c>
      <c r="G138" s="196" t="s">
        <v>516</v>
      </c>
      <c r="H138" s="197">
        <v>35</v>
      </c>
      <c r="I138" s="198"/>
      <c r="J138" s="199">
        <f>ROUND(I138*H138,2)</f>
        <v>0</v>
      </c>
      <c r="K138" s="195" t="s">
        <v>181</v>
      </c>
      <c r="L138" s="41"/>
      <c r="M138" s="265" t="s">
        <v>1</v>
      </c>
      <c r="N138" s="266" t="s">
        <v>48</v>
      </c>
      <c r="O138" s="267"/>
      <c r="P138" s="268">
        <f>O138*H138</f>
        <v>0</v>
      </c>
      <c r="Q138" s="268">
        <v>0</v>
      </c>
      <c r="R138" s="268">
        <f>Q138*H138</f>
        <v>0</v>
      </c>
      <c r="S138" s="268">
        <v>0</v>
      </c>
      <c r="T138" s="269">
        <f>S138*H138</f>
        <v>0</v>
      </c>
      <c r="U138" s="36"/>
      <c r="V138" s="36"/>
      <c r="W138" s="36"/>
      <c r="X138" s="36"/>
      <c r="Y138" s="36"/>
      <c r="Z138" s="36"/>
      <c r="AA138" s="36"/>
      <c r="AB138" s="36"/>
      <c r="AC138" s="36"/>
      <c r="AD138" s="36"/>
      <c r="AE138" s="36"/>
      <c r="AR138" s="204" t="s">
        <v>120</v>
      </c>
      <c r="AT138" s="204" t="s">
        <v>177</v>
      </c>
      <c r="AU138" s="204" t="s">
        <v>91</v>
      </c>
      <c r="AY138" s="18" t="s">
        <v>174</v>
      </c>
      <c r="BE138" s="205">
        <f>IF(N138="základní",J138,0)</f>
        <v>0</v>
      </c>
      <c r="BF138" s="205">
        <f>IF(N138="snížená",J138,0)</f>
        <v>0</v>
      </c>
      <c r="BG138" s="205">
        <f>IF(N138="zákl. přenesená",J138,0)</f>
        <v>0</v>
      </c>
      <c r="BH138" s="205">
        <f>IF(N138="sníž. přenesená",J138,0)</f>
        <v>0</v>
      </c>
      <c r="BI138" s="205">
        <f>IF(N138="nulová",J138,0)</f>
        <v>0</v>
      </c>
      <c r="BJ138" s="18" t="s">
        <v>87</v>
      </c>
      <c r="BK138" s="205">
        <f>ROUND(I138*H138,2)</f>
        <v>0</v>
      </c>
      <c r="BL138" s="18" t="s">
        <v>120</v>
      </c>
      <c r="BM138" s="204" t="s">
        <v>258</v>
      </c>
    </row>
    <row r="139" spans="1:65" s="2" customFormat="1" ht="6.95" customHeight="1">
      <c r="A139" s="36"/>
      <c r="B139" s="56"/>
      <c r="C139" s="57"/>
      <c r="D139" s="57"/>
      <c r="E139" s="57"/>
      <c r="F139" s="57"/>
      <c r="G139" s="57"/>
      <c r="H139" s="57"/>
      <c r="I139" s="57"/>
      <c r="J139" s="57"/>
      <c r="K139" s="57"/>
      <c r="L139" s="41"/>
      <c r="M139" s="36"/>
      <c r="O139" s="36"/>
      <c r="P139" s="36"/>
      <c r="Q139" s="36"/>
      <c r="R139" s="36"/>
      <c r="S139" s="36"/>
      <c r="T139" s="36"/>
      <c r="U139" s="36"/>
      <c r="V139" s="36"/>
      <c r="W139" s="36"/>
      <c r="X139" s="36"/>
      <c r="Y139" s="36"/>
      <c r="Z139" s="36"/>
      <c r="AA139" s="36"/>
      <c r="AB139" s="36"/>
      <c r="AC139" s="36"/>
      <c r="AD139" s="36"/>
      <c r="AE139" s="36"/>
    </row>
  </sheetData>
  <sheetProtection algorithmName="SHA-512" hashValue="MPbGl5/JgOCCG/UMgPcQ0+Wj0VNxe2TgLQtxAb9Oh9Qmzom536RMppiVPn8jKn4T5c4zBxjKlbrip0CJ4gStzw==" saltValue="aB4+B2aVbT2TXzXqREc7JmR/bcNwnq72YdbKKb3niNjA0uIkHMECn5n1b/lEmDlhfW0SoF3yD165HnaIi2W+yg==" spinCount="100000" sheet="1" objects="1" scenarios="1" formatColumns="0" formatRows="0" autoFilter="0"/>
  <autoFilter ref="C126:K138" xr:uid="{00000000-0009-0000-0000-00000B000000}"/>
  <mergeCells count="15">
    <mergeCell ref="E113:H113"/>
    <mergeCell ref="E117:H117"/>
    <mergeCell ref="E115:H115"/>
    <mergeCell ref="E119:H119"/>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2:BM149"/>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0"/>
      <c r="M2" s="300"/>
      <c r="N2" s="300"/>
      <c r="O2" s="300"/>
      <c r="P2" s="300"/>
      <c r="Q2" s="300"/>
      <c r="R2" s="300"/>
      <c r="S2" s="300"/>
      <c r="T2" s="300"/>
      <c r="U2" s="300"/>
      <c r="V2" s="300"/>
      <c r="AT2" s="18" t="s">
        <v>131</v>
      </c>
    </row>
    <row r="3" spans="1:46" s="1" customFormat="1" ht="6.95" customHeight="1">
      <c r="B3" s="117"/>
      <c r="C3" s="118"/>
      <c r="D3" s="118"/>
      <c r="E3" s="118"/>
      <c r="F3" s="118"/>
      <c r="G3" s="118"/>
      <c r="H3" s="118"/>
      <c r="I3" s="118"/>
      <c r="J3" s="118"/>
      <c r="K3" s="118"/>
      <c r="L3" s="21"/>
      <c r="AT3" s="18" t="s">
        <v>91</v>
      </c>
    </row>
    <row r="4" spans="1:46" s="1" customFormat="1" ht="24.95" customHeight="1">
      <c r="B4" s="21"/>
      <c r="D4" s="119" t="s">
        <v>132</v>
      </c>
      <c r="L4" s="21"/>
      <c r="M4" s="120" t="s">
        <v>10</v>
      </c>
      <c r="AT4" s="18" t="s">
        <v>4</v>
      </c>
    </row>
    <row r="5" spans="1:46" s="1" customFormat="1" ht="6.95" customHeight="1">
      <c r="B5" s="21"/>
      <c r="L5" s="21"/>
    </row>
    <row r="6" spans="1:46" s="1" customFormat="1" ht="12" customHeight="1">
      <c r="B6" s="21"/>
      <c r="D6" s="121" t="s">
        <v>16</v>
      </c>
      <c r="L6" s="21"/>
    </row>
    <row r="7" spans="1:46" s="1" customFormat="1" ht="16.5" customHeight="1">
      <c r="B7" s="21"/>
      <c r="E7" s="319" t="str">
        <f>'Rekapitulace stavby'!K6</f>
        <v>Technologický pavilon CPIT - rekonstrukce střech</v>
      </c>
      <c r="F7" s="320"/>
      <c r="G7" s="320"/>
      <c r="H7" s="320"/>
      <c r="L7" s="21"/>
    </row>
    <row r="8" spans="1:46" s="2" customFormat="1" ht="12" customHeight="1">
      <c r="A8" s="36"/>
      <c r="B8" s="41"/>
      <c r="C8" s="36"/>
      <c r="D8" s="121" t="s">
        <v>133</v>
      </c>
      <c r="E8" s="36"/>
      <c r="F8" s="36"/>
      <c r="G8" s="36"/>
      <c r="H8" s="36"/>
      <c r="I8" s="36"/>
      <c r="J8" s="36"/>
      <c r="K8" s="36"/>
      <c r="L8" s="53"/>
      <c r="S8" s="36"/>
      <c r="T8" s="36"/>
      <c r="U8" s="36"/>
      <c r="V8" s="36"/>
      <c r="W8" s="36"/>
      <c r="X8" s="36"/>
      <c r="Y8" s="36"/>
      <c r="Z8" s="36"/>
      <c r="AA8" s="36"/>
      <c r="AB8" s="36"/>
      <c r="AC8" s="36"/>
      <c r="AD8" s="36"/>
      <c r="AE8" s="36"/>
    </row>
    <row r="9" spans="1:46" s="2" customFormat="1" ht="16.5" customHeight="1">
      <c r="A9" s="36"/>
      <c r="B9" s="41"/>
      <c r="C9" s="36"/>
      <c r="D9" s="36"/>
      <c r="E9" s="322" t="s">
        <v>913</v>
      </c>
      <c r="F9" s="321"/>
      <c r="G9" s="321"/>
      <c r="H9" s="321"/>
      <c r="I9" s="36"/>
      <c r="J9" s="36"/>
      <c r="K9" s="36"/>
      <c r="L9" s="53"/>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53"/>
      <c r="S10" s="36"/>
      <c r="T10" s="36"/>
      <c r="U10" s="36"/>
      <c r="V10" s="36"/>
      <c r="W10" s="36"/>
      <c r="X10" s="36"/>
      <c r="Y10" s="36"/>
      <c r="Z10" s="36"/>
      <c r="AA10" s="36"/>
      <c r="AB10" s="36"/>
      <c r="AC10" s="36"/>
      <c r="AD10" s="36"/>
      <c r="AE10" s="36"/>
    </row>
    <row r="11" spans="1:46" s="2" customFormat="1" ht="12" customHeight="1">
      <c r="A11" s="36"/>
      <c r="B11" s="41"/>
      <c r="C11" s="36"/>
      <c r="D11" s="121" t="s">
        <v>18</v>
      </c>
      <c r="E11" s="36"/>
      <c r="F11" s="112" t="s">
        <v>19</v>
      </c>
      <c r="G11" s="36"/>
      <c r="H11" s="36"/>
      <c r="I11" s="121" t="s">
        <v>20</v>
      </c>
      <c r="J11" s="112" t="s">
        <v>1</v>
      </c>
      <c r="K11" s="36"/>
      <c r="L11" s="53"/>
      <c r="S11" s="36"/>
      <c r="T11" s="36"/>
      <c r="U11" s="36"/>
      <c r="V11" s="36"/>
      <c r="W11" s="36"/>
      <c r="X11" s="36"/>
      <c r="Y11" s="36"/>
      <c r="Z11" s="36"/>
      <c r="AA11" s="36"/>
      <c r="AB11" s="36"/>
      <c r="AC11" s="36"/>
      <c r="AD11" s="36"/>
      <c r="AE11" s="36"/>
    </row>
    <row r="12" spans="1:46" s="2" customFormat="1" ht="12" customHeight="1">
      <c r="A12" s="36"/>
      <c r="B12" s="41"/>
      <c r="C12" s="36"/>
      <c r="D12" s="121" t="s">
        <v>22</v>
      </c>
      <c r="E12" s="36"/>
      <c r="F12" s="112" t="s">
        <v>23</v>
      </c>
      <c r="G12" s="36"/>
      <c r="H12" s="36"/>
      <c r="I12" s="121" t="s">
        <v>24</v>
      </c>
      <c r="J12" s="122" t="str">
        <f>'Rekapitulace stavby'!AN8</f>
        <v>31. 12. 2021</v>
      </c>
      <c r="K12" s="36"/>
      <c r="L12" s="53"/>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53"/>
      <c r="S13" s="36"/>
      <c r="T13" s="36"/>
      <c r="U13" s="36"/>
      <c r="V13" s="36"/>
      <c r="W13" s="36"/>
      <c r="X13" s="36"/>
      <c r="Y13" s="36"/>
      <c r="Z13" s="36"/>
      <c r="AA13" s="36"/>
      <c r="AB13" s="36"/>
      <c r="AC13" s="36"/>
      <c r="AD13" s="36"/>
      <c r="AE13" s="36"/>
    </row>
    <row r="14" spans="1:46" s="2" customFormat="1" ht="12" customHeight="1">
      <c r="A14" s="36"/>
      <c r="B14" s="41"/>
      <c r="C14" s="36"/>
      <c r="D14" s="121" t="s">
        <v>30</v>
      </c>
      <c r="E14" s="36"/>
      <c r="F14" s="36"/>
      <c r="G14" s="36"/>
      <c r="H14" s="36"/>
      <c r="I14" s="121" t="s">
        <v>31</v>
      </c>
      <c r="J14" s="112" t="s">
        <v>1</v>
      </c>
      <c r="K14" s="36"/>
      <c r="L14" s="53"/>
      <c r="S14" s="36"/>
      <c r="T14" s="36"/>
      <c r="U14" s="36"/>
      <c r="V14" s="36"/>
      <c r="W14" s="36"/>
      <c r="X14" s="36"/>
      <c r="Y14" s="36"/>
      <c r="Z14" s="36"/>
      <c r="AA14" s="36"/>
      <c r="AB14" s="36"/>
      <c r="AC14" s="36"/>
      <c r="AD14" s="36"/>
      <c r="AE14" s="36"/>
    </row>
    <row r="15" spans="1:46" s="2" customFormat="1" ht="18" customHeight="1">
      <c r="A15" s="36"/>
      <c r="B15" s="41"/>
      <c r="C15" s="36"/>
      <c r="D15" s="36"/>
      <c r="E15" s="112" t="s">
        <v>32</v>
      </c>
      <c r="F15" s="36"/>
      <c r="G15" s="36"/>
      <c r="H15" s="36"/>
      <c r="I15" s="121" t="s">
        <v>33</v>
      </c>
      <c r="J15" s="112" t="s">
        <v>1</v>
      </c>
      <c r="K15" s="36"/>
      <c r="L15" s="53"/>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53"/>
      <c r="S16" s="36"/>
      <c r="T16" s="36"/>
      <c r="U16" s="36"/>
      <c r="V16" s="36"/>
      <c r="W16" s="36"/>
      <c r="X16" s="36"/>
      <c r="Y16" s="36"/>
      <c r="Z16" s="36"/>
      <c r="AA16" s="36"/>
      <c r="AB16" s="36"/>
      <c r="AC16" s="36"/>
      <c r="AD16" s="36"/>
      <c r="AE16" s="36"/>
    </row>
    <row r="17" spans="1:31" s="2" customFormat="1" ht="12" customHeight="1">
      <c r="A17" s="36"/>
      <c r="B17" s="41"/>
      <c r="C17" s="36"/>
      <c r="D17" s="121" t="s">
        <v>34</v>
      </c>
      <c r="E17" s="36"/>
      <c r="F17" s="36"/>
      <c r="G17" s="36"/>
      <c r="H17" s="36"/>
      <c r="I17" s="121" t="s">
        <v>31</v>
      </c>
      <c r="J17" s="31" t="str">
        <f>'Rekapitulace stavby'!AN13</f>
        <v>Vyplň údaj</v>
      </c>
      <c r="K17" s="36"/>
      <c r="L17" s="53"/>
      <c r="S17" s="36"/>
      <c r="T17" s="36"/>
      <c r="U17" s="36"/>
      <c r="V17" s="36"/>
      <c r="W17" s="36"/>
      <c r="X17" s="36"/>
      <c r="Y17" s="36"/>
      <c r="Z17" s="36"/>
      <c r="AA17" s="36"/>
      <c r="AB17" s="36"/>
      <c r="AC17" s="36"/>
      <c r="AD17" s="36"/>
      <c r="AE17" s="36"/>
    </row>
    <row r="18" spans="1:31" s="2" customFormat="1" ht="18" customHeight="1">
      <c r="A18" s="36"/>
      <c r="B18" s="41"/>
      <c r="C18" s="36"/>
      <c r="D18" s="36"/>
      <c r="E18" s="323" t="str">
        <f>'Rekapitulace stavby'!E14</f>
        <v>Vyplň údaj</v>
      </c>
      <c r="F18" s="324"/>
      <c r="G18" s="324"/>
      <c r="H18" s="324"/>
      <c r="I18" s="121" t="s">
        <v>33</v>
      </c>
      <c r="J18" s="31" t="str">
        <f>'Rekapitulace stavby'!AN14</f>
        <v>Vyplň údaj</v>
      </c>
      <c r="K18" s="36"/>
      <c r="L18" s="53"/>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53"/>
      <c r="S19" s="36"/>
      <c r="T19" s="36"/>
      <c r="U19" s="36"/>
      <c r="V19" s="36"/>
      <c r="W19" s="36"/>
      <c r="X19" s="36"/>
      <c r="Y19" s="36"/>
      <c r="Z19" s="36"/>
      <c r="AA19" s="36"/>
      <c r="AB19" s="36"/>
      <c r="AC19" s="36"/>
      <c r="AD19" s="36"/>
      <c r="AE19" s="36"/>
    </row>
    <row r="20" spans="1:31" s="2" customFormat="1" ht="12" customHeight="1">
      <c r="A20" s="36"/>
      <c r="B20" s="41"/>
      <c r="C20" s="36"/>
      <c r="D20" s="121" t="s">
        <v>36</v>
      </c>
      <c r="E20" s="36"/>
      <c r="F20" s="36"/>
      <c r="G20" s="36"/>
      <c r="H20" s="36"/>
      <c r="I20" s="121" t="s">
        <v>31</v>
      </c>
      <c r="J20" s="112" t="s">
        <v>1</v>
      </c>
      <c r="K20" s="36"/>
      <c r="L20" s="53"/>
      <c r="S20" s="36"/>
      <c r="T20" s="36"/>
      <c r="U20" s="36"/>
      <c r="V20" s="36"/>
      <c r="W20" s="36"/>
      <c r="X20" s="36"/>
      <c r="Y20" s="36"/>
      <c r="Z20" s="36"/>
      <c r="AA20" s="36"/>
      <c r="AB20" s="36"/>
      <c r="AC20" s="36"/>
      <c r="AD20" s="36"/>
      <c r="AE20" s="36"/>
    </row>
    <row r="21" spans="1:31" s="2" customFormat="1" ht="18" customHeight="1">
      <c r="A21" s="36"/>
      <c r="B21" s="41"/>
      <c r="C21" s="36"/>
      <c r="D21" s="36"/>
      <c r="E21" s="112" t="s">
        <v>37</v>
      </c>
      <c r="F21" s="36"/>
      <c r="G21" s="36"/>
      <c r="H21" s="36"/>
      <c r="I21" s="121" t="s">
        <v>33</v>
      </c>
      <c r="J21" s="112" t="s">
        <v>1</v>
      </c>
      <c r="K21" s="36"/>
      <c r="L21" s="53"/>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53"/>
      <c r="S22" s="36"/>
      <c r="T22" s="36"/>
      <c r="U22" s="36"/>
      <c r="V22" s="36"/>
      <c r="W22" s="36"/>
      <c r="X22" s="36"/>
      <c r="Y22" s="36"/>
      <c r="Z22" s="36"/>
      <c r="AA22" s="36"/>
      <c r="AB22" s="36"/>
      <c r="AC22" s="36"/>
      <c r="AD22" s="36"/>
      <c r="AE22" s="36"/>
    </row>
    <row r="23" spans="1:31" s="2" customFormat="1" ht="12" customHeight="1">
      <c r="A23" s="36"/>
      <c r="B23" s="41"/>
      <c r="C23" s="36"/>
      <c r="D23" s="121" t="s">
        <v>39</v>
      </c>
      <c r="E23" s="36"/>
      <c r="F23" s="36"/>
      <c r="G23" s="36"/>
      <c r="H23" s="36"/>
      <c r="I23" s="121" t="s">
        <v>31</v>
      </c>
      <c r="J23" s="112" t="str">
        <f>IF('Rekapitulace stavby'!AN19="","",'Rekapitulace stavby'!AN19)</f>
        <v/>
      </c>
      <c r="K23" s="36"/>
      <c r="L23" s="53"/>
      <c r="S23" s="36"/>
      <c r="T23" s="36"/>
      <c r="U23" s="36"/>
      <c r="V23" s="36"/>
      <c r="W23" s="36"/>
      <c r="X23" s="36"/>
      <c r="Y23" s="36"/>
      <c r="Z23" s="36"/>
      <c r="AA23" s="36"/>
      <c r="AB23" s="36"/>
      <c r="AC23" s="36"/>
      <c r="AD23" s="36"/>
      <c r="AE23" s="36"/>
    </row>
    <row r="24" spans="1:31" s="2" customFormat="1" ht="18" customHeight="1">
      <c r="A24" s="36"/>
      <c r="B24" s="41"/>
      <c r="C24" s="36"/>
      <c r="D24" s="36"/>
      <c r="E24" s="112" t="str">
        <f>IF('Rekapitulace stavby'!E20="","",'Rekapitulace stavby'!E20)</f>
        <v xml:space="preserve"> </v>
      </c>
      <c r="F24" s="36"/>
      <c r="G24" s="36"/>
      <c r="H24" s="36"/>
      <c r="I24" s="121" t="s">
        <v>33</v>
      </c>
      <c r="J24" s="112" t="str">
        <f>IF('Rekapitulace stavby'!AN20="","",'Rekapitulace stavby'!AN20)</f>
        <v/>
      </c>
      <c r="K24" s="36"/>
      <c r="L24" s="53"/>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53"/>
      <c r="S25" s="36"/>
      <c r="T25" s="36"/>
      <c r="U25" s="36"/>
      <c r="V25" s="36"/>
      <c r="W25" s="36"/>
      <c r="X25" s="36"/>
      <c r="Y25" s="36"/>
      <c r="Z25" s="36"/>
      <c r="AA25" s="36"/>
      <c r="AB25" s="36"/>
      <c r="AC25" s="36"/>
      <c r="AD25" s="36"/>
      <c r="AE25" s="36"/>
    </row>
    <row r="26" spans="1:31" s="2" customFormat="1" ht="12" customHeight="1">
      <c r="A26" s="36"/>
      <c r="B26" s="41"/>
      <c r="C26" s="36"/>
      <c r="D26" s="121" t="s">
        <v>41</v>
      </c>
      <c r="E26" s="36"/>
      <c r="F26" s="36"/>
      <c r="G26" s="36"/>
      <c r="H26" s="36"/>
      <c r="I26" s="36"/>
      <c r="J26" s="36"/>
      <c r="K26" s="36"/>
      <c r="L26" s="53"/>
      <c r="S26" s="36"/>
      <c r="T26" s="36"/>
      <c r="U26" s="36"/>
      <c r="V26" s="36"/>
      <c r="W26" s="36"/>
      <c r="X26" s="36"/>
      <c r="Y26" s="36"/>
      <c r="Z26" s="36"/>
      <c r="AA26" s="36"/>
      <c r="AB26" s="36"/>
      <c r="AC26" s="36"/>
      <c r="AD26" s="36"/>
      <c r="AE26" s="36"/>
    </row>
    <row r="27" spans="1:31" s="8" customFormat="1" ht="95.25" customHeight="1">
      <c r="A27" s="123"/>
      <c r="B27" s="124"/>
      <c r="C27" s="123"/>
      <c r="D27" s="123"/>
      <c r="E27" s="325" t="s">
        <v>42</v>
      </c>
      <c r="F27" s="325"/>
      <c r="G27" s="325"/>
      <c r="H27" s="325"/>
      <c r="I27" s="123"/>
      <c r="J27" s="123"/>
      <c r="K27" s="123"/>
      <c r="L27" s="125"/>
      <c r="S27" s="123"/>
      <c r="T27" s="123"/>
      <c r="U27" s="123"/>
      <c r="V27" s="123"/>
      <c r="W27" s="123"/>
      <c r="X27" s="123"/>
      <c r="Y27" s="123"/>
      <c r="Z27" s="123"/>
      <c r="AA27" s="123"/>
      <c r="AB27" s="123"/>
      <c r="AC27" s="123"/>
      <c r="AD27" s="123"/>
      <c r="AE27" s="123"/>
    </row>
    <row r="28" spans="1:31" s="2" customFormat="1" ht="6.95" customHeight="1">
      <c r="A28" s="36"/>
      <c r="B28" s="41"/>
      <c r="C28" s="36"/>
      <c r="D28" s="36"/>
      <c r="E28" s="36"/>
      <c r="F28" s="36"/>
      <c r="G28" s="36"/>
      <c r="H28" s="36"/>
      <c r="I28" s="36"/>
      <c r="J28" s="36"/>
      <c r="K28" s="36"/>
      <c r="L28" s="53"/>
      <c r="S28" s="36"/>
      <c r="T28" s="36"/>
      <c r="U28" s="36"/>
      <c r="V28" s="36"/>
      <c r="W28" s="36"/>
      <c r="X28" s="36"/>
      <c r="Y28" s="36"/>
      <c r="Z28" s="36"/>
      <c r="AA28" s="36"/>
      <c r="AB28" s="36"/>
      <c r="AC28" s="36"/>
      <c r="AD28" s="36"/>
      <c r="AE28" s="36"/>
    </row>
    <row r="29" spans="1:31" s="2" customFormat="1" ht="6.95" customHeight="1">
      <c r="A29" s="36"/>
      <c r="B29" s="41"/>
      <c r="C29" s="36"/>
      <c r="D29" s="126"/>
      <c r="E29" s="126"/>
      <c r="F29" s="126"/>
      <c r="G29" s="126"/>
      <c r="H29" s="126"/>
      <c r="I29" s="126"/>
      <c r="J29" s="126"/>
      <c r="K29" s="126"/>
      <c r="L29" s="53"/>
      <c r="S29" s="36"/>
      <c r="T29" s="36"/>
      <c r="U29" s="36"/>
      <c r="V29" s="36"/>
      <c r="W29" s="36"/>
      <c r="X29" s="36"/>
      <c r="Y29" s="36"/>
      <c r="Z29" s="36"/>
      <c r="AA29" s="36"/>
      <c r="AB29" s="36"/>
      <c r="AC29" s="36"/>
      <c r="AD29" s="36"/>
      <c r="AE29" s="36"/>
    </row>
    <row r="30" spans="1:31" s="2" customFormat="1" ht="25.35" customHeight="1">
      <c r="A30" s="36"/>
      <c r="B30" s="41"/>
      <c r="C30" s="36"/>
      <c r="D30" s="127" t="s">
        <v>43</v>
      </c>
      <c r="E30" s="36"/>
      <c r="F30" s="36"/>
      <c r="G30" s="36"/>
      <c r="H30" s="36"/>
      <c r="I30" s="36"/>
      <c r="J30" s="128">
        <f>ROUND(J123, 2)</f>
        <v>0</v>
      </c>
      <c r="K30" s="36"/>
      <c r="L30" s="53"/>
      <c r="S30" s="36"/>
      <c r="T30" s="36"/>
      <c r="U30" s="36"/>
      <c r="V30" s="36"/>
      <c r="W30" s="36"/>
      <c r="X30" s="36"/>
      <c r="Y30" s="36"/>
      <c r="Z30" s="36"/>
      <c r="AA30" s="36"/>
      <c r="AB30" s="36"/>
      <c r="AC30" s="36"/>
      <c r="AD30" s="36"/>
      <c r="AE30" s="36"/>
    </row>
    <row r="31" spans="1:31" s="2" customFormat="1" ht="6.95" customHeight="1">
      <c r="A31" s="36"/>
      <c r="B31" s="41"/>
      <c r="C31" s="36"/>
      <c r="D31" s="126"/>
      <c r="E31" s="126"/>
      <c r="F31" s="126"/>
      <c r="G31" s="126"/>
      <c r="H31" s="126"/>
      <c r="I31" s="126"/>
      <c r="J31" s="126"/>
      <c r="K31" s="126"/>
      <c r="L31" s="53"/>
      <c r="S31" s="36"/>
      <c r="T31" s="36"/>
      <c r="U31" s="36"/>
      <c r="V31" s="36"/>
      <c r="W31" s="36"/>
      <c r="X31" s="36"/>
      <c r="Y31" s="36"/>
      <c r="Z31" s="36"/>
      <c r="AA31" s="36"/>
      <c r="AB31" s="36"/>
      <c r="AC31" s="36"/>
      <c r="AD31" s="36"/>
      <c r="AE31" s="36"/>
    </row>
    <row r="32" spans="1:31" s="2" customFormat="1" ht="14.45" customHeight="1">
      <c r="A32" s="36"/>
      <c r="B32" s="41"/>
      <c r="C32" s="36"/>
      <c r="D32" s="36"/>
      <c r="E32" s="36"/>
      <c r="F32" s="129" t="s">
        <v>45</v>
      </c>
      <c r="G32" s="36"/>
      <c r="H32" s="36"/>
      <c r="I32" s="129" t="s">
        <v>44</v>
      </c>
      <c r="J32" s="129" t="s">
        <v>46</v>
      </c>
      <c r="K32" s="36"/>
      <c r="L32" s="53"/>
      <c r="S32" s="36"/>
      <c r="T32" s="36"/>
      <c r="U32" s="36"/>
      <c r="V32" s="36"/>
      <c r="W32" s="36"/>
      <c r="X32" s="36"/>
      <c r="Y32" s="36"/>
      <c r="Z32" s="36"/>
      <c r="AA32" s="36"/>
      <c r="AB32" s="36"/>
      <c r="AC32" s="36"/>
      <c r="AD32" s="36"/>
      <c r="AE32" s="36"/>
    </row>
    <row r="33" spans="1:31" s="2" customFormat="1" ht="14.45" customHeight="1">
      <c r="A33" s="36"/>
      <c r="B33" s="41"/>
      <c r="C33" s="36"/>
      <c r="D33" s="130" t="s">
        <v>47</v>
      </c>
      <c r="E33" s="121" t="s">
        <v>48</v>
      </c>
      <c r="F33" s="131">
        <f>ROUND((SUM(BE123:BE148)),  2)</f>
        <v>0</v>
      </c>
      <c r="G33" s="36"/>
      <c r="H33" s="36"/>
      <c r="I33" s="132">
        <v>0.21</v>
      </c>
      <c r="J33" s="131">
        <f>ROUND(((SUM(BE123:BE148))*I33),  2)</f>
        <v>0</v>
      </c>
      <c r="K33" s="36"/>
      <c r="L33" s="53"/>
      <c r="S33" s="36"/>
      <c r="T33" s="36"/>
      <c r="U33" s="36"/>
      <c r="V33" s="36"/>
      <c r="W33" s="36"/>
      <c r="X33" s="36"/>
      <c r="Y33" s="36"/>
      <c r="Z33" s="36"/>
      <c r="AA33" s="36"/>
      <c r="AB33" s="36"/>
      <c r="AC33" s="36"/>
      <c r="AD33" s="36"/>
      <c r="AE33" s="36"/>
    </row>
    <row r="34" spans="1:31" s="2" customFormat="1" ht="14.45" customHeight="1">
      <c r="A34" s="36"/>
      <c r="B34" s="41"/>
      <c r="C34" s="36"/>
      <c r="D34" s="36"/>
      <c r="E34" s="121" t="s">
        <v>49</v>
      </c>
      <c r="F34" s="131">
        <f>ROUND((SUM(BF123:BF148)),  2)</f>
        <v>0</v>
      </c>
      <c r="G34" s="36"/>
      <c r="H34" s="36"/>
      <c r="I34" s="132">
        <v>0.15</v>
      </c>
      <c r="J34" s="131">
        <f>ROUND(((SUM(BF123:BF148))*I34),  2)</f>
        <v>0</v>
      </c>
      <c r="K34" s="36"/>
      <c r="L34" s="53"/>
      <c r="S34" s="36"/>
      <c r="T34" s="36"/>
      <c r="U34" s="36"/>
      <c r="V34" s="36"/>
      <c r="W34" s="36"/>
      <c r="X34" s="36"/>
      <c r="Y34" s="36"/>
      <c r="Z34" s="36"/>
      <c r="AA34" s="36"/>
      <c r="AB34" s="36"/>
      <c r="AC34" s="36"/>
      <c r="AD34" s="36"/>
      <c r="AE34" s="36"/>
    </row>
    <row r="35" spans="1:31" s="2" customFormat="1" ht="14.45" hidden="1" customHeight="1">
      <c r="A35" s="36"/>
      <c r="B35" s="41"/>
      <c r="C35" s="36"/>
      <c r="D35" s="36"/>
      <c r="E35" s="121" t="s">
        <v>50</v>
      </c>
      <c r="F35" s="131">
        <f>ROUND((SUM(BG123:BG148)),  2)</f>
        <v>0</v>
      </c>
      <c r="G35" s="36"/>
      <c r="H35" s="36"/>
      <c r="I35" s="132">
        <v>0.21</v>
      </c>
      <c r="J35" s="131">
        <f>0</f>
        <v>0</v>
      </c>
      <c r="K35" s="36"/>
      <c r="L35" s="53"/>
      <c r="S35" s="36"/>
      <c r="T35" s="36"/>
      <c r="U35" s="36"/>
      <c r="V35" s="36"/>
      <c r="W35" s="36"/>
      <c r="X35" s="36"/>
      <c r="Y35" s="36"/>
      <c r="Z35" s="36"/>
      <c r="AA35" s="36"/>
      <c r="AB35" s="36"/>
      <c r="AC35" s="36"/>
      <c r="AD35" s="36"/>
      <c r="AE35" s="36"/>
    </row>
    <row r="36" spans="1:31" s="2" customFormat="1" ht="14.45" hidden="1" customHeight="1">
      <c r="A36" s="36"/>
      <c r="B36" s="41"/>
      <c r="C36" s="36"/>
      <c r="D36" s="36"/>
      <c r="E36" s="121" t="s">
        <v>51</v>
      </c>
      <c r="F36" s="131">
        <f>ROUND((SUM(BH123:BH148)),  2)</f>
        <v>0</v>
      </c>
      <c r="G36" s="36"/>
      <c r="H36" s="36"/>
      <c r="I36" s="132">
        <v>0.15</v>
      </c>
      <c r="J36" s="131">
        <f>0</f>
        <v>0</v>
      </c>
      <c r="K36" s="36"/>
      <c r="L36" s="53"/>
      <c r="S36" s="36"/>
      <c r="T36" s="36"/>
      <c r="U36" s="36"/>
      <c r="V36" s="36"/>
      <c r="W36" s="36"/>
      <c r="X36" s="36"/>
      <c r="Y36" s="36"/>
      <c r="Z36" s="36"/>
      <c r="AA36" s="36"/>
      <c r="AB36" s="36"/>
      <c r="AC36" s="36"/>
      <c r="AD36" s="36"/>
      <c r="AE36" s="36"/>
    </row>
    <row r="37" spans="1:31" s="2" customFormat="1" ht="14.45" hidden="1" customHeight="1">
      <c r="A37" s="36"/>
      <c r="B37" s="41"/>
      <c r="C37" s="36"/>
      <c r="D37" s="36"/>
      <c r="E37" s="121" t="s">
        <v>52</v>
      </c>
      <c r="F37" s="131">
        <f>ROUND((SUM(BI123:BI148)),  2)</f>
        <v>0</v>
      </c>
      <c r="G37" s="36"/>
      <c r="H37" s="36"/>
      <c r="I37" s="132">
        <v>0</v>
      </c>
      <c r="J37" s="131">
        <f>0</f>
        <v>0</v>
      </c>
      <c r="K37" s="36"/>
      <c r="L37" s="53"/>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53"/>
      <c r="S38" s="36"/>
      <c r="T38" s="36"/>
      <c r="U38" s="36"/>
      <c r="V38" s="36"/>
      <c r="W38" s="36"/>
      <c r="X38" s="36"/>
      <c r="Y38" s="36"/>
      <c r="Z38" s="36"/>
      <c r="AA38" s="36"/>
      <c r="AB38" s="36"/>
      <c r="AC38" s="36"/>
      <c r="AD38" s="36"/>
      <c r="AE38" s="36"/>
    </row>
    <row r="39" spans="1:31" s="2" customFormat="1" ht="25.35" customHeight="1">
      <c r="A39" s="36"/>
      <c r="B39" s="41"/>
      <c r="C39" s="133"/>
      <c r="D39" s="134" t="s">
        <v>53</v>
      </c>
      <c r="E39" s="135"/>
      <c r="F39" s="135"/>
      <c r="G39" s="136" t="s">
        <v>54</v>
      </c>
      <c r="H39" s="137" t="s">
        <v>55</v>
      </c>
      <c r="I39" s="135"/>
      <c r="J39" s="138">
        <f>SUM(J30:J37)</f>
        <v>0</v>
      </c>
      <c r="K39" s="139"/>
      <c r="L39" s="53"/>
      <c r="S39" s="36"/>
      <c r="T39" s="36"/>
      <c r="U39" s="36"/>
      <c r="V39" s="36"/>
      <c r="W39" s="36"/>
      <c r="X39" s="36"/>
      <c r="Y39" s="36"/>
      <c r="Z39" s="36"/>
      <c r="AA39" s="36"/>
      <c r="AB39" s="36"/>
      <c r="AC39" s="36"/>
      <c r="AD39" s="36"/>
      <c r="AE39" s="36"/>
    </row>
    <row r="40" spans="1:31" s="2" customFormat="1" ht="14.45" customHeight="1">
      <c r="A40" s="36"/>
      <c r="B40" s="41"/>
      <c r="C40" s="36"/>
      <c r="D40" s="36"/>
      <c r="E40" s="36"/>
      <c r="F40" s="36"/>
      <c r="G40" s="36"/>
      <c r="H40" s="36"/>
      <c r="I40" s="36"/>
      <c r="J40" s="36"/>
      <c r="K40" s="36"/>
      <c r="L40" s="53"/>
      <c r="S40" s="36"/>
      <c r="T40" s="36"/>
      <c r="U40" s="36"/>
      <c r="V40" s="36"/>
      <c r="W40" s="36"/>
      <c r="X40" s="36"/>
      <c r="Y40" s="36"/>
      <c r="Z40" s="36"/>
      <c r="AA40" s="36"/>
      <c r="AB40" s="36"/>
      <c r="AC40" s="36"/>
      <c r="AD40" s="36"/>
      <c r="AE40" s="36"/>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3"/>
      <c r="D50" s="140" t="s">
        <v>56</v>
      </c>
      <c r="E50" s="141"/>
      <c r="F50" s="141"/>
      <c r="G50" s="140" t="s">
        <v>57</v>
      </c>
      <c r="H50" s="141"/>
      <c r="I50" s="141"/>
      <c r="J50" s="141"/>
      <c r="K50" s="141"/>
      <c r="L50" s="5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6"/>
      <c r="B61" s="41"/>
      <c r="C61" s="36"/>
      <c r="D61" s="142" t="s">
        <v>58</v>
      </c>
      <c r="E61" s="143"/>
      <c r="F61" s="144" t="s">
        <v>59</v>
      </c>
      <c r="G61" s="142" t="s">
        <v>58</v>
      </c>
      <c r="H61" s="143"/>
      <c r="I61" s="143"/>
      <c r="J61" s="145" t="s">
        <v>59</v>
      </c>
      <c r="K61" s="143"/>
      <c r="L61" s="53"/>
      <c r="S61" s="36"/>
      <c r="T61" s="36"/>
      <c r="U61" s="36"/>
      <c r="V61" s="36"/>
      <c r="W61" s="36"/>
      <c r="X61" s="36"/>
      <c r="Y61" s="36"/>
      <c r="Z61" s="36"/>
      <c r="AA61" s="36"/>
      <c r="AB61" s="36"/>
      <c r="AC61" s="36"/>
      <c r="AD61" s="36"/>
      <c r="AE61" s="36"/>
    </row>
    <row r="62" spans="1:31" ht="11.25">
      <c r="B62" s="21"/>
      <c r="L62" s="21"/>
    </row>
    <row r="63" spans="1:31" ht="11.25">
      <c r="B63" s="21"/>
      <c r="L63" s="21"/>
    </row>
    <row r="64" spans="1:31" ht="11.25">
      <c r="B64" s="21"/>
      <c r="L64" s="21"/>
    </row>
    <row r="65" spans="1:31" s="2" customFormat="1" ht="12.75">
      <c r="A65" s="36"/>
      <c r="B65" s="41"/>
      <c r="C65" s="36"/>
      <c r="D65" s="140" t="s">
        <v>60</v>
      </c>
      <c r="E65" s="146"/>
      <c r="F65" s="146"/>
      <c r="G65" s="140" t="s">
        <v>61</v>
      </c>
      <c r="H65" s="146"/>
      <c r="I65" s="146"/>
      <c r="J65" s="146"/>
      <c r="K65" s="146"/>
      <c r="L65" s="53"/>
      <c r="S65" s="36"/>
      <c r="T65" s="36"/>
      <c r="U65" s="36"/>
      <c r="V65" s="36"/>
      <c r="W65" s="36"/>
      <c r="X65" s="36"/>
      <c r="Y65" s="36"/>
      <c r="Z65" s="36"/>
      <c r="AA65" s="36"/>
      <c r="AB65" s="36"/>
      <c r="AC65" s="36"/>
      <c r="AD65" s="36"/>
      <c r="AE65" s="36"/>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6"/>
      <c r="B76" s="41"/>
      <c r="C76" s="36"/>
      <c r="D76" s="142" t="s">
        <v>58</v>
      </c>
      <c r="E76" s="143"/>
      <c r="F76" s="144" t="s">
        <v>59</v>
      </c>
      <c r="G76" s="142" t="s">
        <v>58</v>
      </c>
      <c r="H76" s="143"/>
      <c r="I76" s="143"/>
      <c r="J76" s="145" t="s">
        <v>59</v>
      </c>
      <c r="K76" s="143"/>
      <c r="L76" s="53"/>
      <c r="S76" s="36"/>
      <c r="T76" s="36"/>
      <c r="U76" s="36"/>
      <c r="V76" s="36"/>
      <c r="W76" s="36"/>
      <c r="X76" s="36"/>
      <c r="Y76" s="36"/>
      <c r="Z76" s="36"/>
      <c r="AA76" s="36"/>
      <c r="AB76" s="36"/>
      <c r="AC76" s="36"/>
      <c r="AD76" s="36"/>
      <c r="AE76" s="36"/>
    </row>
    <row r="77" spans="1:31" s="2" customFormat="1" ht="14.45" customHeight="1">
      <c r="A77" s="36"/>
      <c r="B77" s="147"/>
      <c r="C77" s="148"/>
      <c r="D77" s="148"/>
      <c r="E77" s="148"/>
      <c r="F77" s="148"/>
      <c r="G77" s="148"/>
      <c r="H77" s="148"/>
      <c r="I77" s="148"/>
      <c r="J77" s="148"/>
      <c r="K77" s="148"/>
      <c r="L77" s="53"/>
      <c r="S77" s="36"/>
      <c r="T77" s="36"/>
      <c r="U77" s="36"/>
      <c r="V77" s="36"/>
      <c r="W77" s="36"/>
      <c r="X77" s="36"/>
      <c r="Y77" s="36"/>
      <c r="Z77" s="36"/>
      <c r="AA77" s="36"/>
      <c r="AB77" s="36"/>
      <c r="AC77" s="36"/>
      <c r="AD77" s="36"/>
      <c r="AE77" s="36"/>
    </row>
    <row r="81" spans="1:47" s="2" customFormat="1" ht="6.95" customHeight="1">
      <c r="A81" s="36"/>
      <c r="B81" s="149"/>
      <c r="C81" s="150"/>
      <c r="D81" s="150"/>
      <c r="E81" s="150"/>
      <c r="F81" s="150"/>
      <c r="G81" s="150"/>
      <c r="H81" s="150"/>
      <c r="I81" s="150"/>
      <c r="J81" s="150"/>
      <c r="K81" s="150"/>
      <c r="L81" s="53"/>
      <c r="S81" s="36"/>
      <c r="T81" s="36"/>
      <c r="U81" s="36"/>
      <c r="V81" s="36"/>
      <c r="W81" s="36"/>
      <c r="X81" s="36"/>
      <c r="Y81" s="36"/>
      <c r="Z81" s="36"/>
      <c r="AA81" s="36"/>
      <c r="AB81" s="36"/>
      <c r="AC81" s="36"/>
      <c r="AD81" s="36"/>
      <c r="AE81" s="36"/>
    </row>
    <row r="82" spans="1:47" s="2" customFormat="1" ht="24.95" customHeight="1">
      <c r="A82" s="36"/>
      <c r="B82" s="37"/>
      <c r="C82" s="24" t="s">
        <v>137</v>
      </c>
      <c r="D82" s="38"/>
      <c r="E82" s="38"/>
      <c r="F82" s="38"/>
      <c r="G82" s="38"/>
      <c r="H82" s="38"/>
      <c r="I82" s="38"/>
      <c r="J82" s="38"/>
      <c r="K82" s="38"/>
      <c r="L82" s="53"/>
      <c r="S82" s="36"/>
      <c r="T82" s="36"/>
      <c r="U82" s="36"/>
      <c r="V82" s="36"/>
      <c r="W82" s="36"/>
      <c r="X82" s="36"/>
      <c r="Y82" s="36"/>
      <c r="Z82" s="36"/>
      <c r="AA82" s="36"/>
      <c r="AB82" s="36"/>
      <c r="AC82" s="36"/>
      <c r="AD82" s="36"/>
      <c r="AE82" s="36"/>
    </row>
    <row r="83" spans="1:47" s="2" customFormat="1" ht="6.95" customHeight="1">
      <c r="A83" s="36"/>
      <c r="B83" s="37"/>
      <c r="C83" s="38"/>
      <c r="D83" s="38"/>
      <c r="E83" s="38"/>
      <c r="F83" s="38"/>
      <c r="G83" s="38"/>
      <c r="H83" s="38"/>
      <c r="I83" s="38"/>
      <c r="J83" s="38"/>
      <c r="K83" s="38"/>
      <c r="L83" s="53"/>
      <c r="S83" s="36"/>
      <c r="T83" s="36"/>
      <c r="U83" s="36"/>
      <c r="V83" s="36"/>
      <c r="W83" s="36"/>
      <c r="X83" s="36"/>
      <c r="Y83" s="36"/>
      <c r="Z83" s="36"/>
      <c r="AA83" s="36"/>
      <c r="AB83" s="36"/>
      <c r="AC83" s="36"/>
      <c r="AD83" s="36"/>
      <c r="AE83" s="36"/>
    </row>
    <row r="84" spans="1:47" s="2" customFormat="1" ht="12" customHeight="1">
      <c r="A84" s="36"/>
      <c r="B84" s="37"/>
      <c r="C84" s="30" t="s">
        <v>16</v>
      </c>
      <c r="D84" s="38"/>
      <c r="E84" s="38"/>
      <c r="F84" s="38"/>
      <c r="G84" s="38"/>
      <c r="H84" s="38"/>
      <c r="I84" s="38"/>
      <c r="J84" s="38"/>
      <c r="K84" s="38"/>
      <c r="L84" s="53"/>
      <c r="S84" s="36"/>
      <c r="T84" s="36"/>
      <c r="U84" s="36"/>
      <c r="V84" s="36"/>
      <c r="W84" s="36"/>
      <c r="X84" s="36"/>
      <c r="Y84" s="36"/>
      <c r="Z84" s="36"/>
      <c r="AA84" s="36"/>
      <c r="AB84" s="36"/>
      <c r="AC84" s="36"/>
      <c r="AD84" s="36"/>
      <c r="AE84" s="36"/>
    </row>
    <row r="85" spans="1:47" s="2" customFormat="1" ht="16.5" customHeight="1">
      <c r="A85" s="36"/>
      <c r="B85" s="37"/>
      <c r="C85" s="38"/>
      <c r="D85" s="38"/>
      <c r="E85" s="326" t="str">
        <f>E7</f>
        <v>Technologický pavilon CPIT - rekonstrukce střech</v>
      </c>
      <c r="F85" s="327"/>
      <c r="G85" s="327"/>
      <c r="H85" s="327"/>
      <c r="I85" s="38"/>
      <c r="J85" s="38"/>
      <c r="K85" s="38"/>
      <c r="L85" s="53"/>
      <c r="S85" s="36"/>
      <c r="T85" s="36"/>
      <c r="U85" s="36"/>
      <c r="V85" s="36"/>
      <c r="W85" s="36"/>
      <c r="X85" s="36"/>
      <c r="Y85" s="36"/>
      <c r="Z85" s="36"/>
      <c r="AA85" s="36"/>
      <c r="AB85" s="36"/>
      <c r="AC85" s="36"/>
      <c r="AD85" s="36"/>
      <c r="AE85" s="36"/>
    </row>
    <row r="86" spans="1:47" s="2" customFormat="1" ht="12" customHeight="1">
      <c r="A86" s="36"/>
      <c r="B86" s="37"/>
      <c r="C86" s="30" t="s">
        <v>133</v>
      </c>
      <c r="D86" s="38"/>
      <c r="E86" s="38"/>
      <c r="F86" s="38"/>
      <c r="G86" s="38"/>
      <c r="H86" s="38"/>
      <c r="I86" s="38"/>
      <c r="J86" s="38"/>
      <c r="K86" s="38"/>
      <c r="L86" s="53"/>
      <c r="S86" s="36"/>
      <c r="T86" s="36"/>
      <c r="U86" s="36"/>
      <c r="V86" s="36"/>
      <c r="W86" s="36"/>
      <c r="X86" s="36"/>
      <c r="Y86" s="36"/>
      <c r="Z86" s="36"/>
      <c r="AA86" s="36"/>
      <c r="AB86" s="36"/>
      <c r="AC86" s="36"/>
      <c r="AD86" s="36"/>
      <c r="AE86" s="36"/>
    </row>
    <row r="87" spans="1:47" s="2" customFormat="1" ht="16.5" customHeight="1">
      <c r="A87" s="36"/>
      <c r="B87" s="37"/>
      <c r="C87" s="38"/>
      <c r="D87" s="38"/>
      <c r="E87" s="278" t="str">
        <f>E9</f>
        <v xml:space="preserve">VON - Vedlejší a ostatní náklady stavby </v>
      </c>
      <c r="F87" s="328"/>
      <c r="G87" s="328"/>
      <c r="H87" s="328"/>
      <c r="I87" s="38"/>
      <c r="J87" s="38"/>
      <c r="K87" s="38"/>
      <c r="L87" s="53"/>
      <c r="S87" s="36"/>
      <c r="T87" s="36"/>
      <c r="U87" s="36"/>
      <c r="V87" s="36"/>
      <c r="W87" s="36"/>
      <c r="X87" s="36"/>
      <c r="Y87" s="36"/>
      <c r="Z87" s="36"/>
      <c r="AA87" s="36"/>
      <c r="AB87" s="36"/>
      <c r="AC87" s="36"/>
      <c r="AD87" s="36"/>
      <c r="AE87" s="36"/>
    </row>
    <row r="88" spans="1:47" s="2" customFormat="1" ht="6.95" customHeight="1">
      <c r="A88" s="36"/>
      <c r="B88" s="37"/>
      <c r="C88" s="38"/>
      <c r="D88" s="38"/>
      <c r="E88" s="38"/>
      <c r="F88" s="38"/>
      <c r="G88" s="38"/>
      <c r="H88" s="38"/>
      <c r="I88" s="38"/>
      <c r="J88" s="38"/>
      <c r="K88" s="38"/>
      <c r="L88" s="53"/>
      <c r="S88" s="36"/>
      <c r="T88" s="36"/>
      <c r="U88" s="36"/>
      <c r="V88" s="36"/>
      <c r="W88" s="36"/>
      <c r="X88" s="36"/>
      <c r="Y88" s="36"/>
      <c r="Z88" s="36"/>
      <c r="AA88" s="36"/>
      <c r="AB88" s="36"/>
      <c r="AC88" s="36"/>
      <c r="AD88" s="36"/>
      <c r="AE88" s="36"/>
    </row>
    <row r="89" spans="1:47" s="2" customFormat="1" ht="12" customHeight="1">
      <c r="A89" s="36"/>
      <c r="B89" s="37"/>
      <c r="C89" s="30" t="s">
        <v>22</v>
      </c>
      <c r="D89" s="38"/>
      <c r="E89" s="38"/>
      <c r="F89" s="28" t="str">
        <f>F12</f>
        <v>Ostrava</v>
      </c>
      <c r="G89" s="38"/>
      <c r="H89" s="38"/>
      <c r="I89" s="30" t="s">
        <v>24</v>
      </c>
      <c r="J89" s="68" t="str">
        <f>IF(J12="","",J12)</f>
        <v>31. 12. 2021</v>
      </c>
      <c r="K89" s="38"/>
      <c r="L89" s="53"/>
      <c r="S89" s="36"/>
      <c r="T89" s="36"/>
      <c r="U89" s="36"/>
      <c r="V89" s="36"/>
      <c r="W89" s="36"/>
      <c r="X89" s="36"/>
      <c r="Y89" s="36"/>
      <c r="Z89" s="36"/>
      <c r="AA89" s="36"/>
      <c r="AB89" s="36"/>
      <c r="AC89" s="36"/>
      <c r="AD89" s="36"/>
      <c r="AE89" s="36"/>
    </row>
    <row r="90" spans="1:47" s="2" customFormat="1" ht="6.95" customHeight="1">
      <c r="A90" s="36"/>
      <c r="B90" s="37"/>
      <c r="C90" s="38"/>
      <c r="D90" s="38"/>
      <c r="E90" s="38"/>
      <c r="F90" s="38"/>
      <c r="G90" s="38"/>
      <c r="H90" s="38"/>
      <c r="I90" s="38"/>
      <c r="J90" s="38"/>
      <c r="K90" s="38"/>
      <c r="L90" s="53"/>
      <c r="S90" s="36"/>
      <c r="T90" s="36"/>
      <c r="U90" s="36"/>
      <c r="V90" s="36"/>
      <c r="W90" s="36"/>
      <c r="X90" s="36"/>
      <c r="Y90" s="36"/>
      <c r="Z90" s="36"/>
      <c r="AA90" s="36"/>
      <c r="AB90" s="36"/>
      <c r="AC90" s="36"/>
      <c r="AD90" s="36"/>
      <c r="AE90" s="36"/>
    </row>
    <row r="91" spans="1:47" s="2" customFormat="1" ht="25.7" customHeight="1">
      <c r="A91" s="36"/>
      <c r="B91" s="37"/>
      <c r="C91" s="30" t="s">
        <v>30</v>
      </c>
      <c r="D91" s="38"/>
      <c r="E91" s="38"/>
      <c r="F91" s="28" t="str">
        <f>E15</f>
        <v xml:space="preserve">VŠB-TUO </v>
      </c>
      <c r="G91" s="38"/>
      <c r="H91" s="38"/>
      <c r="I91" s="30" t="s">
        <v>36</v>
      </c>
      <c r="J91" s="34" t="str">
        <f>E21</f>
        <v>CHVÁLEK ATELIÉR s.r.o.</v>
      </c>
      <c r="K91" s="38"/>
      <c r="L91" s="53"/>
      <c r="S91" s="36"/>
      <c r="T91" s="36"/>
      <c r="U91" s="36"/>
      <c r="V91" s="36"/>
      <c r="W91" s="36"/>
      <c r="X91" s="36"/>
      <c r="Y91" s="36"/>
      <c r="Z91" s="36"/>
      <c r="AA91" s="36"/>
      <c r="AB91" s="36"/>
      <c r="AC91" s="36"/>
      <c r="AD91" s="36"/>
      <c r="AE91" s="36"/>
    </row>
    <row r="92" spans="1:47" s="2" customFormat="1" ht="15.2" customHeight="1">
      <c r="A92" s="36"/>
      <c r="B92" s="37"/>
      <c r="C92" s="30" t="s">
        <v>34</v>
      </c>
      <c r="D92" s="38"/>
      <c r="E92" s="38"/>
      <c r="F92" s="28" t="str">
        <f>IF(E18="","",E18)</f>
        <v>Vyplň údaj</v>
      </c>
      <c r="G92" s="38"/>
      <c r="H92" s="38"/>
      <c r="I92" s="30" t="s">
        <v>39</v>
      </c>
      <c r="J92" s="34" t="str">
        <f>E24</f>
        <v xml:space="preserve"> </v>
      </c>
      <c r="K92" s="38"/>
      <c r="L92" s="53"/>
      <c r="S92" s="36"/>
      <c r="T92" s="36"/>
      <c r="U92" s="36"/>
      <c r="V92" s="36"/>
      <c r="W92" s="36"/>
      <c r="X92" s="36"/>
      <c r="Y92" s="36"/>
      <c r="Z92" s="36"/>
      <c r="AA92" s="36"/>
      <c r="AB92" s="36"/>
      <c r="AC92" s="36"/>
      <c r="AD92" s="36"/>
      <c r="AE92" s="36"/>
    </row>
    <row r="93" spans="1:47" s="2" customFormat="1" ht="10.35" customHeight="1">
      <c r="A93" s="36"/>
      <c r="B93" s="37"/>
      <c r="C93" s="38"/>
      <c r="D93" s="38"/>
      <c r="E93" s="38"/>
      <c r="F93" s="38"/>
      <c r="G93" s="38"/>
      <c r="H93" s="38"/>
      <c r="I93" s="38"/>
      <c r="J93" s="38"/>
      <c r="K93" s="38"/>
      <c r="L93" s="53"/>
      <c r="S93" s="36"/>
      <c r="T93" s="36"/>
      <c r="U93" s="36"/>
      <c r="V93" s="36"/>
      <c r="W93" s="36"/>
      <c r="X93" s="36"/>
      <c r="Y93" s="36"/>
      <c r="Z93" s="36"/>
      <c r="AA93" s="36"/>
      <c r="AB93" s="36"/>
      <c r="AC93" s="36"/>
      <c r="AD93" s="36"/>
      <c r="AE93" s="36"/>
    </row>
    <row r="94" spans="1:47" s="2" customFormat="1" ht="29.25" customHeight="1">
      <c r="A94" s="36"/>
      <c r="B94" s="37"/>
      <c r="C94" s="151" t="s">
        <v>138</v>
      </c>
      <c r="D94" s="152"/>
      <c r="E94" s="152"/>
      <c r="F94" s="152"/>
      <c r="G94" s="152"/>
      <c r="H94" s="152"/>
      <c r="I94" s="152"/>
      <c r="J94" s="153" t="s">
        <v>139</v>
      </c>
      <c r="K94" s="152"/>
      <c r="L94" s="53"/>
      <c r="S94" s="36"/>
      <c r="T94" s="36"/>
      <c r="U94" s="36"/>
      <c r="V94" s="36"/>
      <c r="W94" s="36"/>
      <c r="X94" s="36"/>
      <c r="Y94" s="36"/>
      <c r="Z94" s="36"/>
      <c r="AA94" s="36"/>
      <c r="AB94" s="36"/>
      <c r="AC94" s="36"/>
      <c r="AD94" s="36"/>
      <c r="AE94" s="36"/>
    </row>
    <row r="95" spans="1:47" s="2" customFormat="1" ht="10.35" customHeight="1">
      <c r="A95" s="36"/>
      <c r="B95" s="37"/>
      <c r="C95" s="38"/>
      <c r="D95" s="38"/>
      <c r="E95" s="38"/>
      <c r="F95" s="38"/>
      <c r="G95" s="38"/>
      <c r="H95" s="38"/>
      <c r="I95" s="38"/>
      <c r="J95" s="38"/>
      <c r="K95" s="38"/>
      <c r="L95" s="53"/>
      <c r="S95" s="36"/>
      <c r="T95" s="36"/>
      <c r="U95" s="36"/>
      <c r="V95" s="36"/>
      <c r="W95" s="36"/>
      <c r="X95" s="36"/>
      <c r="Y95" s="36"/>
      <c r="Z95" s="36"/>
      <c r="AA95" s="36"/>
      <c r="AB95" s="36"/>
      <c r="AC95" s="36"/>
      <c r="AD95" s="36"/>
      <c r="AE95" s="36"/>
    </row>
    <row r="96" spans="1:47" s="2" customFormat="1" ht="22.9" customHeight="1">
      <c r="A96" s="36"/>
      <c r="B96" s="37"/>
      <c r="C96" s="154" t="s">
        <v>140</v>
      </c>
      <c r="D96" s="38"/>
      <c r="E96" s="38"/>
      <c r="F96" s="38"/>
      <c r="G96" s="38"/>
      <c r="H96" s="38"/>
      <c r="I96" s="38"/>
      <c r="J96" s="86">
        <f>J123</f>
        <v>0</v>
      </c>
      <c r="K96" s="38"/>
      <c r="L96" s="53"/>
      <c r="S96" s="36"/>
      <c r="T96" s="36"/>
      <c r="U96" s="36"/>
      <c r="V96" s="36"/>
      <c r="W96" s="36"/>
      <c r="X96" s="36"/>
      <c r="Y96" s="36"/>
      <c r="Z96" s="36"/>
      <c r="AA96" s="36"/>
      <c r="AB96" s="36"/>
      <c r="AC96" s="36"/>
      <c r="AD96" s="36"/>
      <c r="AE96" s="36"/>
      <c r="AU96" s="18" t="s">
        <v>141</v>
      </c>
    </row>
    <row r="97" spans="1:31" s="9" customFormat="1" ht="24.95" customHeight="1">
      <c r="B97" s="155"/>
      <c r="C97" s="156"/>
      <c r="D97" s="157" t="s">
        <v>914</v>
      </c>
      <c r="E97" s="158"/>
      <c r="F97" s="158"/>
      <c r="G97" s="158"/>
      <c r="H97" s="158"/>
      <c r="I97" s="158"/>
      <c r="J97" s="159">
        <f>J124</f>
        <v>0</v>
      </c>
      <c r="K97" s="156"/>
      <c r="L97" s="160"/>
    </row>
    <row r="98" spans="1:31" s="10" customFormat="1" ht="19.899999999999999" customHeight="1">
      <c r="B98" s="161"/>
      <c r="C98" s="106"/>
      <c r="D98" s="162" t="s">
        <v>915</v>
      </c>
      <c r="E98" s="163"/>
      <c r="F98" s="163"/>
      <c r="G98" s="163"/>
      <c r="H98" s="163"/>
      <c r="I98" s="163"/>
      <c r="J98" s="164">
        <f>J125</f>
        <v>0</v>
      </c>
      <c r="K98" s="106"/>
      <c r="L98" s="165"/>
    </row>
    <row r="99" spans="1:31" s="10" customFormat="1" ht="19.899999999999999" customHeight="1">
      <c r="B99" s="161"/>
      <c r="C99" s="106"/>
      <c r="D99" s="162" t="s">
        <v>916</v>
      </c>
      <c r="E99" s="163"/>
      <c r="F99" s="163"/>
      <c r="G99" s="163"/>
      <c r="H99" s="163"/>
      <c r="I99" s="163"/>
      <c r="J99" s="164">
        <f>J130</f>
        <v>0</v>
      </c>
      <c r="K99" s="106"/>
      <c r="L99" s="165"/>
    </row>
    <row r="100" spans="1:31" s="10" customFormat="1" ht="19.899999999999999" customHeight="1">
      <c r="B100" s="161"/>
      <c r="C100" s="106"/>
      <c r="D100" s="162" t="s">
        <v>917</v>
      </c>
      <c r="E100" s="163"/>
      <c r="F100" s="163"/>
      <c r="G100" s="163"/>
      <c r="H100" s="163"/>
      <c r="I100" s="163"/>
      <c r="J100" s="164">
        <f>J133</f>
        <v>0</v>
      </c>
      <c r="K100" s="106"/>
      <c r="L100" s="165"/>
    </row>
    <row r="101" spans="1:31" s="10" customFormat="1" ht="19.899999999999999" customHeight="1">
      <c r="B101" s="161"/>
      <c r="C101" s="106"/>
      <c r="D101" s="162" t="s">
        <v>918</v>
      </c>
      <c r="E101" s="163"/>
      <c r="F101" s="163"/>
      <c r="G101" s="163"/>
      <c r="H101" s="163"/>
      <c r="I101" s="163"/>
      <c r="J101" s="164">
        <f>J138</f>
        <v>0</v>
      </c>
      <c r="K101" s="106"/>
      <c r="L101" s="165"/>
    </row>
    <row r="102" spans="1:31" s="10" customFormat="1" ht="19.899999999999999" customHeight="1">
      <c r="B102" s="161"/>
      <c r="C102" s="106"/>
      <c r="D102" s="162" t="s">
        <v>919</v>
      </c>
      <c r="E102" s="163"/>
      <c r="F102" s="163"/>
      <c r="G102" s="163"/>
      <c r="H102" s="163"/>
      <c r="I102" s="163"/>
      <c r="J102" s="164">
        <f>J143</f>
        <v>0</v>
      </c>
      <c r="K102" s="106"/>
      <c r="L102" s="165"/>
    </row>
    <row r="103" spans="1:31" s="10" customFormat="1" ht="19.899999999999999" customHeight="1">
      <c r="B103" s="161"/>
      <c r="C103" s="106"/>
      <c r="D103" s="162" t="s">
        <v>920</v>
      </c>
      <c r="E103" s="163"/>
      <c r="F103" s="163"/>
      <c r="G103" s="163"/>
      <c r="H103" s="163"/>
      <c r="I103" s="163"/>
      <c r="J103" s="164">
        <f>J146</f>
        <v>0</v>
      </c>
      <c r="K103" s="106"/>
      <c r="L103" s="165"/>
    </row>
    <row r="104" spans="1:31" s="2" customFormat="1" ht="21.75" customHeight="1">
      <c r="A104" s="36"/>
      <c r="B104" s="37"/>
      <c r="C104" s="38"/>
      <c r="D104" s="38"/>
      <c r="E104" s="38"/>
      <c r="F104" s="38"/>
      <c r="G104" s="38"/>
      <c r="H104" s="38"/>
      <c r="I104" s="38"/>
      <c r="J104" s="38"/>
      <c r="K104" s="38"/>
      <c r="L104" s="53"/>
      <c r="S104" s="36"/>
      <c r="T104" s="36"/>
      <c r="U104" s="36"/>
      <c r="V104" s="36"/>
      <c r="W104" s="36"/>
      <c r="X104" s="36"/>
      <c r="Y104" s="36"/>
      <c r="Z104" s="36"/>
      <c r="AA104" s="36"/>
      <c r="AB104" s="36"/>
      <c r="AC104" s="36"/>
      <c r="AD104" s="36"/>
      <c r="AE104" s="36"/>
    </row>
    <row r="105" spans="1:31" s="2" customFormat="1" ht="6.95" customHeight="1">
      <c r="A105" s="36"/>
      <c r="B105" s="56"/>
      <c r="C105" s="57"/>
      <c r="D105" s="57"/>
      <c r="E105" s="57"/>
      <c r="F105" s="57"/>
      <c r="G105" s="57"/>
      <c r="H105" s="57"/>
      <c r="I105" s="57"/>
      <c r="J105" s="57"/>
      <c r="K105" s="57"/>
      <c r="L105" s="53"/>
      <c r="S105" s="36"/>
      <c r="T105" s="36"/>
      <c r="U105" s="36"/>
      <c r="V105" s="36"/>
      <c r="W105" s="36"/>
      <c r="X105" s="36"/>
      <c r="Y105" s="36"/>
      <c r="Z105" s="36"/>
      <c r="AA105" s="36"/>
      <c r="AB105" s="36"/>
      <c r="AC105" s="36"/>
      <c r="AD105" s="36"/>
      <c r="AE105" s="36"/>
    </row>
    <row r="109" spans="1:31" s="2" customFormat="1" ht="6.95" customHeight="1">
      <c r="A109" s="36"/>
      <c r="B109" s="58"/>
      <c r="C109" s="59"/>
      <c r="D109" s="59"/>
      <c r="E109" s="59"/>
      <c r="F109" s="59"/>
      <c r="G109" s="59"/>
      <c r="H109" s="59"/>
      <c r="I109" s="59"/>
      <c r="J109" s="59"/>
      <c r="K109" s="59"/>
      <c r="L109" s="53"/>
      <c r="S109" s="36"/>
      <c r="T109" s="36"/>
      <c r="U109" s="36"/>
      <c r="V109" s="36"/>
      <c r="W109" s="36"/>
      <c r="X109" s="36"/>
      <c r="Y109" s="36"/>
      <c r="Z109" s="36"/>
      <c r="AA109" s="36"/>
      <c r="AB109" s="36"/>
      <c r="AC109" s="36"/>
      <c r="AD109" s="36"/>
      <c r="AE109" s="36"/>
    </row>
    <row r="110" spans="1:31" s="2" customFormat="1" ht="24.95" customHeight="1">
      <c r="A110" s="36"/>
      <c r="B110" s="37"/>
      <c r="C110" s="24" t="s">
        <v>159</v>
      </c>
      <c r="D110" s="38"/>
      <c r="E110" s="38"/>
      <c r="F110" s="38"/>
      <c r="G110" s="38"/>
      <c r="H110" s="38"/>
      <c r="I110" s="38"/>
      <c r="J110" s="38"/>
      <c r="K110" s="38"/>
      <c r="L110" s="53"/>
      <c r="S110" s="36"/>
      <c r="T110" s="36"/>
      <c r="U110" s="36"/>
      <c r="V110" s="36"/>
      <c r="W110" s="36"/>
      <c r="X110" s="36"/>
      <c r="Y110" s="36"/>
      <c r="Z110" s="36"/>
      <c r="AA110" s="36"/>
      <c r="AB110" s="36"/>
      <c r="AC110" s="36"/>
      <c r="AD110" s="36"/>
      <c r="AE110" s="36"/>
    </row>
    <row r="111" spans="1:31" s="2" customFormat="1" ht="6.95" customHeight="1">
      <c r="A111" s="36"/>
      <c r="B111" s="37"/>
      <c r="C111" s="38"/>
      <c r="D111" s="38"/>
      <c r="E111" s="38"/>
      <c r="F111" s="38"/>
      <c r="G111" s="38"/>
      <c r="H111" s="38"/>
      <c r="I111" s="38"/>
      <c r="J111" s="38"/>
      <c r="K111" s="38"/>
      <c r="L111" s="53"/>
      <c r="S111" s="36"/>
      <c r="T111" s="36"/>
      <c r="U111" s="36"/>
      <c r="V111" s="36"/>
      <c r="W111" s="36"/>
      <c r="X111" s="36"/>
      <c r="Y111" s="36"/>
      <c r="Z111" s="36"/>
      <c r="AA111" s="36"/>
      <c r="AB111" s="36"/>
      <c r="AC111" s="36"/>
      <c r="AD111" s="36"/>
      <c r="AE111" s="36"/>
    </row>
    <row r="112" spans="1:31" s="2" customFormat="1" ht="12" customHeight="1">
      <c r="A112" s="36"/>
      <c r="B112" s="37"/>
      <c r="C112" s="30" t="s">
        <v>16</v>
      </c>
      <c r="D112" s="38"/>
      <c r="E112" s="38"/>
      <c r="F112" s="38"/>
      <c r="G112" s="38"/>
      <c r="H112" s="38"/>
      <c r="I112" s="38"/>
      <c r="J112" s="38"/>
      <c r="K112" s="38"/>
      <c r="L112" s="53"/>
      <c r="S112" s="36"/>
      <c r="T112" s="36"/>
      <c r="U112" s="36"/>
      <c r="V112" s="36"/>
      <c r="W112" s="36"/>
      <c r="X112" s="36"/>
      <c r="Y112" s="36"/>
      <c r="Z112" s="36"/>
      <c r="AA112" s="36"/>
      <c r="AB112" s="36"/>
      <c r="AC112" s="36"/>
      <c r="AD112" s="36"/>
      <c r="AE112" s="36"/>
    </row>
    <row r="113" spans="1:65" s="2" customFormat="1" ht="16.5" customHeight="1">
      <c r="A113" s="36"/>
      <c r="B113" s="37"/>
      <c r="C113" s="38"/>
      <c r="D113" s="38"/>
      <c r="E113" s="326" t="str">
        <f>E7</f>
        <v>Technologický pavilon CPIT - rekonstrukce střech</v>
      </c>
      <c r="F113" s="327"/>
      <c r="G113" s="327"/>
      <c r="H113" s="327"/>
      <c r="I113" s="38"/>
      <c r="J113" s="38"/>
      <c r="K113" s="38"/>
      <c r="L113" s="53"/>
      <c r="S113" s="36"/>
      <c r="T113" s="36"/>
      <c r="U113" s="36"/>
      <c r="V113" s="36"/>
      <c r="W113" s="36"/>
      <c r="X113" s="36"/>
      <c r="Y113" s="36"/>
      <c r="Z113" s="36"/>
      <c r="AA113" s="36"/>
      <c r="AB113" s="36"/>
      <c r="AC113" s="36"/>
      <c r="AD113" s="36"/>
      <c r="AE113" s="36"/>
    </row>
    <row r="114" spans="1:65" s="2" customFormat="1" ht="12" customHeight="1">
      <c r="A114" s="36"/>
      <c r="B114" s="37"/>
      <c r="C114" s="30" t="s">
        <v>133</v>
      </c>
      <c r="D114" s="38"/>
      <c r="E114" s="38"/>
      <c r="F114" s="38"/>
      <c r="G114" s="38"/>
      <c r="H114" s="38"/>
      <c r="I114" s="38"/>
      <c r="J114" s="38"/>
      <c r="K114" s="38"/>
      <c r="L114" s="53"/>
      <c r="S114" s="36"/>
      <c r="T114" s="36"/>
      <c r="U114" s="36"/>
      <c r="V114" s="36"/>
      <c r="W114" s="36"/>
      <c r="X114" s="36"/>
      <c r="Y114" s="36"/>
      <c r="Z114" s="36"/>
      <c r="AA114" s="36"/>
      <c r="AB114" s="36"/>
      <c r="AC114" s="36"/>
      <c r="AD114" s="36"/>
      <c r="AE114" s="36"/>
    </row>
    <row r="115" spans="1:65" s="2" customFormat="1" ht="16.5" customHeight="1">
      <c r="A115" s="36"/>
      <c r="B115" s="37"/>
      <c r="C115" s="38"/>
      <c r="D115" s="38"/>
      <c r="E115" s="278" t="str">
        <f>E9</f>
        <v xml:space="preserve">VON - Vedlejší a ostatní náklady stavby </v>
      </c>
      <c r="F115" s="328"/>
      <c r="G115" s="328"/>
      <c r="H115" s="328"/>
      <c r="I115" s="38"/>
      <c r="J115" s="38"/>
      <c r="K115" s="38"/>
      <c r="L115" s="53"/>
      <c r="S115" s="36"/>
      <c r="T115" s="36"/>
      <c r="U115" s="36"/>
      <c r="V115" s="36"/>
      <c r="W115" s="36"/>
      <c r="X115" s="36"/>
      <c r="Y115" s="36"/>
      <c r="Z115" s="36"/>
      <c r="AA115" s="36"/>
      <c r="AB115" s="36"/>
      <c r="AC115" s="36"/>
      <c r="AD115" s="36"/>
      <c r="AE115" s="36"/>
    </row>
    <row r="116" spans="1:65" s="2" customFormat="1" ht="6.95" customHeight="1">
      <c r="A116" s="36"/>
      <c r="B116" s="37"/>
      <c r="C116" s="38"/>
      <c r="D116" s="38"/>
      <c r="E116" s="38"/>
      <c r="F116" s="38"/>
      <c r="G116" s="38"/>
      <c r="H116" s="38"/>
      <c r="I116" s="38"/>
      <c r="J116" s="38"/>
      <c r="K116" s="38"/>
      <c r="L116" s="53"/>
      <c r="S116" s="36"/>
      <c r="T116" s="36"/>
      <c r="U116" s="36"/>
      <c r="V116" s="36"/>
      <c r="W116" s="36"/>
      <c r="X116" s="36"/>
      <c r="Y116" s="36"/>
      <c r="Z116" s="36"/>
      <c r="AA116" s="36"/>
      <c r="AB116" s="36"/>
      <c r="AC116" s="36"/>
      <c r="AD116" s="36"/>
      <c r="AE116" s="36"/>
    </row>
    <row r="117" spans="1:65" s="2" customFormat="1" ht="12" customHeight="1">
      <c r="A117" s="36"/>
      <c r="B117" s="37"/>
      <c r="C117" s="30" t="s">
        <v>22</v>
      </c>
      <c r="D117" s="38"/>
      <c r="E117" s="38"/>
      <c r="F117" s="28" t="str">
        <f>F12</f>
        <v>Ostrava</v>
      </c>
      <c r="G117" s="38"/>
      <c r="H117" s="38"/>
      <c r="I117" s="30" t="s">
        <v>24</v>
      </c>
      <c r="J117" s="68" t="str">
        <f>IF(J12="","",J12)</f>
        <v>31. 12. 2021</v>
      </c>
      <c r="K117" s="38"/>
      <c r="L117" s="53"/>
      <c r="S117" s="36"/>
      <c r="T117" s="36"/>
      <c r="U117" s="36"/>
      <c r="V117" s="36"/>
      <c r="W117" s="36"/>
      <c r="X117" s="36"/>
      <c r="Y117" s="36"/>
      <c r="Z117" s="36"/>
      <c r="AA117" s="36"/>
      <c r="AB117" s="36"/>
      <c r="AC117" s="36"/>
      <c r="AD117" s="36"/>
      <c r="AE117" s="36"/>
    </row>
    <row r="118" spans="1:65" s="2" customFormat="1" ht="6.95" customHeight="1">
      <c r="A118" s="36"/>
      <c r="B118" s="37"/>
      <c r="C118" s="38"/>
      <c r="D118" s="38"/>
      <c r="E118" s="38"/>
      <c r="F118" s="38"/>
      <c r="G118" s="38"/>
      <c r="H118" s="38"/>
      <c r="I118" s="38"/>
      <c r="J118" s="38"/>
      <c r="K118" s="38"/>
      <c r="L118" s="53"/>
      <c r="S118" s="36"/>
      <c r="T118" s="36"/>
      <c r="U118" s="36"/>
      <c r="V118" s="36"/>
      <c r="W118" s="36"/>
      <c r="X118" s="36"/>
      <c r="Y118" s="36"/>
      <c r="Z118" s="36"/>
      <c r="AA118" s="36"/>
      <c r="AB118" s="36"/>
      <c r="AC118" s="36"/>
      <c r="AD118" s="36"/>
      <c r="AE118" s="36"/>
    </row>
    <row r="119" spans="1:65" s="2" customFormat="1" ht="25.7" customHeight="1">
      <c r="A119" s="36"/>
      <c r="B119" s="37"/>
      <c r="C119" s="30" t="s">
        <v>30</v>
      </c>
      <c r="D119" s="38"/>
      <c r="E119" s="38"/>
      <c r="F119" s="28" t="str">
        <f>E15</f>
        <v xml:space="preserve">VŠB-TUO </v>
      </c>
      <c r="G119" s="38"/>
      <c r="H119" s="38"/>
      <c r="I119" s="30" t="s">
        <v>36</v>
      </c>
      <c r="J119" s="34" t="str">
        <f>E21</f>
        <v>CHVÁLEK ATELIÉR s.r.o.</v>
      </c>
      <c r="K119" s="38"/>
      <c r="L119" s="53"/>
      <c r="S119" s="36"/>
      <c r="T119" s="36"/>
      <c r="U119" s="36"/>
      <c r="V119" s="36"/>
      <c r="W119" s="36"/>
      <c r="X119" s="36"/>
      <c r="Y119" s="36"/>
      <c r="Z119" s="36"/>
      <c r="AA119" s="36"/>
      <c r="AB119" s="36"/>
      <c r="AC119" s="36"/>
      <c r="AD119" s="36"/>
      <c r="AE119" s="36"/>
    </row>
    <row r="120" spans="1:65" s="2" customFormat="1" ht="15.2" customHeight="1">
      <c r="A120" s="36"/>
      <c r="B120" s="37"/>
      <c r="C120" s="30" t="s">
        <v>34</v>
      </c>
      <c r="D120" s="38"/>
      <c r="E120" s="38"/>
      <c r="F120" s="28" t="str">
        <f>IF(E18="","",E18)</f>
        <v>Vyplň údaj</v>
      </c>
      <c r="G120" s="38"/>
      <c r="H120" s="38"/>
      <c r="I120" s="30" t="s">
        <v>39</v>
      </c>
      <c r="J120" s="34" t="str">
        <f>E24</f>
        <v xml:space="preserve"> </v>
      </c>
      <c r="K120" s="38"/>
      <c r="L120" s="53"/>
      <c r="S120" s="36"/>
      <c r="T120" s="36"/>
      <c r="U120" s="36"/>
      <c r="V120" s="36"/>
      <c r="W120" s="36"/>
      <c r="X120" s="36"/>
      <c r="Y120" s="36"/>
      <c r="Z120" s="36"/>
      <c r="AA120" s="36"/>
      <c r="AB120" s="36"/>
      <c r="AC120" s="36"/>
      <c r="AD120" s="36"/>
      <c r="AE120" s="36"/>
    </row>
    <row r="121" spans="1:65" s="2" customFormat="1" ht="10.35" customHeight="1">
      <c r="A121" s="36"/>
      <c r="B121" s="37"/>
      <c r="C121" s="38"/>
      <c r="D121" s="38"/>
      <c r="E121" s="38"/>
      <c r="F121" s="38"/>
      <c r="G121" s="38"/>
      <c r="H121" s="38"/>
      <c r="I121" s="38"/>
      <c r="J121" s="38"/>
      <c r="K121" s="38"/>
      <c r="L121" s="53"/>
      <c r="S121" s="36"/>
      <c r="T121" s="36"/>
      <c r="U121" s="36"/>
      <c r="V121" s="36"/>
      <c r="W121" s="36"/>
      <c r="X121" s="36"/>
      <c r="Y121" s="36"/>
      <c r="Z121" s="36"/>
      <c r="AA121" s="36"/>
      <c r="AB121" s="36"/>
      <c r="AC121" s="36"/>
      <c r="AD121" s="36"/>
      <c r="AE121" s="36"/>
    </row>
    <row r="122" spans="1:65" s="11" customFormat="1" ht="29.25" customHeight="1">
      <c r="A122" s="166"/>
      <c r="B122" s="167"/>
      <c r="C122" s="168" t="s">
        <v>160</v>
      </c>
      <c r="D122" s="169" t="s">
        <v>68</v>
      </c>
      <c r="E122" s="169" t="s">
        <v>64</v>
      </c>
      <c r="F122" s="169" t="s">
        <v>65</v>
      </c>
      <c r="G122" s="169" t="s">
        <v>161</v>
      </c>
      <c r="H122" s="169" t="s">
        <v>162</v>
      </c>
      <c r="I122" s="169" t="s">
        <v>163</v>
      </c>
      <c r="J122" s="169" t="s">
        <v>139</v>
      </c>
      <c r="K122" s="170" t="s">
        <v>164</v>
      </c>
      <c r="L122" s="171"/>
      <c r="M122" s="77" t="s">
        <v>1</v>
      </c>
      <c r="N122" s="78" t="s">
        <v>47</v>
      </c>
      <c r="O122" s="78" t="s">
        <v>165</v>
      </c>
      <c r="P122" s="78" t="s">
        <v>166</v>
      </c>
      <c r="Q122" s="78" t="s">
        <v>167</v>
      </c>
      <c r="R122" s="78" t="s">
        <v>168</v>
      </c>
      <c r="S122" s="78" t="s">
        <v>169</v>
      </c>
      <c r="T122" s="79" t="s">
        <v>170</v>
      </c>
      <c r="U122" s="166"/>
      <c r="V122" s="166"/>
      <c r="W122" s="166"/>
      <c r="X122" s="166"/>
      <c r="Y122" s="166"/>
      <c r="Z122" s="166"/>
      <c r="AA122" s="166"/>
      <c r="AB122" s="166"/>
      <c r="AC122" s="166"/>
      <c r="AD122" s="166"/>
      <c r="AE122" s="166"/>
    </row>
    <row r="123" spans="1:65" s="2" customFormat="1" ht="22.9" customHeight="1">
      <c r="A123" s="36"/>
      <c r="B123" s="37"/>
      <c r="C123" s="84" t="s">
        <v>171</v>
      </c>
      <c r="D123" s="38"/>
      <c r="E123" s="38"/>
      <c r="F123" s="38"/>
      <c r="G123" s="38"/>
      <c r="H123" s="38"/>
      <c r="I123" s="38"/>
      <c r="J123" s="172">
        <f>BK123</f>
        <v>0</v>
      </c>
      <c r="K123" s="38"/>
      <c r="L123" s="41"/>
      <c r="M123" s="80"/>
      <c r="N123" s="173"/>
      <c r="O123" s="81"/>
      <c r="P123" s="174">
        <f>P124</f>
        <v>0</v>
      </c>
      <c r="Q123" s="81"/>
      <c r="R123" s="174">
        <f>R124</f>
        <v>0</v>
      </c>
      <c r="S123" s="81"/>
      <c r="T123" s="175">
        <f>T124</f>
        <v>0</v>
      </c>
      <c r="U123" s="36"/>
      <c r="V123" s="36"/>
      <c r="W123" s="36"/>
      <c r="X123" s="36"/>
      <c r="Y123" s="36"/>
      <c r="Z123" s="36"/>
      <c r="AA123" s="36"/>
      <c r="AB123" s="36"/>
      <c r="AC123" s="36"/>
      <c r="AD123" s="36"/>
      <c r="AE123" s="36"/>
      <c r="AT123" s="18" t="s">
        <v>82</v>
      </c>
      <c r="AU123" s="18" t="s">
        <v>141</v>
      </c>
      <c r="BK123" s="176">
        <f>BK124</f>
        <v>0</v>
      </c>
    </row>
    <row r="124" spans="1:65" s="12" customFormat="1" ht="25.9" customHeight="1">
      <c r="B124" s="177"/>
      <c r="C124" s="178"/>
      <c r="D124" s="179" t="s">
        <v>82</v>
      </c>
      <c r="E124" s="180" t="s">
        <v>921</v>
      </c>
      <c r="F124" s="180" t="s">
        <v>921</v>
      </c>
      <c r="G124" s="178"/>
      <c r="H124" s="178"/>
      <c r="I124" s="181"/>
      <c r="J124" s="182">
        <f>BK124</f>
        <v>0</v>
      </c>
      <c r="K124" s="178"/>
      <c r="L124" s="183"/>
      <c r="M124" s="184"/>
      <c r="N124" s="185"/>
      <c r="O124" s="185"/>
      <c r="P124" s="186">
        <f>P125+P130+P133+P138+P143+P146</f>
        <v>0</v>
      </c>
      <c r="Q124" s="185"/>
      <c r="R124" s="186">
        <f>R125+R130+R133+R138+R143+R146</f>
        <v>0</v>
      </c>
      <c r="S124" s="185"/>
      <c r="T124" s="187">
        <f>T125+T130+T133+T138+T143+T146</f>
        <v>0</v>
      </c>
      <c r="AR124" s="188" t="s">
        <v>208</v>
      </c>
      <c r="AT124" s="189" t="s">
        <v>82</v>
      </c>
      <c r="AU124" s="189" t="s">
        <v>83</v>
      </c>
      <c r="AY124" s="188" t="s">
        <v>174</v>
      </c>
      <c r="BK124" s="190">
        <f>BK125+BK130+BK133+BK138+BK143+BK146</f>
        <v>0</v>
      </c>
    </row>
    <row r="125" spans="1:65" s="12" customFormat="1" ht="22.9" customHeight="1">
      <c r="B125" s="177"/>
      <c r="C125" s="178"/>
      <c r="D125" s="179" t="s">
        <v>82</v>
      </c>
      <c r="E125" s="191" t="s">
        <v>922</v>
      </c>
      <c r="F125" s="191" t="s">
        <v>923</v>
      </c>
      <c r="G125" s="178"/>
      <c r="H125" s="178"/>
      <c r="I125" s="181"/>
      <c r="J125" s="192">
        <f>BK125</f>
        <v>0</v>
      </c>
      <c r="K125" s="178"/>
      <c r="L125" s="183"/>
      <c r="M125" s="184"/>
      <c r="N125" s="185"/>
      <c r="O125" s="185"/>
      <c r="P125" s="186">
        <f>SUM(P126:P129)</f>
        <v>0</v>
      </c>
      <c r="Q125" s="185"/>
      <c r="R125" s="186">
        <f>SUM(R126:R129)</f>
        <v>0</v>
      </c>
      <c r="S125" s="185"/>
      <c r="T125" s="187">
        <f>SUM(T126:T129)</f>
        <v>0</v>
      </c>
      <c r="AR125" s="188" t="s">
        <v>208</v>
      </c>
      <c r="AT125" s="189" t="s">
        <v>82</v>
      </c>
      <c r="AU125" s="189" t="s">
        <v>87</v>
      </c>
      <c r="AY125" s="188" t="s">
        <v>174</v>
      </c>
      <c r="BK125" s="190">
        <f>SUM(BK126:BK129)</f>
        <v>0</v>
      </c>
    </row>
    <row r="126" spans="1:65" s="2" customFormat="1" ht="16.5" customHeight="1">
      <c r="A126" s="36"/>
      <c r="B126" s="37"/>
      <c r="C126" s="193" t="s">
        <v>87</v>
      </c>
      <c r="D126" s="193" t="s">
        <v>177</v>
      </c>
      <c r="E126" s="194" t="s">
        <v>924</v>
      </c>
      <c r="F126" s="195" t="s">
        <v>925</v>
      </c>
      <c r="G126" s="196" t="s">
        <v>469</v>
      </c>
      <c r="H126" s="197">
        <v>1</v>
      </c>
      <c r="I126" s="198"/>
      <c r="J126" s="199">
        <f>ROUND(I126*H126,2)</f>
        <v>0</v>
      </c>
      <c r="K126" s="195" t="s">
        <v>194</v>
      </c>
      <c r="L126" s="41"/>
      <c r="M126" s="200" t="s">
        <v>1</v>
      </c>
      <c r="N126" s="201" t="s">
        <v>48</v>
      </c>
      <c r="O126" s="73"/>
      <c r="P126" s="202">
        <f>O126*H126</f>
        <v>0</v>
      </c>
      <c r="Q126" s="202">
        <v>0</v>
      </c>
      <c r="R126" s="202">
        <f>Q126*H126</f>
        <v>0</v>
      </c>
      <c r="S126" s="202">
        <v>0</v>
      </c>
      <c r="T126" s="203">
        <f>S126*H126</f>
        <v>0</v>
      </c>
      <c r="U126" s="36"/>
      <c r="V126" s="36"/>
      <c r="W126" s="36"/>
      <c r="X126" s="36"/>
      <c r="Y126" s="36"/>
      <c r="Z126" s="36"/>
      <c r="AA126" s="36"/>
      <c r="AB126" s="36"/>
      <c r="AC126" s="36"/>
      <c r="AD126" s="36"/>
      <c r="AE126" s="36"/>
      <c r="AR126" s="204" t="s">
        <v>926</v>
      </c>
      <c r="AT126" s="204" t="s">
        <v>177</v>
      </c>
      <c r="AU126" s="204" t="s">
        <v>91</v>
      </c>
      <c r="AY126" s="18" t="s">
        <v>174</v>
      </c>
      <c r="BE126" s="205">
        <f>IF(N126="základní",J126,0)</f>
        <v>0</v>
      </c>
      <c r="BF126" s="205">
        <f>IF(N126="snížená",J126,0)</f>
        <v>0</v>
      </c>
      <c r="BG126" s="205">
        <f>IF(N126="zákl. přenesená",J126,0)</f>
        <v>0</v>
      </c>
      <c r="BH126" s="205">
        <f>IF(N126="sníž. přenesená",J126,0)</f>
        <v>0</v>
      </c>
      <c r="BI126" s="205">
        <f>IF(N126="nulová",J126,0)</f>
        <v>0</v>
      </c>
      <c r="BJ126" s="18" t="s">
        <v>87</v>
      </c>
      <c r="BK126" s="205">
        <f>ROUND(I126*H126,2)</f>
        <v>0</v>
      </c>
      <c r="BL126" s="18" t="s">
        <v>926</v>
      </c>
      <c r="BM126" s="204" t="s">
        <v>927</v>
      </c>
    </row>
    <row r="127" spans="1:65" s="2" customFormat="1" ht="48.75">
      <c r="A127" s="36"/>
      <c r="B127" s="37"/>
      <c r="C127" s="38"/>
      <c r="D127" s="206" t="s">
        <v>183</v>
      </c>
      <c r="E127" s="38"/>
      <c r="F127" s="207" t="s">
        <v>928</v>
      </c>
      <c r="G127" s="38"/>
      <c r="H127" s="38"/>
      <c r="I127" s="208"/>
      <c r="J127" s="38"/>
      <c r="K127" s="38"/>
      <c r="L127" s="41"/>
      <c r="M127" s="209"/>
      <c r="N127" s="210"/>
      <c r="O127" s="73"/>
      <c r="P127" s="73"/>
      <c r="Q127" s="73"/>
      <c r="R127" s="73"/>
      <c r="S127" s="73"/>
      <c r="T127" s="74"/>
      <c r="U127" s="36"/>
      <c r="V127" s="36"/>
      <c r="W127" s="36"/>
      <c r="X127" s="36"/>
      <c r="Y127" s="36"/>
      <c r="Z127" s="36"/>
      <c r="AA127" s="36"/>
      <c r="AB127" s="36"/>
      <c r="AC127" s="36"/>
      <c r="AD127" s="36"/>
      <c r="AE127" s="36"/>
      <c r="AT127" s="18" t="s">
        <v>183</v>
      </c>
      <c r="AU127" s="18" t="s">
        <v>91</v>
      </c>
    </row>
    <row r="128" spans="1:65" s="2" customFormat="1" ht="16.5" customHeight="1">
      <c r="A128" s="36"/>
      <c r="B128" s="37"/>
      <c r="C128" s="193" t="s">
        <v>91</v>
      </c>
      <c r="D128" s="193" t="s">
        <v>177</v>
      </c>
      <c r="E128" s="194" t="s">
        <v>929</v>
      </c>
      <c r="F128" s="195" t="s">
        <v>930</v>
      </c>
      <c r="G128" s="196" t="s">
        <v>469</v>
      </c>
      <c r="H128" s="197">
        <v>1</v>
      </c>
      <c r="I128" s="198"/>
      <c r="J128" s="199">
        <f>ROUND(I128*H128,2)</f>
        <v>0</v>
      </c>
      <c r="K128" s="195" t="s">
        <v>194</v>
      </c>
      <c r="L128" s="41"/>
      <c r="M128" s="200" t="s">
        <v>1</v>
      </c>
      <c r="N128" s="201" t="s">
        <v>48</v>
      </c>
      <c r="O128" s="73"/>
      <c r="P128" s="202">
        <f>O128*H128</f>
        <v>0</v>
      </c>
      <c r="Q128" s="202">
        <v>0</v>
      </c>
      <c r="R128" s="202">
        <f>Q128*H128</f>
        <v>0</v>
      </c>
      <c r="S128" s="202">
        <v>0</v>
      </c>
      <c r="T128" s="203">
        <f>S128*H128</f>
        <v>0</v>
      </c>
      <c r="U128" s="36"/>
      <c r="V128" s="36"/>
      <c r="W128" s="36"/>
      <c r="X128" s="36"/>
      <c r="Y128" s="36"/>
      <c r="Z128" s="36"/>
      <c r="AA128" s="36"/>
      <c r="AB128" s="36"/>
      <c r="AC128" s="36"/>
      <c r="AD128" s="36"/>
      <c r="AE128" s="36"/>
      <c r="AR128" s="204" t="s">
        <v>926</v>
      </c>
      <c r="AT128" s="204" t="s">
        <v>177</v>
      </c>
      <c r="AU128" s="204" t="s">
        <v>91</v>
      </c>
      <c r="AY128" s="18" t="s">
        <v>174</v>
      </c>
      <c r="BE128" s="205">
        <f>IF(N128="základní",J128,0)</f>
        <v>0</v>
      </c>
      <c r="BF128" s="205">
        <f>IF(N128="snížená",J128,0)</f>
        <v>0</v>
      </c>
      <c r="BG128" s="205">
        <f>IF(N128="zákl. přenesená",J128,0)</f>
        <v>0</v>
      </c>
      <c r="BH128" s="205">
        <f>IF(N128="sníž. přenesená",J128,0)</f>
        <v>0</v>
      </c>
      <c r="BI128" s="205">
        <f>IF(N128="nulová",J128,0)</f>
        <v>0</v>
      </c>
      <c r="BJ128" s="18" t="s">
        <v>87</v>
      </c>
      <c r="BK128" s="205">
        <f>ROUND(I128*H128,2)</f>
        <v>0</v>
      </c>
      <c r="BL128" s="18" t="s">
        <v>926</v>
      </c>
      <c r="BM128" s="204" t="s">
        <v>931</v>
      </c>
    </row>
    <row r="129" spans="1:65" s="2" customFormat="1" ht="19.5">
      <c r="A129" s="36"/>
      <c r="B129" s="37"/>
      <c r="C129" s="38"/>
      <c r="D129" s="206" t="s">
        <v>183</v>
      </c>
      <c r="E129" s="38"/>
      <c r="F129" s="207" t="s">
        <v>932</v>
      </c>
      <c r="G129" s="38"/>
      <c r="H129" s="38"/>
      <c r="I129" s="208"/>
      <c r="J129" s="38"/>
      <c r="K129" s="38"/>
      <c r="L129" s="41"/>
      <c r="M129" s="209"/>
      <c r="N129" s="210"/>
      <c r="O129" s="73"/>
      <c r="P129" s="73"/>
      <c r="Q129" s="73"/>
      <c r="R129" s="73"/>
      <c r="S129" s="73"/>
      <c r="T129" s="74"/>
      <c r="U129" s="36"/>
      <c r="V129" s="36"/>
      <c r="W129" s="36"/>
      <c r="X129" s="36"/>
      <c r="Y129" s="36"/>
      <c r="Z129" s="36"/>
      <c r="AA129" s="36"/>
      <c r="AB129" s="36"/>
      <c r="AC129" s="36"/>
      <c r="AD129" s="36"/>
      <c r="AE129" s="36"/>
      <c r="AT129" s="18" t="s">
        <v>183</v>
      </c>
      <c r="AU129" s="18" t="s">
        <v>91</v>
      </c>
    </row>
    <row r="130" spans="1:65" s="12" customFormat="1" ht="22.9" customHeight="1">
      <c r="B130" s="177"/>
      <c r="C130" s="178"/>
      <c r="D130" s="179" t="s">
        <v>82</v>
      </c>
      <c r="E130" s="191" t="s">
        <v>933</v>
      </c>
      <c r="F130" s="191" t="s">
        <v>934</v>
      </c>
      <c r="G130" s="178"/>
      <c r="H130" s="178"/>
      <c r="I130" s="181"/>
      <c r="J130" s="192">
        <f>BK130</f>
        <v>0</v>
      </c>
      <c r="K130" s="178"/>
      <c r="L130" s="183"/>
      <c r="M130" s="184"/>
      <c r="N130" s="185"/>
      <c r="O130" s="185"/>
      <c r="P130" s="186">
        <f>SUM(P131:P132)</f>
        <v>0</v>
      </c>
      <c r="Q130" s="185"/>
      <c r="R130" s="186">
        <f>SUM(R131:R132)</f>
        <v>0</v>
      </c>
      <c r="S130" s="185"/>
      <c r="T130" s="187">
        <f>SUM(T131:T132)</f>
        <v>0</v>
      </c>
      <c r="AR130" s="188" t="s">
        <v>208</v>
      </c>
      <c r="AT130" s="189" t="s">
        <v>82</v>
      </c>
      <c r="AU130" s="189" t="s">
        <v>87</v>
      </c>
      <c r="AY130" s="188" t="s">
        <v>174</v>
      </c>
      <c r="BK130" s="190">
        <f>SUM(BK131:BK132)</f>
        <v>0</v>
      </c>
    </row>
    <row r="131" spans="1:65" s="2" customFormat="1" ht="16.5" customHeight="1">
      <c r="A131" s="36"/>
      <c r="B131" s="37"/>
      <c r="C131" s="193" t="s">
        <v>105</v>
      </c>
      <c r="D131" s="193" t="s">
        <v>177</v>
      </c>
      <c r="E131" s="194" t="s">
        <v>935</v>
      </c>
      <c r="F131" s="195" t="s">
        <v>936</v>
      </c>
      <c r="G131" s="196" t="s">
        <v>469</v>
      </c>
      <c r="H131" s="197">
        <v>1</v>
      </c>
      <c r="I131" s="198"/>
      <c r="J131" s="199">
        <f>ROUND(I131*H131,2)</f>
        <v>0</v>
      </c>
      <c r="K131" s="195" t="s">
        <v>194</v>
      </c>
      <c r="L131" s="41"/>
      <c r="M131" s="200" t="s">
        <v>1</v>
      </c>
      <c r="N131" s="201" t="s">
        <v>48</v>
      </c>
      <c r="O131" s="73"/>
      <c r="P131" s="202">
        <f>O131*H131</f>
        <v>0</v>
      </c>
      <c r="Q131" s="202">
        <v>0</v>
      </c>
      <c r="R131" s="202">
        <f>Q131*H131</f>
        <v>0</v>
      </c>
      <c r="S131" s="202">
        <v>0</v>
      </c>
      <c r="T131" s="203">
        <f>S131*H131</f>
        <v>0</v>
      </c>
      <c r="U131" s="36"/>
      <c r="V131" s="36"/>
      <c r="W131" s="36"/>
      <c r="X131" s="36"/>
      <c r="Y131" s="36"/>
      <c r="Z131" s="36"/>
      <c r="AA131" s="36"/>
      <c r="AB131" s="36"/>
      <c r="AC131" s="36"/>
      <c r="AD131" s="36"/>
      <c r="AE131" s="36"/>
      <c r="AR131" s="204" t="s">
        <v>926</v>
      </c>
      <c r="AT131" s="204" t="s">
        <v>177</v>
      </c>
      <c r="AU131" s="204" t="s">
        <v>91</v>
      </c>
      <c r="AY131" s="18" t="s">
        <v>174</v>
      </c>
      <c r="BE131" s="205">
        <f>IF(N131="základní",J131,0)</f>
        <v>0</v>
      </c>
      <c r="BF131" s="205">
        <f>IF(N131="snížená",J131,0)</f>
        <v>0</v>
      </c>
      <c r="BG131" s="205">
        <f>IF(N131="zákl. přenesená",J131,0)</f>
        <v>0</v>
      </c>
      <c r="BH131" s="205">
        <f>IF(N131="sníž. přenesená",J131,0)</f>
        <v>0</v>
      </c>
      <c r="BI131" s="205">
        <f>IF(N131="nulová",J131,0)</f>
        <v>0</v>
      </c>
      <c r="BJ131" s="18" t="s">
        <v>87</v>
      </c>
      <c r="BK131" s="205">
        <f>ROUND(I131*H131,2)</f>
        <v>0</v>
      </c>
      <c r="BL131" s="18" t="s">
        <v>926</v>
      </c>
      <c r="BM131" s="204" t="s">
        <v>937</v>
      </c>
    </row>
    <row r="132" spans="1:65" s="2" customFormat="1" ht="97.5">
      <c r="A132" s="36"/>
      <c r="B132" s="37"/>
      <c r="C132" s="38"/>
      <c r="D132" s="206" t="s">
        <v>183</v>
      </c>
      <c r="E132" s="38"/>
      <c r="F132" s="207" t="s">
        <v>938</v>
      </c>
      <c r="G132" s="38"/>
      <c r="H132" s="38"/>
      <c r="I132" s="208"/>
      <c r="J132" s="38"/>
      <c r="K132" s="38"/>
      <c r="L132" s="41"/>
      <c r="M132" s="209"/>
      <c r="N132" s="210"/>
      <c r="O132" s="73"/>
      <c r="P132" s="73"/>
      <c r="Q132" s="73"/>
      <c r="R132" s="73"/>
      <c r="S132" s="73"/>
      <c r="T132" s="74"/>
      <c r="U132" s="36"/>
      <c r="V132" s="36"/>
      <c r="W132" s="36"/>
      <c r="X132" s="36"/>
      <c r="Y132" s="36"/>
      <c r="Z132" s="36"/>
      <c r="AA132" s="36"/>
      <c r="AB132" s="36"/>
      <c r="AC132" s="36"/>
      <c r="AD132" s="36"/>
      <c r="AE132" s="36"/>
      <c r="AT132" s="18" t="s">
        <v>183</v>
      </c>
      <c r="AU132" s="18" t="s">
        <v>91</v>
      </c>
    </row>
    <row r="133" spans="1:65" s="12" customFormat="1" ht="22.9" customHeight="1">
      <c r="B133" s="177"/>
      <c r="C133" s="178"/>
      <c r="D133" s="179" t="s">
        <v>82</v>
      </c>
      <c r="E133" s="191" t="s">
        <v>939</v>
      </c>
      <c r="F133" s="191" t="s">
        <v>940</v>
      </c>
      <c r="G133" s="178"/>
      <c r="H133" s="178"/>
      <c r="I133" s="181"/>
      <c r="J133" s="192">
        <f>BK133</f>
        <v>0</v>
      </c>
      <c r="K133" s="178"/>
      <c r="L133" s="183"/>
      <c r="M133" s="184"/>
      <c r="N133" s="185"/>
      <c r="O133" s="185"/>
      <c r="P133" s="186">
        <f>SUM(P134:P137)</f>
        <v>0</v>
      </c>
      <c r="Q133" s="185"/>
      <c r="R133" s="186">
        <f>SUM(R134:R137)</f>
        <v>0</v>
      </c>
      <c r="S133" s="185"/>
      <c r="T133" s="187">
        <f>SUM(T134:T137)</f>
        <v>0</v>
      </c>
      <c r="AR133" s="188" t="s">
        <v>208</v>
      </c>
      <c r="AT133" s="189" t="s">
        <v>82</v>
      </c>
      <c r="AU133" s="189" t="s">
        <v>87</v>
      </c>
      <c r="AY133" s="188" t="s">
        <v>174</v>
      </c>
      <c r="BK133" s="190">
        <f>SUM(BK134:BK137)</f>
        <v>0</v>
      </c>
    </row>
    <row r="134" spans="1:65" s="2" customFormat="1" ht="16.5" customHeight="1">
      <c r="A134" s="36"/>
      <c r="B134" s="37"/>
      <c r="C134" s="193" t="s">
        <v>120</v>
      </c>
      <c r="D134" s="193" t="s">
        <v>177</v>
      </c>
      <c r="E134" s="194" t="s">
        <v>941</v>
      </c>
      <c r="F134" s="195" t="s">
        <v>942</v>
      </c>
      <c r="G134" s="196" t="s">
        <v>469</v>
      </c>
      <c r="H134" s="197">
        <v>1</v>
      </c>
      <c r="I134" s="198"/>
      <c r="J134" s="199">
        <f>ROUND(I134*H134,2)</f>
        <v>0</v>
      </c>
      <c r="K134" s="195" t="s">
        <v>194</v>
      </c>
      <c r="L134" s="41"/>
      <c r="M134" s="200" t="s">
        <v>1</v>
      </c>
      <c r="N134" s="201" t="s">
        <v>48</v>
      </c>
      <c r="O134" s="73"/>
      <c r="P134" s="202">
        <f>O134*H134</f>
        <v>0</v>
      </c>
      <c r="Q134" s="202">
        <v>0</v>
      </c>
      <c r="R134" s="202">
        <f>Q134*H134</f>
        <v>0</v>
      </c>
      <c r="S134" s="202">
        <v>0</v>
      </c>
      <c r="T134" s="203">
        <f>S134*H134</f>
        <v>0</v>
      </c>
      <c r="U134" s="36"/>
      <c r="V134" s="36"/>
      <c r="W134" s="36"/>
      <c r="X134" s="36"/>
      <c r="Y134" s="36"/>
      <c r="Z134" s="36"/>
      <c r="AA134" s="36"/>
      <c r="AB134" s="36"/>
      <c r="AC134" s="36"/>
      <c r="AD134" s="36"/>
      <c r="AE134" s="36"/>
      <c r="AR134" s="204" t="s">
        <v>926</v>
      </c>
      <c r="AT134" s="204" t="s">
        <v>177</v>
      </c>
      <c r="AU134" s="204" t="s">
        <v>91</v>
      </c>
      <c r="AY134" s="18" t="s">
        <v>174</v>
      </c>
      <c r="BE134" s="205">
        <f>IF(N134="základní",J134,0)</f>
        <v>0</v>
      </c>
      <c r="BF134" s="205">
        <f>IF(N134="snížená",J134,0)</f>
        <v>0</v>
      </c>
      <c r="BG134" s="205">
        <f>IF(N134="zákl. přenesená",J134,0)</f>
        <v>0</v>
      </c>
      <c r="BH134" s="205">
        <f>IF(N134="sníž. přenesená",J134,0)</f>
        <v>0</v>
      </c>
      <c r="BI134" s="205">
        <f>IF(N134="nulová",J134,0)</f>
        <v>0</v>
      </c>
      <c r="BJ134" s="18" t="s">
        <v>87</v>
      </c>
      <c r="BK134" s="205">
        <f>ROUND(I134*H134,2)</f>
        <v>0</v>
      </c>
      <c r="BL134" s="18" t="s">
        <v>926</v>
      </c>
      <c r="BM134" s="204" t="s">
        <v>943</v>
      </c>
    </row>
    <row r="135" spans="1:65" s="2" customFormat="1" ht="78">
      <c r="A135" s="36"/>
      <c r="B135" s="37"/>
      <c r="C135" s="38"/>
      <c r="D135" s="206" t="s">
        <v>183</v>
      </c>
      <c r="E135" s="38"/>
      <c r="F135" s="207" t="s">
        <v>944</v>
      </c>
      <c r="G135" s="38"/>
      <c r="H135" s="38"/>
      <c r="I135" s="208"/>
      <c r="J135" s="38"/>
      <c r="K135" s="38"/>
      <c r="L135" s="41"/>
      <c r="M135" s="209"/>
      <c r="N135" s="210"/>
      <c r="O135" s="73"/>
      <c r="P135" s="73"/>
      <c r="Q135" s="73"/>
      <c r="R135" s="73"/>
      <c r="S135" s="73"/>
      <c r="T135" s="74"/>
      <c r="U135" s="36"/>
      <c r="V135" s="36"/>
      <c r="W135" s="36"/>
      <c r="X135" s="36"/>
      <c r="Y135" s="36"/>
      <c r="Z135" s="36"/>
      <c r="AA135" s="36"/>
      <c r="AB135" s="36"/>
      <c r="AC135" s="36"/>
      <c r="AD135" s="36"/>
      <c r="AE135" s="36"/>
      <c r="AT135" s="18" t="s">
        <v>183</v>
      </c>
      <c r="AU135" s="18" t="s">
        <v>91</v>
      </c>
    </row>
    <row r="136" spans="1:65" s="2" customFormat="1" ht="16.5" customHeight="1">
      <c r="A136" s="36"/>
      <c r="B136" s="37"/>
      <c r="C136" s="193" t="s">
        <v>208</v>
      </c>
      <c r="D136" s="193" t="s">
        <v>177</v>
      </c>
      <c r="E136" s="194" t="s">
        <v>945</v>
      </c>
      <c r="F136" s="195" t="s">
        <v>946</v>
      </c>
      <c r="G136" s="196" t="s">
        <v>469</v>
      </c>
      <c r="H136" s="197">
        <v>1</v>
      </c>
      <c r="I136" s="198"/>
      <c r="J136" s="199">
        <f>ROUND(I136*H136,2)</f>
        <v>0</v>
      </c>
      <c r="K136" s="195" t="s">
        <v>194</v>
      </c>
      <c r="L136" s="41"/>
      <c r="M136" s="200" t="s">
        <v>1</v>
      </c>
      <c r="N136" s="201" t="s">
        <v>48</v>
      </c>
      <c r="O136" s="73"/>
      <c r="P136" s="202">
        <f>O136*H136</f>
        <v>0</v>
      </c>
      <c r="Q136" s="202">
        <v>0</v>
      </c>
      <c r="R136" s="202">
        <f>Q136*H136</f>
        <v>0</v>
      </c>
      <c r="S136" s="202">
        <v>0</v>
      </c>
      <c r="T136" s="203">
        <f>S136*H136</f>
        <v>0</v>
      </c>
      <c r="U136" s="36"/>
      <c r="V136" s="36"/>
      <c r="W136" s="36"/>
      <c r="X136" s="36"/>
      <c r="Y136" s="36"/>
      <c r="Z136" s="36"/>
      <c r="AA136" s="36"/>
      <c r="AB136" s="36"/>
      <c r="AC136" s="36"/>
      <c r="AD136" s="36"/>
      <c r="AE136" s="36"/>
      <c r="AR136" s="204" t="s">
        <v>926</v>
      </c>
      <c r="AT136" s="204" t="s">
        <v>177</v>
      </c>
      <c r="AU136" s="204" t="s">
        <v>91</v>
      </c>
      <c r="AY136" s="18" t="s">
        <v>174</v>
      </c>
      <c r="BE136" s="205">
        <f>IF(N136="základní",J136,0)</f>
        <v>0</v>
      </c>
      <c r="BF136" s="205">
        <f>IF(N136="snížená",J136,0)</f>
        <v>0</v>
      </c>
      <c r="BG136" s="205">
        <f>IF(N136="zákl. přenesená",J136,0)</f>
        <v>0</v>
      </c>
      <c r="BH136" s="205">
        <f>IF(N136="sníž. přenesená",J136,0)</f>
        <v>0</v>
      </c>
      <c r="BI136" s="205">
        <f>IF(N136="nulová",J136,0)</f>
        <v>0</v>
      </c>
      <c r="BJ136" s="18" t="s">
        <v>87</v>
      </c>
      <c r="BK136" s="205">
        <f>ROUND(I136*H136,2)</f>
        <v>0</v>
      </c>
      <c r="BL136" s="18" t="s">
        <v>926</v>
      </c>
      <c r="BM136" s="204" t="s">
        <v>947</v>
      </c>
    </row>
    <row r="137" spans="1:65" s="2" customFormat="1" ht="19.5">
      <c r="A137" s="36"/>
      <c r="B137" s="37"/>
      <c r="C137" s="38"/>
      <c r="D137" s="206" t="s">
        <v>183</v>
      </c>
      <c r="E137" s="38"/>
      <c r="F137" s="207" t="s">
        <v>948</v>
      </c>
      <c r="G137" s="38"/>
      <c r="H137" s="38"/>
      <c r="I137" s="208"/>
      <c r="J137" s="38"/>
      <c r="K137" s="38"/>
      <c r="L137" s="41"/>
      <c r="M137" s="209"/>
      <c r="N137" s="210"/>
      <c r="O137" s="73"/>
      <c r="P137" s="73"/>
      <c r="Q137" s="73"/>
      <c r="R137" s="73"/>
      <c r="S137" s="73"/>
      <c r="T137" s="74"/>
      <c r="U137" s="36"/>
      <c r="V137" s="36"/>
      <c r="W137" s="36"/>
      <c r="X137" s="36"/>
      <c r="Y137" s="36"/>
      <c r="Z137" s="36"/>
      <c r="AA137" s="36"/>
      <c r="AB137" s="36"/>
      <c r="AC137" s="36"/>
      <c r="AD137" s="36"/>
      <c r="AE137" s="36"/>
      <c r="AT137" s="18" t="s">
        <v>183</v>
      </c>
      <c r="AU137" s="18" t="s">
        <v>91</v>
      </c>
    </row>
    <row r="138" spans="1:65" s="12" customFormat="1" ht="22.9" customHeight="1">
      <c r="B138" s="177"/>
      <c r="C138" s="178"/>
      <c r="D138" s="179" t="s">
        <v>82</v>
      </c>
      <c r="E138" s="191" t="s">
        <v>949</v>
      </c>
      <c r="F138" s="191" t="s">
        <v>950</v>
      </c>
      <c r="G138" s="178"/>
      <c r="H138" s="178"/>
      <c r="I138" s="181"/>
      <c r="J138" s="192">
        <f>BK138</f>
        <v>0</v>
      </c>
      <c r="K138" s="178"/>
      <c r="L138" s="183"/>
      <c r="M138" s="184"/>
      <c r="N138" s="185"/>
      <c r="O138" s="185"/>
      <c r="P138" s="186">
        <f>SUM(P139:P142)</f>
        <v>0</v>
      </c>
      <c r="Q138" s="185"/>
      <c r="R138" s="186">
        <f>SUM(R139:R142)</f>
        <v>0</v>
      </c>
      <c r="S138" s="185"/>
      <c r="T138" s="187">
        <f>SUM(T139:T142)</f>
        <v>0</v>
      </c>
      <c r="AR138" s="188" t="s">
        <v>208</v>
      </c>
      <c r="AT138" s="189" t="s">
        <v>82</v>
      </c>
      <c r="AU138" s="189" t="s">
        <v>87</v>
      </c>
      <c r="AY138" s="188" t="s">
        <v>174</v>
      </c>
      <c r="BK138" s="190">
        <f>SUM(BK139:BK142)</f>
        <v>0</v>
      </c>
    </row>
    <row r="139" spans="1:65" s="2" customFormat="1" ht="16.5" customHeight="1">
      <c r="A139" s="36"/>
      <c r="B139" s="37"/>
      <c r="C139" s="193" t="s">
        <v>175</v>
      </c>
      <c r="D139" s="193" t="s">
        <v>177</v>
      </c>
      <c r="E139" s="194" t="s">
        <v>951</v>
      </c>
      <c r="F139" s="195" t="s">
        <v>952</v>
      </c>
      <c r="G139" s="196" t="s">
        <v>469</v>
      </c>
      <c r="H139" s="197">
        <v>1</v>
      </c>
      <c r="I139" s="198"/>
      <c r="J139" s="199">
        <f>ROUND(I139*H139,2)</f>
        <v>0</v>
      </c>
      <c r="K139" s="195" t="s">
        <v>194</v>
      </c>
      <c r="L139" s="41"/>
      <c r="M139" s="200" t="s">
        <v>1</v>
      </c>
      <c r="N139" s="201" t="s">
        <v>48</v>
      </c>
      <c r="O139" s="73"/>
      <c r="P139" s="202">
        <f>O139*H139</f>
        <v>0</v>
      </c>
      <c r="Q139" s="202">
        <v>0</v>
      </c>
      <c r="R139" s="202">
        <f>Q139*H139</f>
        <v>0</v>
      </c>
      <c r="S139" s="202">
        <v>0</v>
      </c>
      <c r="T139" s="203">
        <f>S139*H139</f>
        <v>0</v>
      </c>
      <c r="U139" s="36"/>
      <c r="V139" s="36"/>
      <c r="W139" s="36"/>
      <c r="X139" s="36"/>
      <c r="Y139" s="36"/>
      <c r="Z139" s="36"/>
      <c r="AA139" s="36"/>
      <c r="AB139" s="36"/>
      <c r="AC139" s="36"/>
      <c r="AD139" s="36"/>
      <c r="AE139" s="36"/>
      <c r="AR139" s="204" t="s">
        <v>926</v>
      </c>
      <c r="AT139" s="204" t="s">
        <v>177</v>
      </c>
      <c r="AU139" s="204" t="s">
        <v>91</v>
      </c>
      <c r="AY139" s="18" t="s">
        <v>174</v>
      </c>
      <c r="BE139" s="205">
        <f>IF(N139="základní",J139,0)</f>
        <v>0</v>
      </c>
      <c r="BF139" s="205">
        <f>IF(N139="snížená",J139,0)</f>
        <v>0</v>
      </c>
      <c r="BG139" s="205">
        <f>IF(N139="zákl. přenesená",J139,0)</f>
        <v>0</v>
      </c>
      <c r="BH139" s="205">
        <f>IF(N139="sníž. přenesená",J139,0)</f>
        <v>0</v>
      </c>
      <c r="BI139" s="205">
        <f>IF(N139="nulová",J139,0)</f>
        <v>0</v>
      </c>
      <c r="BJ139" s="18" t="s">
        <v>87</v>
      </c>
      <c r="BK139" s="205">
        <f>ROUND(I139*H139,2)</f>
        <v>0</v>
      </c>
      <c r="BL139" s="18" t="s">
        <v>926</v>
      </c>
      <c r="BM139" s="204" t="s">
        <v>953</v>
      </c>
    </row>
    <row r="140" spans="1:65" s="2" customFormat="1" ht="29.25">
      <c r="A140" s="36"/>
      <c r="B140" s="37"/>
      <c r="C140" s="38"/>
      <c r="D140" s="206" t="s">
        <v>183</v>
      </c>
      <c r="E140" s="38"/>
      <c r="F140" s="207" t="s">
        <v>954</v>
      </c>
      <c r="G140" s="38"/>
      <c r="H140" s="38"/>
      <c r="I140" s="208"/>
      <c r="J140" s="38"/>
      <c r="K140" s="38"/>
      <c r="L140" s="41"/>
      <c r="M140" s="209"/>
      <c r="N140" s="210"/>
      <c r="O140" s="73"/>
      <c r="P140" s="73"/>
      <c r="Q140" s="73"/>
      <c r="R140" s="73"/>
      <c r="S140" s="73"/>
      <c r="T140" s="74"/>
      <c r="U140" s="36"/>
      <c r="V140" s="36"/>
      <c r="W140" s="36"/>
      <c r="X140" s="36"/>
      <c r="Y140" s="36"/>
      <c r="Z140" s="36"/>
      <c r="AA140" s="36"/>
      <c r="AB140" s="36"/>
      <c r="AC140" s="36"/>
      <c r="AD140" s="36"/>
      <c r="AE140" s="36"/>
      <c r="AT140" s="18" t="s">
        <v>183</v>
      </c>
      <c r="AU140" s="18" t="s">
        <v>91</v>
      </c>
    </row>
    <row r="141" spans="1:65" s="2" customFormat="1" ht="16.5" customHeight="1">
      <c r="A141" s="36"/>
      <c r="B141" s="37"/>
      <c r="C141" s="193" t="s">
        <v>220</v>
      </c>
      <c r="D141" s="193" t="s">
        <v>177</v>
      </c>
      <c r="E141" s="194" t="s">
        <v>955</v>
      </c>
      <c r="F141" s="195" t="s">
        <v>956</v>
      </c>
      <c r="G141" s="196" t="s">
        <v>469</v>
      </c>
      <c r="H141" s="197">
        <v>1</v>
      </c>
      <c r="I141" s="198"/>
      <c r="J141" s="199">
        <f>ROUND(I141*H141,2)</f>
        <v>0</v>
      </c>
      <c r="K141" s="195" t="s">
        <v>194</v>
      </c>
      <c r="L141" s="41"/>
      <c r="M141" s="200" t="s">
        <v>1</v>
      </c>
      <c r="N141" s="201" t="s">
        <v>48</v>
      </c>
      <c r="O141" s="73"/>
      <c r="P141" s="202">
        <f>O141*H141</f>
        <v>0</v>
      </c>
      <c r="Q141" s="202">
        <v>0</v>
      </c>
      <c r="R141" s="202">
        <f>Q141*H141</f>
        <v>0</v>
      </c>
      <c r="S141" s="202">
        <v>0</v>
      </c>
      <c r="T141" s="203">
        <f>S141*H141</f>
        <v>0</v>
      </c>
      <c r="U141" s="36"/>
      <c r="V141" s="36"/>
      <c r="W141" s="36"/>
      <c r="X141" s="36"/>
      <c r="Y141" s="36"/>
      <c r="Z141" s="36"/>
      <c r="AA141" s="36"/>
      <c r="AB141" s="36"/>
      <c r="AC141" s="36"/>
      <c r="AD141" s="36"/>
      <c r="AE141" s="36"/>
      <c r="AR141" s="204" t="s">
        <v>926</v>
      </c>
      <c r="AT141" s="204" t="s">
        <v>177</v>
      </c>
      <c r="AU141" s="204" t="s">
        <v>91</v>
      </c>
      <c r="AY141" s="18" t="s">
        <v>174</v>
      </c>
      <c r="BE141" s="205">
        <f>IF(N141="základní",J141,0)</f>
        <v>0</v>
      </c>
      <c r="BF141" s="205">
        <f>IF(N141="snížená",J141,0)</f>
        <v>0</v>
      </c>
      <c r="BG141" s="205">
        <f>IF(N141="zákl. přenesená",J141,0)</f>
        <v>0</v>
      </c>
      <c r="BH141" s="205">
        <f>IF(N141="sníž. přenesená",J141,0)</f>
        <v>0</v>
      </c>
      <c r="BI141" s="205">
        <f>IF(N141="nulová",J141,0)</f>
        <v>0</v>
      </c>
      <c r="BJ141" s="18" t="s">
        <v>87</v>
      </c>
      <c r="BK141" s="205">
        <f>ROUND(I141*H141,2)</f>
        <v>0</v>
      </c>
      <c r="BL141" s="18" t="s">
        <v>926</v>
      </c>
      <c r="BM141" s="204" t="s">
        <v>957</v>
      </c>
    </row>
    <row r="142" spans="1:65" s="2" customFormat="1" ht="29.25">
      <c r="A142" s="36"/>
      <c r="B142" s="37"/>
      <c r="C142" s="38"/>
      <c r="D142" s="206" t="s">
        <v>183</v>
      </c>
      <c r="E142" s="38"/>
      <c r="F142" s="207" t="s">
        <v>958</v>
      </c>
      <c r="G142" s="38"/>
      <c r="H142" s="38"/>
      <c r="I142" s="208"/>
      <c r="J142" s="38"/>
      <c r="K142" s="38"/>
      <c r="L142" s="41"/>
      <c r="M142" s="209"/>
      <c r="N142" s="210"/>
      <c r="O142" s="73"/>
      <c r="P142" s="73"/>
      <c r="Q142" s="73"/>
      <c r="R142" s="73"/>
      <c r="S142" s="73"/>
      <c r="T142" s="74"/>
      <c r="U142" s="36"/>
      <c r="V142" s="36"/>
      <c r="W142" s="36"/>
      <c r="X142" s="36"/>
      <c r="Y142" s="36"/>
      <c r="Z142" s="36"/>
      <c r="AA142" s="36"/>
      <c r="AB142" s="36"/>
      <c r="AC142" s="36"/>
      <c r="AD142" s="36"/>
      <c r="AE142" s="36"/>
      <c r="AT142" s="18" t="s">
        <v>183</v>
      </c>
      <c r="AU142" s="18" t="s">
        <v>91</v>
      </c>
    </row>
    <row r="143" spans="1:65" s="12" customFormat="1" ht="22.9" customHeight="1">
      <c r="B143" s="177"/>
      <c r="C143" s="178"/>
      <c r="D143" s="179" t="s">
        <v>82</v>
      </c>
      <c r="E143" s="191" t="s">
        <v>959</v>
      </c>
      <c r="F143" s="191" t="s">
        <v>960</v>
      </c>
      <c r="G143" s="178"/>
      <c r="H143" s="178"/>
      <c r="I143" s="181"/>
      <c r="J143" s="192">
        <f>BK143</f>
        <v>0</v>
      </c>
      <c r="K143" s="178"/>
      <c r="L143" s="183"/>
      <c r="M143" s="184"/>
      <c r="N143" s="185"/>
      <c r="O143" s="185"/>
      <c r="P143" s="186">
        <f>SUM(P144:P145)</f>
        <v>0</v>
      </c>
      <c r="Q143" s="185"/>
      <c r="R143" s="186">
        <f>SUM(R144:R145)</f>
        <v>0</v>
      </c>
      <c r="S143" s="185"/>
      <c r="T143" s="187">
        <f>SUM(T144:T145)</f>
        <v>0</v>
      </c>
      <c r="AR143" s="188" t="s">
        <v>208</v>
      </c>
      <c r="AT143" s="189" t="s">
        <v>82</v>
      </c>
      <c r="AU143" s="189" t="s">
        <v>87</v>
      </c>
      <c r="AY143" s="188" t="s">
        <v>174</v>
      </c>
      <c r="BK143" s="190">
        <f>SUM(BK144:BK145)</f>
        <v>0</v>
      </c>
    </row>
    <row r="144" spans="1:65" s="2" customFormat="1" ht="16.5" customHeight="1">
      <c r="A144" s="36"/>
      <c r="B144" s="37"/>
      <c r="C144" s="193" t="s">
        <v>225</v>
      </c>
      <c r="D144" s="193" t="s">
        <v>177</v>
      </c>
      <c r="E144" s="194" t="s">
        <v>961</v>
      </c>
      <c r="F144" s="195" t="s">
        <v>962</v>
      </c>
      <c r="G144" s="196" t="s">
        <v>469</v>
      </c>
      <c r="H144" s="197">
        <v>1</v>
      </c>
      <c r="I144" s="198"/>
      <c r="J144" s="199">
        <f>ROUND(I144*H144,2)</f>
        <v>0</v>
      </c>
      <c r="K144" s="195" t="s">
        <v>194</v>
      </c>
      <c r="L144" s="41"/>
      <c r="M144" s="200" t="s">
        <v>1</v>
      </c>
      <c r="N144" s="201" t="s">
        <v>48</v>
      </c>
      <c r="O144" s="73"/>
      <c r="P144" s="202">
        <f>O144*H144</f>
        <v>0</v>
      </c>
      <c r="Q144" s="202">
        <v>0</v>
      </c>
      <c r="R144" s="202">
        <f>Q144*H144</f>
        <v>0</v>
      </c>
      <c r="S144" s="202">
        <v>0</v>
      </c>
      <c r="T144" s="203">
        <f>S144*H144</f>
        <v>0</v>
      </c>
      <c r="U144" s="36"/>
      <c r="V144" s="36"/>
      <c r="W144" s="36"/>
      <c r="X144" s="36"/>
      <c r="Y144" s="36"/>
      <c r="Z144" s="36"/>
      <c r="AA144" s="36"/>
      <c r="AB144" s="36"/>
      <c r="AC144" s="36"/>
      <c r="AD144" s="36"/>
      <c r="AE144" s="36"/>
      <c r="AR144" s="204" t="s">
        <v>926</v>
      </c>
      <c r="AT144" s="204" t="s">
        <v>177</v>
      </c>
      <c r="AU144" s="204" t="s">
        <v>91</v>
      </c>
      <c r="AY144" s="18" t="s">
        <v>174</v>
      </c>
      <c r="BE144" s="205">
        <f>IF(N144="základní",J144,0)</f>
        <v>0</v>
      </c>
      <c r="BF144" s="205">
        <f>IF(N144="snížená",J144,0)</f>
        <v>0</v>
      </c>
      <c r="BG144" s="205">
        <f>IF(N144="zákl. přenesená",J144,0)</f>
        <v>0</v>
      </c>
      <c r="BH144" s="205">
        <f>IF(N144="sníž. přenesená",J144,0)</f>
        <v>0</v>
      </c>
      <c r="BI144" s="205">
        <f>IF(N144="nulová",J144,0)</f>
        <v>0</v>
      </c>
      <c r="BJ144" s="18" t="s">
        <v>87</v>
      </c>
      <c r="BK144" s="205">
        <f>ROUND(I144*H144,2)</f>
        <v>0</v>
      </c>
      <c r="BL144" s="18" t="s">
        <v>926</v>
      </c>
      <c r="BM144" s="204" t="s">
        <v>963</v>
      </c>
    </row>
    <row r="145" spans="1:65" s="2" customFormat="1" ht="58.5">
      <c r="A145" s="36"/>
      <c r="B145" s="37"/>
      <c r="C145" s="38"/>
      <c r="D145" s="206" t="s">
        <v>183</v>
      </c>
      <c r="E145" s="38"/>
      <c r="F145" s="207" t="s">
        <v>964</v>
      </c>
      <c r="G145" s="38"/>
      <c r="H145" s="38"/>
      <c r="I145" s="208"/>
      <c r="J145" s="38"/>
      <c r="K145" s="38"/>
      <c r="L145" s="41"/>
      <c r="M145" s="209"/>
      <c r="N145" s="210"/>
      <c r="O145" s="73"/>
      <c r="P145" s="73"/>
      <c r="Q145" s="73"/>
      <c r="R145" s="73"/>
      <c r="S145" s="73"/>
      <c r="T145" s="74"/>
      <c r="U145" s="36"/>
      <c r="V145" s="36"/>
      <c r="W145" s="36"/>
      <c r="X145" s="36"/>
      <c r="Y145" s="36"/>
      <c r="Z145" s="36"/>
      <c r="AA145" s="36"/>
      <c r="AB145" s="36"/>
      <c r="AC145" s="36"/>
      <c r="AD145" s="36"/>
      <c r="AE145" s="36"/>
      <c r="AT145" s="18" t="s">
        <v>183</v>
      </c>
      <c r="AU145" s="18" t="s">
        <v>91</v>
      </c>
    </row>
    <row r="146" spans="1:65" s="12" customFormat="1" ht="22.9" customHeight="1">
      <c r="B146" s="177"/>
      <c r="C146" s="178"/>
      <c r="D146" s="179" t="s">
        <v>82</v>
      </c>
      <c r="E146" s="191" t="s">
        <v>965</v>
      </c>
      <c r="F146" s="191" t="s">
        <v>966</v>
      </c>
      <c r="G146" s="178"/>
      <c r="H146" s="178"/>
      <c r="I146" s="181"/>
      <c r="J146" s="192">
        <f>BK146</f>
        <v>0</v>
      </c>
      <c r="K146" s="178"/>
      <c r="L146" s="183"/>
      <c r="M146" s="184"/>
      <c r="N146" s="185"/>
      <c r="O146" s="185"/>
      <c r="P146" s="186">
        <f>SUM(P147:P148)</f>
        <v>0</v>
      </c>
      <c r="Q146" s="185"/>
      <c r="R146" s="186">
        <f>SUM(R147:R148)</f>
        <v>0</v>
      </c>
      <c r="S146" s="185"/>
      <c r="T146" s="187">
        <f>SUM(T147:T148)</f>
        <v>0</v>
      </c>
      <c r="AR146" s="188" t="s">
        <v>208</v>
      </c>
      <c r="AT146" s="189" t="s">
        <v>82</v>
      </c>
      <c r="AU146" s="189" t="s">
        <v>87</v>
      </c>
      <c r="AY146" s="188" t="s">
        <v>174</v>
      </c>
      <c r="BK146" s="190">
        <f>SUM(BK147:BK148)</f>
        <v>0</v>
      </c>
    </row>
    <row r="147" spans="1:65" s="2" customFormat="1" ht="16.5" customHeight="1">
      <c r="A147" s="36"/>
      <c r="B147" s="37"/>
      <c r="C147" s="193" t="s">
        <v>190</v>
      </c>
      <c r="D147" s="193" t="s">
        <v>177</v>
      </c>
      <c r="E147" s="194" t="s">
        <v>967</v>
      </c>
      <c r="F147" s="195" t="s">
        <v>966</v>
      </c>
      <c r="G147" s="196" t="s">
        <v>469</v>
      </c>
      <c r="H147" s="197">
        <v>1</v>
      </c>
      <c r="I147" s="198"/>
      <c r="J147" s="199">
        <f>ROUND(I147*H147,2)</f>
        <v>0</v>
      </c>
      <c r="K147" s="195" t="s">
        <v>194</v>
      </c>
      <c r="L147" s="41"/>
      <c r="M147" s="200" t="s">
        <v>1</v>
      </c>
      <c r="N147" s="201" t="s">
        <v>48</v>
      </c>
      <c r="O147" s="73"/>
      <c r="P147" s="202">
        <f>O147*H147</f>
        <v>0</v>
      </c>
      <c r="Q147" s="202">
        <v>0</v>
      </c>
      <c r="R147" s="202">
        <f>Q147*H147</f>
        <v>0</v>
      </c>
      <c r="S147" s="202">
        <v>0</v>
      </c>
      <c r="T147" s="203">
        <f>S147*H147</f>
        <v>0</v>
      </c>
      <c r="U147" s="36"/>
      <c r="V147" s="36"/>
      <c r="W147" s="36"/>
      <c r="X147" s="36"/>
      <c r="Y147" s="36"/>
      <c r="Z147" s="36"/>
      <c r="AA147" s="36"/>
      <c r="AB147" s="36"/>
      <c r="AC147" s="36"/>
      <c r="AD147" s="36"/>
      <c r="AE147" s="36"/>
      <c r="AR147" s="204" t="s">
        <v>926</v>
      </c>
      <c r="AT147" s="204" t="s">
        <v>177</v>
      </c>
      <c r="AU147" s="204" t="s">
        <v>91</v>
      </c>
      <c r="AY147" s="18" t="s">
        <v>174</v>
      </c>
      <c r="BE147" s="205">
        <f>IF(N147="základní",J147,0)</f>
        <v>0</v>
      </c>
      <c r="BF147" s="205">
        <f>IF(N147="snížená",J147,0)</f>
        <v>0</v>
      </c>
      <c r="BG147" s="205">
        <f>IF(N147="zákl. přenesená",J147,0)</f>
        <v>0</v>
      </c>
      <c r="BH147" s="205">
        <f>IF(N147="sníž. přenesená",J147,0)</f>
        <v>0</v>
      </c>
      <c r="BI147" s="205">
        <f>IF(N147="nulová",J147,0)</f>
        <v>0</v>
      </c>
      <c r="BJ147" s="18" t="s">
        <v>87</v>
      </c>
      <c r="BK147" s="205">
        <f>ROUND(I147*H147,2)</f>
        <v>0</v>
      </c>
      <c r="BL147" s="18" t="s">
        <v>926</v>
      </c>
      <c r="BM147" s="204" t="s">
        <v>968</v>
      </c>
    </row>
    <row r="148" spans="1:65" s="2" customFormat="1" ht="87.75">
      <c r="A148" s="36"/>
      <c r="B148" s="37"/>
      <c r="C148" s="38"/>
      <c r="D148" s="206" t="s">
        <v>183</v>
      </c>
      <c r="E148" s="38"/>
      <c r="F148" s="207" t="s">
        <v>969</v>
      </c>
      <c r="G148" s="38"/>
      <c r="H148" s="38"/>
      <c r="I148" s="208"/>
      <c r="J148" s="38"/>
      <c r="K148" s="38"/>
      <c r="L148" s="41"/>
      <c r="M148" s="270"/>
      <c r="N148" s="271"/>
      <c r="O148" s="267"/>
      <c r="P148" s="267"/>
      <c r="Q148" s="267"/>
      <c r="R148" s="267"/>
      <c r="S148" s="267"/>
      <c r="T148" s="272"/>
      <c r="U148" s="36"/>
      <c r="V148" s="36"/>
      <c r="W148" s="36"/>
      <c r="X148" s="36"/>
      <c r="Y148" s="36"/>
      <c r="Z148" s="36"/>
      <c r="AA148" s="36"/>
      <c r="AB148" s="36"/>
      <c r="AC148" s="36"/>
      <c r="AD148" s="36"/>
      <c r="AE148" s="36"/>
      <c r="AT148" s="18" t="s">
        <v>183</v>
      </c>
      <c r="AU148" s="18" t="s">
        <v>91</v>
      </c>
    </row>
    <row r="149" spans="1:65" s="2" customFormat="1" ht="6.95" customHeight="1">
      <c r="A149" s="36"/>
      <c r="B149" s="56"/>
      <c r="C149" s="57"/>
      <c r="D149" s="57"/>
      <c r="E149" s="57"/>
      <c r="F149" s="57"/>
      <c r="G149" s="57"/>
      <c r="H149" s="57"/>
      <c r="I149" s="57"/>
      <c r="J149" s="57"/>
      <c r="K149" s="57"/>
      <c r="L149" s="41"/>
      <c r="M149" s="36"/>
      <c r="O149" s="36"/>
      <c r="P149" s="36"/>
      <c r="Q149" s="36"/>
      <c r="R149" s="36"/>
      <c r="S149" s="36"/>
      <c r="T149" s="36"/>
      <c r="U149" s="36"/>
      <c r="V149" s="36"/>
      <c r="W149" s="36"/>
      <c r="X149" s="36"/>
      <c r="Y149" s="36"/>
      <c r="Z149" s="36"/>
      <c r="AA149" s="36"/>
      <c r="AB149" s="36"/>
      <c r="AC149" s="36"/>
      <c r="AD149" s="36"/>
      <c r="AE149" s="36"/>
    </row>
  </sheetData>
  <sheetProtection algorithmName="SHA-512" hashValue="HJ6S+LD0RbpZiHP2mjEwquZrx6aUPotEjfG/HaNZaQL7U4KR5feZLD7UvLI82vWqiZ5t60zaexPSUSQNVl+ZDw==" saltValue="cTWUz2n/XxwtbUC58Q4TX8B0ysdQkupYbYU/jJOrQ2M7Yix2Zy3E34zFZraOviv5M4FPp+tpZFOtMF0+Clrdlw==" spinCount="100000" sheet="1" objects="1" scenarios="1" formatColumns="0" formatRows="0" autoFilter="0"/>
  <autoFilter ref="C122:K148" xr:uid="{00000000-0009-0000-0000-00000C000000}"/>
  <mergeCells count="9">
    <mergeCell ref="E87:H87"/>
    <mergeCell ref="E113:H113"/>
    <mergeCell ref="E115:H115"/>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394"/>
  <sheetViews>
    <sheetView showGridLines="0" topLeftCell="A361" workbookViewId="0">
      <selection activeCell="I145" sqref="I145"/>
    </sheetView>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0"/>
      <c r="M2" s="300"/>
      <c r="N2" s="300"/>
      <c r="O2" s="300"/>
      <c r="P2" s="300"/>
      <c r="Q2" s="300"/>
      <c r="R2" s="300"/>
      <c r="S2" s="300"/>
      <c r="T2" s="300"/>
      <c r="U2" s="300"/>
      <c r="V2" s="300"/>
      <c r="AT2" s="18" t="s">
        <v>96</v>
      </c>
    </row>
    <row r="3" spans="1:46" s="1" customFormat="1" ht="6.95" customHeight="1">
      <c r="B3" s="117"/>
      <c r="C3" s="118"/>
      <c r="D3" s="118"/>
      <c r="E3" s="118"/>
      <c r="F3" s="118"/>
      <c r="G3" s="118"/>
      <c r="H3" s="118"/>
      <c r="I3" s="118"/>
      <c r="J3" s="118"/>
      <c r="K3" s="118"/>
      <c r="L3" s="21"/>
      <c r="AT3" s="18" t="s">
        <v>91</v>
      </c>
    </row>
    <row r="4" spans="1:46" s="1" customFormat="1" ht="24.95" customHeight="1">
      <c r="B4" s="21"/>
      <c r="D4" s="119" t="s">
        <v>132</v>
      </c>
      <c r="L4" s="21"/>
      <c r="M4" s="120" t="s">
        <v>10</v>
      </c>
      <c r="AT4" s="18" t="s">
        <v>4</v>
      </c>
    </row>
    <row r="5" spans="1:46" s="1" customFormat="1" ht="6.95" customHeight="1">
      <c r="B5" s="21"/>
      <c r="L5" s="21"/>
    </row>
    <row r="6" spans="1:46" s="1" customFormat="1" ht="12" customHeight="1">
      <c r="B6" s="21"/>
      <c r="D6" s="121" t="s">
        <v>16</v>
      </c>
      <c r="L6" s="21"/>
    </row>
    <row r="7" spans="1:46" s="1" customFormat="1" ht="16.5" customHeight="1">
      <c r="B7" s="21"/>
      <c r="E7" s="319" t="str">
        <f>'Rekapitulace stavby'!K6</f>
        <v>Technologický pavilon CPIT - rekonstrukce střech</v>
      </c>
      <c r="F7" s="320"/>
      <c r="G7" s="320"/>
      <c r="H7" s="320"/>
      <c r="L7" s="21"/>
    </row>
    <row r="8" spans="1:46" s="1" customFormat="1" ht="12" customHeight="1">
      <c r="B8" s="21"/>
      <c r="D8" s="121" t="s">
        <v>133</v>
      </c>
      <c r="L8" s="21"/>
    </row>
    <row r="9" spans="1:46" s="2" customFormat="1" ht="16.5" customHeight="1">
      <c r="A9" s="36"/>
      <c r="B9" s="41"/>
      <c r="C9" s="36"/>
      <c r="D9" s="36"/>
      <c r="E9" s="319" t="s">
        <v>134</v>
      </c>
      <c r="F9" s="321"/>
      <c r="G9" s="321"/>
      <c r="H9" s="321"/>
      <c r="I9" s="36"/>
      <c r="J9" s="36"/>
      <c r="K9" s="36"/>
      <c r="L9" s="53"/>
      <c r="S9" s="36"/>
      <c r="T9" s="36"/>
      <c r="U9" s="36"/>
      <c r="V9" s="36"/>
      <c r="W9" s="36"/>
      <c r="X9" s="36"/>
      <c r="Y9" s="36"/>
      <c r="Z9" s="36"/>
      <c r="AA9" s="36"/>
      <c r="AB9" s="36"/>
      <c r="AC9" s="36"/>
      <c r="AD9" s="36"/>
      <c r="AE9" s="36"/>
    </row>
    <row r="10" spans="1:46" s="2" customFormat="1" ht="12" customHeight="1">
      <c r="A10" s="36"/>
      <c r="B10" s="41"/>
      <c r="C10" s="36"/>
      <c r="D10" s="121" t="s">
        <v>135</v>
      </c>
      <c r="E10" s="36"/>
      <c r="F10" s="36"/>
      <c r="G10" s="36"/>
      <c r="H10" s="36"/>
      <c r="I10" s="36"/>
      <c r="J10" s="36"/>
      <c r="K10" s="36"/>
      <c r="L10" s="53"/>
      <c r="S10" s="36"/>
      <c r="T10" s="36"/>
      <c r="U10" s="36"/>
      <c r="V10" s="36"/>
      <c r="W10" s="36"/>
      <c r="X10" s="36"/>
      <c r="Y10" s="36"/>
      <c r="Z10" s="36"/>
      <c r="AA10" s="36"/>
      <c r="AB10" s="36"/>
      <c r="AC10" s="36"/>
      <c r="AD10" s="36"/>
      <c r="AE10" s="36"/>
    </row>
    <row r="11" spans="1:46" s="2" customFormat="1" ht="16.5" customHeight="1">
      <c r="A11" s="36"/>
      <c r="B11" s="41"/>
      <c r="C11" s="36"/>
      <c r="D11" s="36"/>
      <c r="E11" s="322" t="s">
        <v>136</v>
      </c>
      <c r="F11" s="321"/>
      <c r="G11" s="321"/>
      <c r="H11" s="321"/>
      <c r="I11" s="36"/>
      <c r="J11" s="36"/>
      <c r="K11" s="36"/>
      <c r="L11" s="53"/>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36"/>
      <c r="J12" s="36"/>
      <c r="K12" s="36"/>
      <c r="L12" s="53"/>
      <c r="S12" s="36"/>
      <c r="T12" s="36"/>
      <c r="U12" s="36"/>
      <c r="V12" s="36"/>
      <c r="W12" s="36"/>
      <c r="X12" s="36"/>
      <c r="Y12" s="36"/>
      <c r="Z12" s="36"/>
      <c r="AA12" s="36"/>
      <c r="AB12" s="36"/>
      <c r="AC12" s="36"/>
      <c r="AD12" s="36"/>
      <c r="AE12" s="36"/>
    </row>
    <row r="13" spans="1:46" s="2" customFormat="1" ht="12" customHeight="1">
      <c r="A13" s="36"/>
      <c r="B13" s="41"/>
      <c r="C13" s="36"/>
      <c r="D13" s="121" t="s">
        <v>18</v>
      </c>
      <c r="E13" s="36"/>
      <c r="F13" s="112" t="s">
        <v>19</v>
      </c>
      <c r="G13" s="36"/>
      <c r="H13" s="36"/>
      <c r="I13" s="121" t="s">
        <v>20</v>
      </c>
      <c r="J13" s="112" t="s">
        <v>1</v>
      </c>
      <c r="K13" s="36"/>
      <c r="L13" s="53"/>
      <c r="S13" s="36"/>
      <c r="T13" s="36"/>
      <c r="U13" s="36"/>
      <c r="V13" s="36"/>
      <c r="W13" s="36"/>
      <c r="X13" s="36"/>
      <c r="Y13" s="36"/>
      <c r="Z13" s="36"/>
      <c r="AA13" s="36"/>
      <c r="AB13" s="36"/>
      <c r="AC13" s="36"/>
      <c r="AD13" s="36"/>
      <c r="AE13" s="36"/>
    </row>
    <row r="14" spans="1:46" s="2" customFormat="1" ht="12" customHeight="1">
      <c r="A14" s="36"/>
      <c r="B14" s="41"/>
      <c r="C14" s="36"/>
      <c r="D14" s="121" t="s">
        <v>22</v>
      </c>
      <c r="E14" s="36"/>
      <c r="F14" s="112" t="s">
        <v>23</v>
      </c>
      <c r="G14" s="36"/>
      <c r="H14" s="36"/>
      <c r="I14" s="121" t="s">
        <v>24</v>
      </c>
      <c r="J14" s="122" t="str">
        <f>'Rekapitulace stavby'!AN8</f>
        <v>31. 12. 2021</v>
      </c>
      <c r="K14" s="36"/>
      <c r="L14" s="53"/>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36"/>
      <c r="J15" s="36"/>
      <c r="K15" s="36"/>
      <c r="L15" s="53"/>
      <c r="S15" s="36"/>
      <c r="T15" s="36"/>
      <c r="U15" s="36"/>
      <c r="V15" s="36"/>
      <c r="W15" s="36"/>
      <c r="X15" s="36"/>
      <c r="Y15" s="36"/>
      <c r="Z15" s="36"/>
      <c r="AA15" s="36"/>
      <c r="AB15" s="36"/>
      <c r="AC15" s="36"/>
      <c r="AD15" s="36"/>
      <c r="AE15" s="36"/>
    </row>
    <row r="16" spans="1:46" s="2" customFormat="1" ht="12" customHeight="1">
      <c r="A16" s="36"/>
      <c r="B16" s="41"/>
      <c r="C16" s="36"/>
      <c r="D16" s="121" t="s">
        <v>30</v>
      </c>
      <c r="E16" s="36"/>
      <c r="F16" s="36"/>
      <c r="G16" s="36"/>
      <c r="H16" s="36"/>
      <c r="I16" s="121" t="s">
        <v>31</v>
      </c>
      <c r="J16" s="112" t="s">
        <v>1</v>
      </c>
      <c r="K16" s="36"/>
      <c r="L16" s="53"/>
      <c r="S16" s="36"/>
      <c r="T16" s="36"/>
      <c r="U16" s="36"/>
      <c r="V16" s="36"/>
      <c r="W16" s="36"/>
      <c r="X16" s="36"/>
      <c r="Y16" s="36"/>
      <c r="Z16" s="36"/>
      <c r="AA16" s="36"/>
      <c r="AB16" s="36"/>
      <c r="AC16" s="36"/>
      <c r="AD16" s="36"/>
      <c r="AE16" s="36"/>
    </row>
    <row r="17" spans="1:31" s="2" customFormat="1" ht="18" customHeight="1">
      <c r="A17" s="36"/>
      <c r="B17" s="41"/>
      <c r="C17" s="36"/>
      <c r="D17" s="36"/>
      <c r="E17" s="112" t="s">
        <v>32</v>
      </c>
      <c r="F17" s="36"/>
      <c r="G17" s="36"/>
      <c r="H17" s="36"/>
      <c r="I17" s="121" t="s">
        <v>33</v>
      </c>
      <c r="J17" s="112" t="s">
        <v>1</v>
      </c>
      <c r="K17" s="36"/>
      <c r="L17" s="53"/>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36"/>
      <c r="J18" s="36"/>
      <c r="K18" s="36"/>
      <c r="L18" s="53"/>
      <c r="S18" s="36"/>
      <c r="T18" s="36"/>
      <c r="U18" s="36"/>
      <c r="V18" s="36"/>
      <c r="W18" s="36"/>
      <c r="X18" s="36"/>
      <c r="Y18" s="36"/>
      <c r="Z18" s="36"/>
      <c r="AA18" s="36"/>
      <c r="AB18" s="36"/>
      <c r="AC18" s="36"/>
      <c r="AD18" s="36"/>
      <c r="AE18" s="36"/>
    </row>
    <row r="19" spans="1:31" s="2" customFormat="1" ht="12" customHeight="1">
      <c r="A19" s="36"/>
      <c r="B19" s="41"/>
      <c r="C19" s="36"/>
      <c r="D19" s="121" t="s">
        <v>34</v>
      </c>
      <c r="E19" s="36"/>
      <c r="F19" s="36"/>
      <c r="G19" s="36"/>
      <c r="H19" s="36"/>
      <c r="I19" s="121" t="s">
        <v>31</v>
      </c>
      <c r="J19" s="31" t="str">
        <f>'Rekapitulace stavby'!AN13</f>
        <v>Vyplň údaj</v>
      </c>
      <c r="K19" s="36"/>
      <c r="L19" s="53"/>
      <c r="S19" s="36"/>
      <c r="T19" s="36"/>
      <c r="U19" s="36"/>
      <c r="V19" s="36"/>
      <c r="W19" s="36"/>
      <c r="X19" s="36"/>
      <c r="Y19" s="36"/>
      <c r="Z19" s="36"/>
      <c r="AA19" s="36"/>
      <c r="AB19" s="36"/>
      <c r="AC19" s="36"/>
      <c r="AD19" s="36"/>
      <c r="AE19" s="36"/>
    </row>
    <row r="20" spans="1:31" s="2" customFormat="1" ht="18" customHeight="1">
      <c r="A20" s="36"/>
      <c r="B20" s="41"/>
      <c r="C20" s="36"/>
      <c r="D20" s="36"/>
      <c r="E20" s="323" t="str">
        <f>'Rekapitulace stavby'!E14</f>
        <v>Vyplň údaj</v>
      </c>
      <c r="F20" s="324"/>
      <c r="G20" s="324"/>
      <c r="H20" s="324"/>
      <c r="I20" s="121" t="s">
        <v>33</v>
      </c>
      <c r="J20" s="31" t="str">
        <f>'Rekapitulace stavby'!AN14</f>
        <v>Vyplň údaj</v>
      </c>
      <c r="K20" s="36"/>
      <c r="L20" s="53"/>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36"/>
      <c r="J21" s="36"/>
      <c r="K21" s="36"/>
      <c r="L21" s="53"/>
      <c r="S21" s="36"/>
      <c r="T21" s="36"/>
      <c r="U21" s="36"/>
      <c r="V21" s="36"/>
      <c r="W21" s="36"/>
      <c r="X21" s="36"/>
      <c r="Y21" s="36"/>
      <c r="Z21" s="36"/>
      <c r="AA21" s="36"/>
      <c r="AB21" s="36"/>
      <c r="AC21" s="36"/>
      <c r="AD21" s="36"/>
      <c r="AE21" s="36"/>
    </row>
    <row r="22" spans="1:31" s="2" customFormat="1" ht="12" customHeight="1">
      <c r="A22" s="36"/>
      <c r="B22" s="41"/>
      <c r="C22" s="36"/>
      <c r="D22" s="121" t="s">
        <v>36</v>
      </c>
      <c r="E22" s="36"/>
      <c r="F22" s="36"/>
      <c r="G22" s="36"/>
      <c r="H22" s="36"/>
      <c r="I22" s="121" t="s">
        <v>31</v>
      </c>
      <c r="J22" s="112" t="s">
        <v>1</v>
      </c>
      <c r="K22" s="36"/>
      <c r="L22" s="53"/>
      <c r="S22" s="36"/>
      <c r="T22" s="36"/>
      <c r="U22" s="36"/>
      <c r="V22" s="36"/>
      <c r="W22" s="36"/>
      <c r="X22" s="36"/>
      <c r="Y22" s="36"/>
      <c r="Z22" s="36"/>
      <c r="AA22" s="36"/>
      <c r="AB22" s="36"/>
      <c r="AC22" s="36"/>
      <c r="AD22" s="36"/>
      <c r="AE22" s="36"/>
    </row>
    <row r="23" spans="1:31" s="2" customFormat="1" ht="18" customHeight="1">
      <c r="A23" s="36"/>
      <c r="B23" s="41"/>
      <c r="C23" s="36"/>
      <c r="D23" s="36"/>
      <c r="E23" s="112" t="s">
        <v>37</v>
      </c>
      <c r="F23" s="36"/>
      <c r="G23" s="36"/>
      <c r="H23" s="36"/>
      <c r="I23" s="121" t="s">
        <v>33</v>
      </c>
      <c r="J23" s="112" t="s">
        <v>1</v>
      </c>
      <c r="K23" s="36"/>
      <c r="L23" s="53"/>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36"/>
      <c r="J24" s="36"/>
      <c r="K24" s="36"/>
      <c r="L24" s="53"/>
      <c r="S24" s="36"/>
      <c r="T24" s="36"/>
      <c r="U24" s="36"/>
      <c r="V24" s="36"/>
      <c r="W24" s="36"/>
      <c r="X24" s="36"/>
      <c r="Y24" s="36"/>
      <c r="Z24" s="36"/>
      <c r="AA24" s="36"/>
      <c r="AB24" s="36"/>
      <c r="AC24" s="36"/>
      <c r="AD24" s="36"/>
      <c r="AE24" s="36"/>
    </row>
    <row r="25" spans="1:31" s="2" customFormat="1" ht="12" customHeight="1">
      <c r="A25" s="36"/>
      <c r="B25" s="41"/>
      <c r="C25" s="36"/>
      <c r="D25" s="121" t="s">
        <v>39</v>
      </c>
      <c r="E25" s="36"/>
      <c r="F25" s="36"/>
      <c r="G25" s="36"/>
      <c r="H25" s="36"/>
      <c r="I25" s="121" t="s">
        <v>31</v>
      </c>
      <c r="J25" s="112" t="str">
        <f>IF('Rekapitulace stavby'!AN19="","",'Rekapitulace stavby'!AN19)</f>
        <v/>
      </c>
      <c r="K25" s="36"/>
      <c r="L25" s="53"/>
      <c r="S25" s="36"/>
      <c r="T25" s="36"/>
      <c r="U25" s="36"/>
      <c r="V25" s="36"/>
      <c r="W25" s="36"/>
      <c r="X25" s="36"/>
      <c r="Y25" s="36"/>
      <c r="Z25" s="36"/>
      <c r="AA25" s="36"/>
      <c r="AB25" s="36"/>
      <c r="AC25" s="36"/>
      <c r="AD25" s="36"/>
      <c r="AE25" s="36"/>
    </row>
    <row r="26" spans="1:31" s="2" customFormat="1" ht="18" customHeight="1">
      <c r="A26" s="36"/>
      <c r="B26" s="41"/>
      <c r="C26" s="36"/>
      <c r="D26" s="36"/>
      <c r="E26" s="112" t="str">
        <f>IF('Rekapitulace stavby'!E20="","",'Rekapitulace stavby'!E20)</f>
        <v xml:space="preserve"> </v>
      </c>
      <c r="F26" s="36"/>
      <c r="G26" s="36"/>
      <c r="H26" s="36"/>
      <c r="I26" s="121" t="s">
        <v>33</v>
      </c>
      <c r="J26" s="112" t="str">
        <f>IF('Rekapitulace stavby'!AN20="","",'Rekapitulace stavby'!AN20)</f>
        <v/>
      </c>
      <c r="K26" s="36"/>
      <c r="L26" s="53"/>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36"/>
      <c r="J27" s="36"/>
      <c r="K27" s="36"/>
      <c r="L27" s="53"/>
      <c r="S27" s="36"/>
      <c r="T27" s="36"/>
      <c r="U27" s="36"/>
      <c r="V27" s="36"/>
      <c r="W27" s="36"/>
      <c r="X27" s="36"/>
      <c r="Y27" s="36"/>
      <c r="Z27" s="36"/>
      <c r="AA27" s="36"/>
      <c r="AB27" s="36"/>
      <c r="AC27" s="36"/>
      <c r="AD27" s="36"/>
      <c r="AE27" s="36"/>
    </row>
    <row r="28" spans="1:31" s="2" customFormat="1" ht="12" customHeight="1">
      <c r="A28" s="36"/>
      <c r="B28" s="41"/>
      <c r="C28" s="36"/>
      <c r="D28" s="121" t="s">
        <v>41</v>
      </c>
      <c r="E28" s="36"/>
      <c r="F28" s="36"/>
      <c r="G28" s="36"/>
      <c r="H28" s="36"/>
      <c r="I28" s="36"/>
      <c r="J28" s="36"/>
      <c r="K28" s="36"/>
      <c r="L28" s="53"/>
      <c r="S28" s="36"/>
      <c r="T28" s="36"/>
      <c r="U28" s="36"/>
      <c r="V28" s="36"/>
      <c r="W28" s="36"/>
      <c r="X28" s="36"/>
      <c r="Y28" s="36"/>
      <c r="Z28" s="36"/>
      <c r="AA28" s="36"/>
      <c r="AB28" s="36"/>
      <c r="AC28" s="36"/>
      <c r="AD28" s="36"/>
      <c r="AE28" s="36"/>
    </row>
    <row r="29" spans="1:31" s="8" customFormat="1" ht="95.25" customHeight="1">
      <c r="A29" s="123"/>
      <c r="B29" s="124"/>
      <c r="C29" s="123"/>
      <c r="D29" s="123"/>
      <c r="E29" s="325" t="s">
        <v>42</v>
      </c>
      <c r="F29" s="325"/>
      <c r="G29" s="325"/>
      <c r="H29" s="325"/>
      <c r="I29" s="123"/>
      <c r="J29" s="123"/>
      <c r="K29" s="123"/>
      <c r="L29" s="125"/>
      <c r="S29" s="123"/>
      <c r="T29" s="123"/>
      <c r="U29" s="123"/>
      <c r="V29" s="123"/>
      <c r="W29" s="123"/>
      <c r="X29" s="123"/>
      <c r="Y29" s="123"/>
      <c r="Z29" s="123"/>
      <c r="AA29" s="123"/>
      <c r="AB29" s="123"/>
      <c r="AC29" s="123"/>
      <c r="AD29" s="123"/>
      <c r="AE29" s="123"/>
    </row>
    <row r="30" spans="1:31" s="2" customFormat="1" ht="6.95" customHeight="1">
      <c r="A30" s="36"/>
      <c r="B30" s="41"/>
      <c r="C30" s="36"/>
      <c r="D30" s="36"/>
      <c r="E30" s="36"/>
      <c r="F30" s="36"/>
      <c r="G30" s="36"/>
      <c r="H30" s="36"/>
      <c r="I30" s="36"/>
      <c r="J30" s="36"/>
      <c r="K30" s="36"/>
      <c r="L30" s="53"/>
      <c r="S30" s="36"/>
      <c r="T30" s="36"/>
      <c r="U30" s="36"/>
      <c r="V30" s="36"/>
      <c r="W30" s="36"/>
      <c r="X30" s="36"/>
      <c r="Y30" s="36"/>
      <c r="Z30" s="36"/>
      <c r="AA30" s="36"/>
      <c r="AB30" s="36"/>
      <c r="AC30" s="36"/>
      <c r="AD30" s="36"/>
      <c r="AE30" s="36"/>
    </row>
    <row r="31" spans="1:31" s="2" customFormat="1" ht="6.95" customHeight="1">
      <c r="A31" s="36"/>
      <c r="B31" s="41"/>
      <c r="C31" s="36"/>
      <c r="D31" s="126"/>
      <c r="E31" s="126"/>
      <c r="F31" s="126"/>
      <c r="G31" s="126"/>
      <c r="H31" s="126"/>
      <c r="I31" s="126"/>
      <c r="J31" s="126"/>
      <c r="K31" s="126"/>
      <c r="L31" s="53"/>
      <c r="S31" s="36"/>
      <c r="T31" s="36"/>
      <c r="U31" s="36"/>
      <c r="V31" s="36"/>
      <c r="W31" s="36"/>
      <c r="X31" s="36"/>
      <c r="Y31" s="36"/>
      <c r="Z31" s="36"/>
      <c r="AA31" s="36"/>
      <c r="AB31" s="36"/>
      <c r="AC31" s="36"/>
      <c r="AD31" s="36"/>
      <c r="AE31" s="36"/>
    </row>
    <row r="32" spans="1:31" s="2" customFormat="1" ht="25.35" customHeight="1">
      <c r="A32" s="36"/>
      <c r="B32" s="41"/>
      <c r="C32" s="36"/>
      <c r="D32" s="127" t="s">
        <v>43</v>
      </c>
      <c r="E32" s="36"/>
      <c r="F32" s="36"/>
      <c r="G32" s="36"/>
      <c r="H32" s="36"/>
      <c r="I32" s="36"/>
      <c r="J32" s="128">
        <f>ROUND(J137, 2)</f>
        <v>0</v>
      </c>
      <c r="K32" s="36"/>
      <c r="L32" s="53"/>
      <c r="S32" s="36"/>
      <c r="T32" s="36"/>
      <c r="U32" s="36"/>
      <c r="V32" s="36"/>
      <c r="W32" s="36"/>
      <c r="X32" s="36"/>
      <c r="Y32" s="36"/>
      <c r="Z32" s="36"/>
      <c r="AA32" s="36"/>
      <c r="AB32" s="36"/>
      <c r="AC32" s="36"/>
      <c r="AD32" s="36"/>
      <c r="AE32" s="36"/>
    </row>
    <row r="33" spans="1:31" s="2" customFormat="1" ht="6.95" customHeight="1">
      <c r="A33" s="36"/>
      <c r="B33" s="41"/>
      <c r="C33" s="36"/>
      <c r="D33" s="126"/>
      <c r="E33" s="126"/>
      <c r="F33" s="126"/>
      <c r="G33" s="126"/>
      <c r="H33" s="126"/>
      <c r="I33" s="126"/>
      <c r="J33" s="126"/>
      <c r="K33" s="126"/>
      <c r="L33" s="53"/>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45</v>
      </c>
      <c r="G34" s="36"/>
      <c r="H34" s="36"/>
      <c r="I34" s="129" t="s">
        <v>44</v>
      </c>
      <c r="J34" s="129" t="s">
        <v>46</v>
      </c>
      <c r="K34" s="36"/>
      <c r="L34" s="53"/>
      <c r="S34" s="36"/>
      <c r="T34" s="36"/>
      <c r="U34" s="36"/>
      <c r="V34" s="36"/>
      <c r="W34" s="36"/>
      <c r="X34" s="36"/>
      <c r="Y34" s="36"/>
      <c r="Z34" s="36"/>
      <c r="AA34" s="36"/>
      <c r="AB34" s="36"/>
      <c r="AC34" s="36"/>
      <c r="AD34" s="36"/>
      <c r="AE34" s="36"/>
    </row>
    <row r="35" spans="1:31" s="2" customFormat="1" ht="14.45" customHeight="1">
      <c r="A35" s="36"/>
      <c r="B35" s="41"/>
      <c r="C35" s="36"/>
      <c r="D35" s="130" t="s">
        <v>47</v>
      </c>
      <c r="E35" s="121" t="s">
        <v>48</v>
      </c>
      <c r="F35" s="131">
        <f>ROUND((SUM(BE137:BE393)),  2)</f>
        <v>0</v>
      </c>
      <c r="G35" s="36"/>
      <c r="H35" s="36"/>
      <c r="I35" s="132">
        <v>0.21</v>
      </c>
      <c r="J35" s="131">
        <f>ROUND(((SUM(BE137:BE393))*I35),  2)</f>
        <v>0</v>
      </c>
      <c r="K35" s="36"/>
      <c r="L35" s="53"/>
      <c r="S35" s="36"/>
      <c r="T35" s="36"/>
      <c r="U35" s="36"/>
      <c r="V35" s="36"/>
      <c r="W35" s="36"/>
      <c r="X35" s="36"/>
      <c r="Y35" s="36"/>
      <c r="Z35" s="36"/>
      <c r="AA35" s="36"/>
      <c r="AB35" s="36"/>
      <c r="AC35" s="36"/>
      <c r="AD35" s="36"/>
      <c r="AE35" s="36"/>
    </row>
    <row r="36" spans="1:31" s="2" customFormat="1" ht="14.45" customHeight="1">
      <c r="A36" s="36"/>
      <c r="B36" s="41"/>
      <c r="C36" s="36"/>
      <c r="D36" s="36"/>
      <c r="E36" s="121" t="s">
        <v>49</v>
      </c>
      <c r="F36" s="131">
        <f>ROUND((SUM(BF137:BF393)),  2)</f>
        <v>0</v>
      </c>
      <c r="G36" s="36"/>
      <c r="H36" s="36"/>
      <c r="I36" s="132">
        <v>0.15</v>
      </c>
      <c r="J36" s="131">
        <f>ROUND(((SUM(BF137:BF393))*I36),  2)</f>
        <v>0</v>
      </c>
      <c r="K36" s="36"/>
      <c r="L36" s="53"/>
      <c r="S36" s="36"/>
      <c r="T36" s="36"/>
      <c r="U36" s="36"/>
      <c r="V36" s="36"/>
      <c r="W36" s="36"/>
      <c r="X36" s="36"/>
      <c r="Y36" s="36"/>
      <c r="Z36" s="36"/>
      <c r="AA36" s="36"/>
      <c r="AB36" s="36"/>
      <c r="AC36" s="36"/>
      <c r="AD36" s="36"/>
      <c r="AE36" s="36"/>
    </row>
    <row r="37" spans="1:31" s="2" customFormat="1" ht="14.45" hidden="1" customHeight="1">
      <c r="A37" s="36"/>
      <c r="B37" s="41"/>
      <c r="C37" s="36"/>
      <c r="D37" s="36"/>
      <c r="E37" s="121" t="s">
        <v>50</v>
      </c>
      <c r="F37" s="131">
        <f>ROUND((SUM(BG137:BG393)),  2)</f>
        <v>0</v>
      </c>
      <c r="G37" s="36"/>
      <c r="H37" s="36"/>
      <c r="I37" s="132">
        <v>0.21</v>
      </c>
      <c r="J37" s="131">
        <f>0</f>
        <v>0</v>
      </c>
      <c r="K37" s="36"/>
      <c r="L37" s="53"/>
      <c r="S37" s="36"/>
      <c r="T37" s="36"/>
      <c r="U37" s="36"/>
      <c r="V37" s="36"/>
      <c r="W37" s="36"/>
      <c r="X37" s="36"/>
      <c r="Y37" s="36"/>
      <c r="Z37" s="36"/>
      <c r="AA37" s="36"/>
      <c r="AB37" s="36"/>
      <c r="AC37" s="36"/>
      <c r="AD37" s="36"/>
      <c r="AE37" s="36"/>
    </row>
    <row r="38" spans="1:31" s="2" customFormat="1" ht="14.45" hidden="1" customHeight="1">
      <c r="A38" s="36"/>
      <c r="B38" s="41"/>
      <c r="C38" s="36"/>
      <c r="D38" s="36"/>
      <c r="E38" s="121" t="s">
        <v>51</v>
      </c>
      <c r="F38" s="131">
        <f>ROUND((SUM(BH137:BH393)),  2)</f>
        <v>0</v>
      </c>
      <c r="G38" s="36"/>
      <c r="H38" s="36"/>
      <c r="I38" s="132">
        <v>0.15</v>
      </c>
      <c r="J38" s="131">
        <f>0</f>
        <v>0</v>
      </c>
      <c r="K38" s="36"/>
      <c r="L38" s="53"/>
      <c r="S38" s="36"/>
      <c r="T38" s="36"/>
      <c r="U38" s="36"/>
      <c r="V38" s="36"/>
      <c r="W38" s="36"/>
      <c r="X38" s="36"/>
      <c r="Y38" s="36"/>
      <c r="Z38" s="36"/>
      <c r="AA38" s="36"/>
      <c r="AB38" s="36"/>
      <c r="AC38" s="36"/>
      <c r="AD38" s="36"/>
      <c r="AE38" s="36"/>
    </row>
    <row r="39" spans="1:31" s="2" customFormat="1" ht="14.45" hidden="1" customHeight="1">
      <c r="A39" s="36"/>
      <c r="B39" s="41"/>
      <c r="C39" s="36"/>
      <c r="D39" s="36"/>
      <c r="E39" s="121" t="s">
        <v>52</v>
      </c>
      <c r="F39" s="131">
        <f>ROUND((SUM(BI137:BI393)),  2)</f>
        <v>0</v>
      </c>
      <c r="G39" s="36"/>
      <c r="H39" s="36"/>
      <c r="I39" s="132">
        <v>0</v>
      </c>
      <c r="J39" s="131">
        <f>0</f>
        <v>0</v>
      </c>
      <c r="K39" s="36"/>
      <c r="L39" s="53"/>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36"/>
      <c r="J40" s="36"/>
      <c r="K40" s="36"/>
      <c r="L40" s="53"/>
      <c r="S40" s="36"/>
      <c r="T40" s="36"/>
      <c r="U40" s="36"/>
      <c r="V40" s="36"/>
      <c r="W40" s="36"/>
      <c r="X40" s="36"/>
      <c r="Y40" s="36"/>
      <c r="Z40" s="36"/>
      <c r="AA40" s="36"/>
      <c r="AB40" s="36"/>
      <c r="AC40" s="36"/>
      <c r="AD40" s="36"/>
      <c r="AE40" s="36"/>
    </row>
    <row r="41" spans="1:31" s="2" customFormat="1" ht="25.35" customHeight="1">
      <c r="A41" s="36"/>
      <c r="B41" s="41"/>
      <c r="C41" s="133"/>
      <c r="D41" s="134" t="s">
        <v>53</v>
      </c>
      <c r="E41" s="135"/>
      <c r="F41" s="135"/>
      <c r="G41" s="136" t="s">
        <v>54</v>
      </c>
      <c r="H41" s="137" t="s">
        <v>55</v>
      </c>
      <c r="I41" s="135"/>
      <c r="J41" s="138">
        <f>SUM(J32:J39)</f>
        <v>0</v>
      </c>
      <c r="K41" s="139"/>
      <c r="L41" s="53"/>
      <c r="S41" s="36"/>
      <c r="T41" s="36"/>
      <c r="U41" s="36"/>
      <c r="V41" s="36"/>
      <c r="W41" s="36"/>
      <c r="X41" s="36"/>
      <c r="Y41" s="36"/>
      <c r="Z41" s="36"/>
      <c r="AA41" s="36"/>
      <c r="AB41" s="36"/>
      <c r="AC41" s="36"/>
      <c r="AD41" s="36"/>
      <c r="AE41" s="36"/>
    </row>
    <row r="42" spans="1:31" s="2" customFormat="1" ht="14.45" customHeight="1">
      <c r="A42" s="36"/>
      <c r="B42" s="41"/>
      <c r="C42" s="36"/>
      <c r="D42" s="36"/>
      <c r="E42" s="36"/>
      <c r="F42" s="36"/>
      <c r="G42" s="36"/>
      <c r="H42" s="36"/>
      <c r="I42" s="36"/>
      <c r="J42" s="36"/>
      <c r="K42" s="36"/>
      <c r="L42" s="53"/>
      <c r="S42" s="36"/>
      <c r="T42" s="36"/>
      <c r="U42" s="36"/>
      <c r="V42" s="36"/>
      <c r="W42" s="36"/>
      <c r="X42" s="36"/>
      <c r="Y42" s="36"/>
      <c r="Z42" s="36"/>
      <c r="AA42" s="36"/>
      <c r="AB42" s="36"/>
      <c r="AC42" s="36"/>
      <c r="AD42" s="36"/>
      <c r="AE42" s="36"/>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3"/>
      <c r="D50" s="140" t="s">
        <v>56</v>
      </c>
      <c r="E50" s="141"/>
      <c r="F50" s="141"/>
      <c r="G50" s="140" t="s">
        <v>57</v>
      </c>
      <c r="H50" s="141"/>
      <c r="I50" s="141"/>
      <c r="J50" s="141"/>
      <c r="K50" s="141"/>
      <c r="L50" s="5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6"/>
      <c r="B61" s="41"/>
      <c r="C61" s="36"/>
      <c r="D61" s="142" t="s">
        <v>58</v>
      </c>
      <c r="E61" s="143"/>
      <c r="F61" s="144" t="s">
        <v>59</v>
      </c>
      <c r="G61" s="142" t="s">
        <v>58</v>
      </c>
      <c r="H61" s="143"/>
      <c r="I61" s="143"/>
      <c r="J61" s="145" t="s">
        <v>59</v>
      </c>
      <c r="K61" s="143"/>
      <c r="L61" s="53"/>
      <c r="S61" s="36"/>
      <c r="T61" s="36"/>
      <c r="U61" s="36"/>
      <c r="V61" s="36"/>
      <c r="W61" s="36"/>
      <c r="X61" s="36"/>
      <c r="Y61" s="36"/>
      <c r="Z61" s="36"/>
      <c r="AA61" s="36"/>
      <c r="AB61" s="36"/>
      <c r="AC61" s="36"/>
      <c r="AD61" s="36"/>
      <c r="AE61" s="36"/>
    </row>
    <row r="62" spans="1:31" ht="11.25">
      <c r="B62" s="21"/>
      <c r="L62" s="21"/>
    </row>
    <row r="63" spans="1:31" ht="11.25">
      <c r="B63" s="21"/>
      <c r="L63" s="21"/>
    </row>
    <row r="64" spans="1:31" ht="11.25">
      <c r="B64" s="21"/>
      <c r="L64" s="21"/>
    </row>
    <row r="65" spans="1:31" s="2" customFormat="1" ht="12.75">
      <c r="A65" s="36"/>
      <c r="B65" s="41"/>
      <c r="C65" s="36"/>
      <c r="D65" s="140" t="s">
        <v>60</v>
      </c>
      <c r="E65" s="146"/>
      <c r="F65" s="146"/>
      <c r="G65" s="140" t="s">
        <v>61</v>
      </c>
      <c r="H65" s="146"/>
      <c r="I65" s="146"/>
      <c r="J65" s="146"/>
      <c r="K65" s="146"/>
      <c r="L65" s="53"/>
      <c r="S65" s="36"/>
      <c r="T65" s="36"/>
      <c r="U65" s="36"/>
      <c r="V65" s="36"/>
      <c r="W65" s="36"/>
      <c r="X65" s="36"/>
      <c r="Y65" s="36"/>
      <c r="Z65" s="36"/>
      <c r="AA65" s="36"/>
      <c r="AB65" s="36"/>
      <c r="AC65" s="36"/>
      <c r="AD65" s="36"/>
      <c r="AE65" s="36"/>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6"/>
      <c r="B76" s="41"/>
      <c r="C76" s="36"/>
      <c r="D76" s="142" t="s">
        <v>58</v>
      </c>
      <c r="E76" s="143"/>
      <c r="F76" s="144" t="s">
        <v>59</v>
      </c>
      <c r="G76" s="142" t="s">
        <v>58</v>
      </c>
      <c r="H76" s="143"/>
      <c r="I76" s="143"/>
      <c r="J76" s="145" t="s">
        <v>59</v>
      </c>
      <c r="K76" s="143"/>
      <c r="L76" s="53"/>
      <c r="S76" s="36"/>
      <c r="T76" s="36"/>
      <c r="U76" s="36"/>
      <c r="V76" s="36"/>
      <c r="W76" s="36"/>
      <c r="X76" s="36"/>
      <c r="Y76" s="36"/>
      <c r="Z76" s="36"/>
      <c r="AA76" s="36"/>
      <c r="AB76" s="36"/>
      <c r="AC76" s="36"/>
      <c r="AD76" s="36"/>
      <c r="AE76" s="36"/>
    </row>
    <row r="77" spans="1:31" s="2" customFormat="1" ht="14.45" customHeight="1">
      <c r="A77" s="36"/>
      <c r="B77" s="147"/>
      <c r="C77" s="148"/>
      <c r="D77" s="148"/>
      <c r="E77" s="148"/>
      <c r="F77" s="148"/>
      <c r="G77" s="148"/>
      <c r="H77" s="148"/>
      <c r="I77" s="148"/>
      <c r="J77" s="148"/>
      <c r="K77" s="148"/>
      <c r="L77" s="53"/>
      <c r="S77" s="36"/>
      <c r="T77" s="36"/>
      <c r="U77" s="36"/>
      <c r="V77" s="36"/>
      <c r="W77" s="36"/>
      <c r="X77" s="36"/>
      <c r="Y77" s="36"/>
      <c r="Z77" s="36"/>
      <c r="AA77" s="36"/>
      <c r="AB77" s="36"/>
      <c r="AC77" s="36"/>
      <c r="AD77" s="36"/>
      <c r="AE77" s="36"/>
    </row>
    <row r="81" spans="1:31" s="2" customFormat="1" ht="6.95" customHeight="1">
      <c r="A81" s="36"/>
      <c r="B81" s="149"/>
      <c r="C81" s="150"/>
      <c r="D81" s="150"/>
      <c r="E81" s="150"/>
      <c r="F81" s="150"/>
      <c r="G81" s="150"/>
      <c r="H81" s="150"/>
      <c r="I81" s="150"/>
      <c r="J81" s="150"/>
      <c r="K81" s="150"/>
      <c r="L81" s="53"/>
      <c r="S81" s="36"/>
      <c r="T81" s="36"/>
      <c r="U81" s="36"/>
      <c r="V81" s="36"/>
      <c r="W81" s="36"/>
      <c r="X81" s="36"/>
      <c r="Y81" s="36"/>
      <c r="Z81" s="36"/>
      <c r="AA81" s="36"/>
      <c r="AB81" s="36"/>
      <c r="AC81" s="36"/>
      <c r="AD81" s="36"/>
      <c r="AE81" s="36"/>
    </row>
    <row r="82" spans="1:31" s="2" customFormat="1" ht="24.95" customHeight="1">
      <c r="A82" s="36"/>
      <c r="B82" s="37"/>
      <c r="C82" s="24" t="s">
        <v>137</v>
      </c>
      <c r="D82" s="38"/>
      <c r="E82" s="38"/>
      <c r="F82" s="38"/>
      <c r="G82" s="38"/>
      <c r="H82" s="38"/>
      <c r="I82" s="38"/>
      <c r="J82" s="38"/>
      <c r="K82" s="38"/>
      <c r="L82" s="53"/>
      <c r="S82" s="36"/>
      <c r="T82" s="36"/>
      <c r="U82" s="36"/>
      <c r="V82" s="36"/>
      <c r="W82" s="36"/>
      <c r="X82" s="36"/>
      <c r="Y82" s="36"/>
      <c r="Z82" s="36"/>
      <c r="AA82" s="36"/>
      <c r="AB82" s="36"/>
      <c r="AC82" s="36"/>
      <c r="AD82" s="36"/>
      <c r="AE82" s="36"/>
    </row>
    <row r="83" spans="1:31" s="2" customFormat="1" ht="6.95" customHeight="1">
      <c r="A83" s="36"/>
      <c r="B83" s="37"/>
      <c r="C83" s="38"/>
      <c r="D83" s="38"/>
      <c r="E83" s="38"/>
      <c r="F83" s="38"/>
      <c r="G83" s="38"/>
      <c r="H83" s="38"/>
      <c r="I83" s="38"/>
      <c r="J83" s="38"/>
      <c r="K83" s="38"/>
      <c r="L83" s="53"/>
      <c r="S83" s="36"/>
      <c r="T83" s="36"/>
      <c r="U83" s="36"/>
      <c r="V83" s="36"/>
      <c r="W83" s="36"/>
      <c r="X83" s="36"/>
      <c r="Y83" s="36"/>
      <c r="Z83" s="36"/>
      <c r="AA83" s="36"/>
      <c r="AB83" s="36"/>
      <c r="AC83" s="36"/>
      <c r="AD83" s="36"/>
      <c r="AE83" s="36"/>
    </row>
    <row r="84" spans="1:31" s="2" customFormat="1" ht="12" customHeight="1">
      <c r="A84" s="36"/>
      <c r="B84" s="37"/>
      <c r="C84" s="30" t="s">
        <v>16</v>
      </c>
      <c r="D84" s="38"/>
      <c r="E84" s="38"/>
      <c r="F84" s="38"/>
      <c r="G84" s="38"/>
      <c r="H84" s="38"/>
      <c r="I84" s="38"/>
      <c r="J84" s="38"/>
      <c r="K84" s="38"/>
      <c r="L84" s="53"/>
      <c r="S84" s="36"/>
      <c r="T84" s="36"/>
      <c r="U84" s="36"/>
      <c r="V84" s="36"/>
      <c r="W84" s="36"/>
      <c r="X84" s="36"/>
      <c r="Y84" s="36"/>
      <c r="Z84" s="36"/>
      <c r="AA84" s="36"/>
      <c r="AB84" s="36"/>
      <c r="AC84" s="36"/>
      <c r="AD84" s="36"/>
      <c r="AE84" s="36"/>
    </row>
    <row r="85" spans="1:31" s="2" customFormat="1" ht="16.5" customHeight="1">
      <c r="A85" s="36"/>
      <c r="B85" s="37"/>
      <c r="C85" s="38"/>
      <c r="D85" s="38"/>
      <c r="E85" s="326" t="str">
        <f>E7</f>
        <v>Technologický pavilon CPIT - rekonstrukce střech</v>
      </c>
      <c r="F85" s="327"/>
      <c r="G85" s="327"/>
      <c r="H85" s="327"/>
      <c r="I85" s="38"/>
      <c r="J85" s="38"/>
      <c r="K85" s="38"/>
      <c r="L85" s="53"/>
      <c r="S85" s="36"/>
      <c r="T85" s="36"/>
      <c r="U85" s="36"/>
      <c r="V85" s="36"/>
      <c r="W85" s="36"/>
      <c r="X85" s="36"/>
      <c r="Y85" s="36"/>
      <c r="Z85" s="36"/>
      <c r="AA85" s="36"/>
      <c r="AB85" s="36"/>
      <c r="AC85" s="36"/>
      <c r="AD85" s="36"/>
      <c r="AE85" s="36"/>
    </row>
    <row r="86" spans="1:31" s="1" customFormat="1" ht="12" customHeight="1">
      <c r="B86" s="22"/>
      <c r="C86" s="30" t="s">
        <v>133</v>
      </c>
      <c r="D86" s="23"/>
      <c r="E86" s="23"/>
      <c r="F86" s="23"/>
      <c r="G86" s="23"/>
      <c r="H86" s="23"/>
      <c r="I86" s="23"/>
      <c r="J86" s="23"/>
      <c r="K86" s="23"/>
      <c r="L86" s="21"/>
    </row>
    <row r="87" spans="1:31" s="2" customFormat="1" ht="16.5" customHeight="1">
      <c r="A87" s="36"/>
      <c r="B87" s="37"/>
      <c r="C87" s="38"/>
      <c r="D87" s="38"/>
      <c r="E87" s="326" t="s">
        <v>134</v>
      </c>
      <c r="F87" s="328"/>
      <c r="G87" s="328"/>
      <c r="H87" s="328"/>
      <c r="I87" s="38"/>
      <c r="J87" s="38"/>
      <c r="K87" s="38"/>
      <c r="L87" s="53"/>
      <c r="S87" s="36"/>
      <c r="T87" s="36"/>
      <c r="U87" s="36"/>
      <c r="V87" s="36"/>
      <c r="W87" s="36"/>
      <c r="X87" s="36"/>
      <c r="Y87" s="36"/>
      <c r="Z87" s="36"/>
      <c r="AA87" s="36"/>
      <c r="AB87" s="36"/>
      <c r="AC87" s="36"/>
      <c r="AD87" s="36"/>
      <c r="AE87" s="36"/>
    </row>
    <row r="88" spans="1:31" s="2" customFormat="1" ht="12" customHeight="1">
      <c r="A88" s="36"/>
      <c r="B88" s="37"/>
      <c r="C88" s="30" t="s">
        <v>135</v>
      </c>
      <c r="D88" s="38"/>
      <c r="E88" s="38"/>
      <c r="F88" s="38"/>
      <c r="G88" s="38"/>
      <c r="H88" s="38"/>
      <c r="I88" s="38"/>
      <c r="J88" s="38"/>
      <c r="K88" s="38"/>
      <c r="L88" s="53"/>
      <c r="S88" s="36"/>
      <c r="T88" s="36"/>
      <c r="U88" s="36"/>
      <c r="V88" s="36"/>
      <c r="W88" s="36"/>
      <c r="X88" s="36"/>
      <c r="Y88" s="36"/>
      <c r="Z88" s="36"/>
      <c r="AA88" s="36"/>
      <c r="AB88" s="36"/>
      <c r="AC88" s="36"/>
      <c r="AD88" s="36"/>
      <c r="AE88" s="36"/>
    </row>
    <row r="89" spans="1:31" s="2" customFormat="1" ht="16.5" customHeight="1">
      <c r="A89" s="36"/>
      <c r="B89" s="37"/>
      <c r="C89" s="38"/>
      <c r="D89" s="38"/>
      <c r="E89" s="278" t="str">
        <f>E11</f>
        <v xml:space="preserve">D.1.10 - Architektonicko-stavební řešení </v>
      </c>
      <c r="F89" s="328"/>
      <c r="G89" s="328"/>
      <c r="H89" s="328"/>
      <c r="I89" s="38"/>
      <c r="J89" s="38"/>
      <c r="K89" s="38"/>
      <c r="L89" s="53"/>
      <c r="S89" s="36"/>
      <c r="T89" s="36"/>
      <c r="U89" s="36"/>
      <c r="V89" s="36"/>
      <c r="W89" s="36"/>
      <c r="X89" s="36"/>
      <c r="Y89" s="36"/>
      <c r="Z89" s="36"/>
      <c r="AA89" s="36"/>
      <c r="AB89" s="36"/>
      <c r="AC89" s="36"/>
      <c r="AD89" s="36"/>
      <c r="AE89" s="36"/>
    </row>
    <row r="90" spans="1:31" s="2" customFormat="1" ht="6.95" customHeight="1">
      <c r="A90" s="36"/>
      <c r="B90" s="37"/>
      <c r="C90" s="38"/>
      <c r="D90" s="38"/>
      <c r="E90" s="38"/>
      <c r="F90" s="38"/>
      <c r="G90" s="38"/>
      <c r="H90" s="38"/>
      <c r="I90" s="38"/>
      <c r="J90" s="38"/>
      <c r="K90" s="38"/>
      <c r="L90" s="53"/>
      <c r="S90" s="36"/>
      <c r="T90" s="36"/>
      <c r="U90" s="36"/>
      <c r="V90" s="36"/>
      <c r="W90" s="36"/>
      <c r="X90" s="36"/>
      <c r="Y90" s="36"/>
      <c r="Z90" s="36"/>
      <c r="AA90" s="36"/>
      <c r="AB90" s="36"/>
      <c r="AC90" s="36"/>
      <c r="AD90" s="36"/>
      <c r="AE90" s="36"/>
    </row>
    <row r="91" spans="1:31" s="2" customFormat="1" ht="12" customHeight="1">
      <c r="A91" s="36"/>
      <c r="B91" s="37"/>
      <c r="C91" s="30" t="s">
        <v>22</v>
      </c>
      <c r="D91" s="38"/>
      <c r="E91" s="38"/>
      <c r="F91" s="28" t="str">
        <f>F14</f>
        <v>Ostrava</v>
      </c>
      <c r="G91" s="38"/>
      <c r="H91" s="38"/>
      <c r="I91" s="30" t="s">
        <v>24</v>
      </c>
      <c r="J91" s="68" t="str">
        <f>IF(J14="","",J14)</f>
        <v>31. 12. 2021</v>
      </c>
      <c r="K91" s="38"/>
      <c r="L91" s="53"/>
      <c r="S91" s="36"/>
      <c r="T91" s="36"/>
      <c r="U91" s="36"/>
      <c r="V91" s="36"/>
      <c r="W91" s="36"/>
      <c r="X91" s="36"/>
      <c r="Y91" s="36"/>
      <c r="Z91" s="36"/>
      <c r="AA91" s="36"/>
      <c r="AB91" s="36"/>
      <c r="AC91" s="36"/>
      <c r="AD91" s="36"/>
      <c r="AE91" s="36"/>
    </row>
    <row r="92" spans="1:31" s="2" customFormat="1" ht="6.95" customHeight="1">
      <c r="A92" s="36"/>
      <c r="B92" s="37"/>
      <c r="C92" s="38"/>
      <c r="D92" s="38"/>
      <c r="E92" s="38"/>
      <c r="F92" s="38"/>
      <c r="G92" s="38"/>
      <c r="H92" s="38"/>
      <c r="I92" s="38"/>
      <c r="J92" s="38"/>
      <c r="K92" s="38"/>
      <c r="L92" s="53"/>
      <c r="S92" s="36"/>
      <c r="T92" s="36"/>
      <c r="U92" s="36"/>
      <c r="V92" s="36"/>
      <c r="W92" s="36"/>
      <c r="X92" s="36"/>
      <c r="Y92" s="36"/>
      <c r="Z92" s="36"/>
      <c r="AA92" s="36"/>
      <c r="AB92" s="36"/>
      <c r="AC92" s="36"/>
      <c r="AD92" s="36"/>
      <c r="AE92" s="36"/>
    </row>
    <row r="93" spans="1:31" s="2" customFormat="1" ht="25.7" customHeight="1">
      <c r="A93" s="36"/>
      <c r="B93" s="37"/>
      <c r="C93" s="30" t="s">
        <v>30</v>
      </c>
      <c r="D93" s="38"/>
      <c r="E93" s="38"/>
      <c r="F93" s="28" t="str">
        <f>E17</f>
        <v xml:space="preserve">VŠB-TUO </v>
      </c>
      <c r="G93" s="38"/>
      <c r="H93" s="38"/>
      <c r="I93" s="30" t="s">
        <v>36</v>
      </c>
      <c r="J93" s="34" t="str">
        <f>E23</f>
        <v>CHVÁLEK ATELIÉR s.r.o.</v>
      </c>
      <c r="K93" s="38"/>
      <c r="L93" s="53"/>
      <c r="S93" s="36"/>
      <c r="T93" s="36"/>
      <c r="U93" s="36"/>
      <c r="V93" s="36"/>
      <c r="W93" s="36"/>
      <c r="X93" s="36"/>
      <c r="Y93" s="36"/>
      <c r="Z93" s="36"/>
      <c r="AA93" s="36"/>
      <c r="AB93" s="36"/>
      <c r="AC93" s="36"/>
      <c r="AD93" s="36"/>
      <c r="AE93" s="36"/>
    </row>
    <row r="94" spans="1:31" s="2" customFormat="1" ht="15.2" customHeight="1">
      <c r="A94" s="36"/>
      <c r="B94" s="37"/>
      <c r="C94" s="30" t="s">
        <v>34</v>
      </c>
      <c r="D94" s="38"/>
      <c r="E94" s="38"/>
      <c r="F94" s="28" t="str">
        <f>IF(E20="","",E20)</f>
        <v>Vyplň údaj</v>
      </c>
      <c r="G94" s="38"/>
      <c r="H94" s="38"/>
      <c r="I94" s="30" t="s">
        <v>39</v>
      </c>
      <c r="J94" s="34" t="str">
        <f>E26</f>
        <v xml:space="preserve"> </v>
      </c>
      <c r="K94" s="38"/>
      <c r="L94" s="53"/>
      <c r="S94" s="36"/>
      <c r="T94" s="36"/>
      <c r="U94" s="36"/>
      <c r="V94" s="36"/>
      <c r="W94" s="36"/>
      <c r="X94" s="36"/>
      <c r="Y94" s="36"/>
      <c r="Z94" s="36"/>
      <c r="AA94" s="36"/>
      <c r="AB94" s="36"/>
      <c r="AC94" s="36"/>
      <c r="AD94" s="36"/>
      <c r="AE94" s="36"/>
    </row>
    <row r="95" spans="1:31" s="2" customFormat="1" ht="10.35" customHeight="1">
      <c r="A95" s="36"/>
      <c r="B95" s="37"/>
      <c r="C95" s="38"/>
      <c r="D95" s="38"/>
      <c r="E95" s="38"/>
      <c r="F95" s="38"/>
      <c r="G95" s="38"/>
      <c r="H95" s="38"/>
      <c r="I95" s="38"/>
      <c r="J95" s="38"/>
      <c r="K95" s="38"/>
      <c r="L95" s="53"/>
      <c r="S95" s="36"/>
      <c r="T95" s="36"/>
      <c r="U95" s="36"/>
      <c r="V95" s="36"/>
      <c r="W95" s="36"/>
      <c r="X95" s="36"/>
      <c r="Y95" s="36"/>
      <c r="Z95" s="36"/>
      <c r="AA95" s="36"/>
      <c r="AB95" s="36"/>
      <c r="AC95" s="36"/>
      <c r="AD95" s="36"/>
      <c r="AE95" s="36"/>
    </row>
    <row r="96" spans="1:31" s="2" customFormat="1" ht="29.25" customHeight="1">
      <c r="A96" s="36"/>
      <c r="B96" s="37"/>
      <c r="C96" s="151" t="s">
        <v>138</v>
      </c>
      <c r="D96" s="152"/>
      <c r="E96" s="152"/>
      <c r="F96" s="152"/>
      <c r="G96" s="152"/>
      <c r="H96" s="152"/>
      <c r="I96" s="152"/>
      <c r="J96" s="153" t="s">
        <v>139</v>
      </c>
      <c r="K96" s="152"/>
      <c r="L96" s="53"/>
      <c r="S96" s="36"/>
      <c r="T96" s="36"/>
      <c r="U96" s="36"/>
      <c r="V96" s="36"/>
      <c r="W96" s="36"/>
      <c r="X96" s="36"/>
      <c r="Y96" s="36"/>
      <c r="Z96" s="36"/>
      <c r="AA96" s="36"/>
      <c r="AB96" s="36"/>
      <c r="AC96" s="36"/>
      <c r="AD96" s="36"/>
      <c r="AE96" s="36"/>
    </row>
    <row r="97" spans="1:47" s="2" customFormat="1" ht="10.35" customHeight="1">
      <c r="A97" s="36"/>
      <c r="B97" s="37"/>
      <c r="C97" s="38"/>
      <c r="D97" s="38"/>
      <c r="E97" s="38"/>
      <c r="F97" s="38"/>
      <c r="G97" s="38"/>
      <c r="H97" s="38"/>
      <c r="I97" s="38"/>
      <c r="J97" s="38"/>
      <c r="K97" s="38"/>
      <c r="L97" s="53"/>
      <c r="S97" s="36"/>
      <c r="T97" s="36"/>
      <c r="U97" s="36"/>
      <c r="V97" s="36"/>
      <c r="W97" s="36"/>
      <c r="X97" s="36"/>
      <c r="Y97" s="36"/>
      <c r="Z97" s="36"/>
      <c r="AA97" s="36"/>
      <c r="AB97" s="36"/>
      <c r="AC97" s="36"/>
      <c r="AD97" s="36"/>
      <c r="AE97" s="36"/>
    </row>
    <row r="98" spans="1:47" s="2" customFormat="1" ht="22.9" customHeight="1">
      <c r="A98" s="36"/>
      <c r="B98" s="37"/>
      <c r="C98" s="154" t="s">
        <v>140</v>
      </c>
      <c r="D98" s="38"/>
      <c r="E98" s="38"/>
      <c r="F98" s="38"/>
      <c r="G98" s="38"/>
      <c r="H98" s="38"/>
      <c r="I98" s="38"/>
      <c r="J98" s="86">
        <f>J137</f>
        <v>0</v>
      </c>
      <c r="K98" s="38"/>
      <c r="L98" s="53"/>
      <c r="S98" s="36"/>
      <c r="T98" s="36"/>
      <c r="U98" s="36"/>
      <c r="V98" s="36"/>
      <c r="W98" s="36"/>
      <c r="X98" s="36"/>
      <c r="Y98" s="36"/>
      <c r="Z98" s="36"/>
      <c r="AA98" s="36"/>
      <c r="AB98" s="36"/>
      <c r="AC98" s="36"/>
      <c r="AD98" s="36"/>
      <c r="AE98" s="36"/>
      <c r="AU98" s="18" t="s">
        <v>141</v>
      </c>
    </row>
    <row r="99" spans="1:47" s="9" customFormat="1" ht="24.95" customHeight="1">
      <c r="B99" s="155"/>
      <c r="C99" s="156"/>
      <c r="D99" s="157" t="s">
        <v>142</v>
      </c>
      <c r="E99" s="158"/>
      <c r="F99" s="158"/>
      <c r="G99" s="158"/>
      <c r="H99" s="158"/>
      <c r="I99" s="158"/>
      <c r="J99" s="159">
        <f>J138</f>
        <v>0</v>
      </c>
      <c r="K99" s="156"/>
      <c r="L99" s="160"/>
    </row>
    <row r="100" spans="1:47" s="10" customFormat="1" ht="19.899999999999999" customHeight="1">
      <c r="B100" s="161"/>
      <c r="C100" s="106"/>
      <c r="D100" s="162" t="s">
        <v>143</v>
      </c>
      <c r="E100" s="163"/>
      <c r="F100" s="163"/>
      <c r="G100" s="163"/>
      <c r="H100" s="163"/>
      <c r="I100" s="163"/>
      <c r="J100" s="164">
        <f>J139</f>
        <v>0</v>
      </c>
      <c r="K100" s="106"/>
      <c r="L100" s="165"/>
    </row>
    <row r="101" spans="1:47" s="10" customFormat="1" ht="19.899999999999999" customHeight="1">
      <c r="B101" s="161"/>
      <c r="C101" s="106"/>
      <c r="D101" s="162" t="s">
        <v>144</v>
      </c>
      <c r="E101" s="163"/>
      <c r="F101" s="163"/>
      <c r="G101" s="163"/>
      <c r="H101" s="163"/>
      <c r="I101" s="163"/>
      <c r="J101" s="164">
        <f>J146</f>
        <v>0</v>
      </c>
      <c r="K101" s="106"/>
      <c r="L101" s="165"/>
    </row>
    <row r="102" spans="1:47" s="10" customFormat="1" ht="19.899999999999999" customHeight="1">
      <c r="B102" s="161"/>
      <c r="C102" s="106"/>
      <c r="D102" s="162" t="s">
        <v>145</v>
      </c>
      <c r="E102" s="163"/>
      <c r="F102" s="163"/>
      <c r="G102" s="163"/>
      <c r="H102" s="163"/>
      <c r="I102" s="163"/>
      <c r="J102" s="164">
        <f>J162</f>
        <v>0</v>
      </c>
      <c r="K102" s="106"/>
      <c r="L102" s="165"/>
    </row>
    <row r="103" spans="1:47" s="10" customFormat="1" ht="19.899999999999999" customHeight="1">
      <c r="B103" s="161"/>
      <c r="C103" s="106"/>
      <c r="D103" s="162" t="s">
        <v>146</v>
      </c>
      <c r="E103" s="163"/>
      <c r="F103" s="163"/>
      <c r="G103" s="163"/>
      <c r="H103" s="163"/>
      <c r="I103" s="163"/>
      <c r="J103" s="164">
        <f>J173</f>
        <v>0</v>
      </c>
      <c r="K103" s="106"/>
      <c r="L103" s="165"/>
    </row>
    <row r="104" spans="1:47" s="9" customFormat="1" ht="24.95" customHeight="1">
      <c r="B104" s="155"/>
      <c r="C104" s="156"/>
      <c r="D104" s="157" t="s">
        <v>147</v>
      </c>
      <c r="E104" s="158"/>
      <c r="F104" s="158"/>
      <c r="G104" s="158"/>
      <c r="H104" s="158"/>
      <c r="I104" s="158"/>
      <c r="J104" s="159">
        <f>J178</f>
        <v>0</v>
      </c>
      <c r="K104" s="156"/>
      <c r="L104" s="160"/>
    </row>
    <row r="105" spans="1:47" s="10" customFormat="1" ht="19.899999999999999" customHeight="1">
      <c r="B105" s="161"/>
      <c r="C105" s="106"/>
      <c r="D105" s="162" t="s">
        <v>148</v>
      </c>
      <c r="E105" s="163"/>
      <c r="F105" s="163"/>
      <c r="G105" s="163"/>
      <c r="H105" s="163"/>
      <c r="I105" s="163"/>
      <c r="J105" s="164">
        <f>J179</f>
        <v>0</v>
      </c>
      <c r="K105" s="106"/>
      <c r="L105" s="165"/>
    </row>
    <row r="106" spans="1:47" s="10" customFormat="1" ht="19.899999999999999" customHeight="1">
      <c r="B106" s="161"/>
      <c r="C106" s="106"/>
      <c r="D106" s="162" t="s">
        <v>149</v>
      </c>
      <c r="E106" s="163"/>
      <c r="F106" s="163"/>
      <c r="G106" s="163"/>
      <c r="H106" s="163"/>
      <c r="I106" s="163"/>
      <c r="J106" s="164">
        <f>J248</f>
        <v>0</v>
      </c>
      <c r="K106" s="106"/>
      <c r="L106" s="165"/>
    </row>
    <row r="107" spans="1:47" s="10" customFormat="1" ht="19.899999999999999" customHeight="1">
      <c r="B107" s="161"/>
      <c r="C107" s="106"/>
      <c r="D107" s="162" t="s">
        <v>150</v>
      </c>
      <c r="E107" s="163"/>
      <c r="F107" s="163"/>
      <c r="G107" s="163"/>
      <c r="H107" s="163"/>
      <c r="I107" s="163"/>
      <c r="J107" s="164">
        <f>J291</f>
        <v>0</v>
      </c>
      <c r="K107" s="106"/>
      <c r="L107" s="165"/>
    </row>
    <row r="108" spans="1:47" s="10" customFormat="1" ht="19.899999999999999" customHeight="1">
      <c r="B108" s="161"/>
      <c r="C108" s="106"/>
      <c r="D108" s="162" t="s">
        <v>151</v>
      </c>
      <c r="E108" s="163"/>
      <c r="F108" s="163"/>
      <c r="G108" s="163"/>
      <c r="H108" s="163"/>
      <c r="I108" s="163"/>
      <c r="J108" s="164">
        <f>J293</f>
        <v>0</v>
      </c>
      <c r="K108" s="106"/>
      <c r="L108" s="165"/>
    </row>
    <row r="109" spans="1:47" s="10" customFormat="1" ht="19.899999999999999" customHeight="1">
      <c r="B109" s="161"/>
      <c r="C109" s="106"/>
      <c r="D109" s="162" t="s">
        <v>152</v>
      </c>
      <c r="E109" s="163"/>
      <c r="F109" s="163"/>
      <c r="G109" s="163"/>
      <c r="H109" s="163"/>
      <c r="I109" s="163"/>
      <c r="J109" s="164">
        <f>J303</f>
        <v>0</v>
      </c>
      <c r="K109" s="106"/>
      <c r="L109" s="165"/>
    </row>
    <row r="110" spans="1:47" s="10" customFormat="1" ht="19.899999999999999" customHeight="1">
      <c r="B110" s="161"/>
      <c r="C110" s="106"/>
      <c r="D110" s="162" t="s">
        <v>153</v>
      </c>
      <c r="E110" s="163"/>
      <c r="F110" s="163"/>
      <c r="G110" s="163"/>
      <c r="H110" s="163"/>
      <c r="I110" s="163"/>
      <c r="J110" s="164">
        <f>J316</f>
        <v>0</v>
      </c>
      <c r="K110" s="106"/>
      <c r="L110" s="165"/>
    </row>
    <row r="111" spans="1:47" s="10" customFormat="1" ht="19.899999999999999" customHeight="1">
      <c r="B111" s="161"/>
      <c r="C111" s="106"/>
      <c r="D111" s="162" t="s">
        <v>154</v>
      </c>
      <c r="E111" s="163"/>
      <c r="F111" s="163"/>
      <c r="G111" s="163"/>
      <c r="H111" s="163"/>
      <c r="I111" s="163"/>
      <c r="J111" s="164">
        <f>J344</f>
        <v>0</v>
      </c>
      <c r="K111" s="106"/>
      <c r="L111" s="165"/>
    </row>
    <row r="112" spans="1:47" s="9" customFormat="1" ht="24.95" customHeight="1">
      <c r="B112" s="155"/>
      <c r="C112" s="156"/>
      <c r="D112" s="157" t="s">
        <v>155</v>
      </c>
      <c r="E112" s="158"/>
      <c r="F112" s="158"/>
      <c r="G112" s="158"/>
      <c r="H112" s="158"/>
      <c r="I112" s="158"/>
      <c r="J112" s="159">
        <f>J354</f>
        <v>0</v>
      </c>
      <c r="K112" s="156"/>
      <c r="L112" s="160"/>
    </row>
    <row r="113" spans="1:31" s="9" customFormat="1" ht="24.95" customHeight="1">
      <c r="B113" s="155"/>
      <c r="C113" s="156"/>
      <c r="D113" s="157" t="s">
        <v>156</v>
      </c>
      <c r="E113" s="158"/>
      <c r="F113" s="158"/>
      <c r="G113" s="158"/>
      <c r="H113" s="158"/>
      <c r="I113" s="158"/>
      <c r="J113" s="159">
        <f>J372</f>
        <v>0</v>
      </c>
      <c r="K113" s="156"/>
      <c r="L113" s="160"/>
    </row>
    <row r="114" spans="1:31" s="10" customFormat="1" ht="19.899999999999999" customHeight="1">
      <c r="B114" s="161"/>
      <c r="C114" s="106"/>
      <c r="D114" s="162" t="s">
        <v>157</v>
      </c>
      <c r="E114" s="163"/>
      <c r="F114" s="163"/>
      <c r="G114" s="163"/>
      <c r="H114" s="163"/>
      <c r="I114" s="163"/>
      <c r="J114" s="164">
        <f>J373</f>
        <v>0</v>
      </c>
      <c r="K114" s="106"/>
      <c r="L114" s="165"/>
    </row>
    <row r="115" spans="1:31" s="10" customFormat="1" ht="19.899999999999999" customHeight="1">
      <c r="B115" s="161"/>
      <c r="C115" s="106"/>
      <c r="D115" s="162" t="s">
        <v>158</v>
      </c>
      <c r="E115" s="163"/>
      <c r="F115" s="163"/>
      <c r="G115" s="163"/>
      <c r="H115" s="163"/>
      <c r="I115" s="163"/>
      <c r="J115" s="164">
        <f>J386</f>
        <v>0</v>
      </c>
      <c r="K115" s="106"/>
      <c r="L115" s="165"/>
    </row>
    <row r="116" spans="1:31" s="2" customFormat="1" ht="21.75" customHeight="1">
      <c r="A116" s="36"/>
      <c r="B116" s="37"/>
      <c r="C116" s="38"/>
      <c r="D116" s="38"/>
      <c r="E116" s="38"/>
      <c r="F116" s="38"/>
      <c r="G116" s="38"/>
      <c r="H116" s="38"/>
      <c r="I116" s="38"/>
      <c r="J116" s="38"/>
      <c r="K116" s="38"/>
      <c r="L116" s="53"/>
      <c r="S116" s="36"/>
      <c r="T116" s="36"/>
      <c r="U116" s="36"/>
      <c r="V116" s="36"/>
      <c r="W116" s="36"/>
      <c r="X116" s="36"/>
      <c r="Y116" s="36"/>
      <c r="Z116" s="36"/>
      <c r="AA116" s="36"/>
      <c r="AB116" s="36"/>
      <c r="AC116" s="36"/>
      <c r="AD116" s="36"/>
      <c r="AE116" s="36"/>
    </row>
    <row r="117" spans="1:31" s="2" customFormat="1" ht="6.95" customHeight="1">
      <c r="A117" s="36"/>
      <c r="B117" s="56"/>
      <c r="C117" s="57"/>
      <c r="D117" s="57"/>
      <c r="E117" s="57"/>
      <c r="F117" s="57"/>
      <c r="G117" s="57"/>
      <c r="H117" s="57"/>
      <c r="I117" s="57"/>
      <c r="J117" s="57"/>
      <c r="K117" s="57"/>
      <c r="L117" s="53"/>
      <c r="S117" s="36"/>
      <c r="T117" s="36"/>
      <c r="U117" s="36"/>
      <c r="V117" s="36"/>
      <c r="W117" s="36"/>
      <c r="X117" s="36"/>
      <c r="Y117" s="36"/>
      <c r="Z117" s="36"/>
      <c r="AA117" s="36"/>
      <c r="AB117" s="36"/>
      <c r="AC117" s="36"/>
      <c r="AD117" s="36"/>
      <c r="AE117" s="36"/>
    </row>
    <row r="121" spans="1:31" s="2" customFormat="1" ht="6.95" customHeight="1">
      <c r="A121" s="36"/>
      <c r="B121" s="58"/>
      <c r="C121" s="59"/>
      <c r="D121" s="59"/>
      <c r="E121" s="59"/>
      <c r="F121" s="59"/>
      <c r="G121" s="59"/>
      <c r="H121" s="59"/>
      <c r="I121" s="59"/>
      <c r="J121" s="59"/>
      <c r="K121" s="59"/>
      <c r="L121" s="53"/>
      <c r="S121" s="36"/>
      <c r="T121" s="36"/>
      <c r="U121" s="36"/>
      <c r="V121" s="36"/>
      <c r="W121" s="36"/>
      <c r="X121" s="36"/>
      <c r="Y121" s="36"/>
      <c r="Z121" s="36"/>
      <c r="AA121" s="36"/>
      <c r="AB121" s="36"/>
      <c r="AC121" s="36"/>
      <c r="AD121" s="36"/>
      <c r="AE121" s="36"/>
    </row>
    <row r="122" spans="1:31" s="2" customFormat="1" ht="24.95" customHeight="1">
      <c r="A122" s="36"/>
      <c r="B122" s="37"/>
      <c r="C122" s="24" t="s">
        <v>159</v>
      </c>
      <c r="D122" s="38"/>
      <c r="E122" s="38"/>
      <c r="F122" s="38"/>
      <c r="G122" s="38"/>
      <c r="H122" s="38"/>
      <c r="I122" s="38"/>
      <c r="J122" s="38"/>
      <c r="K122" s="38"/>
      <c r="L122" s="53"/>
      <c r="S122" s="36"/>
      <c r="T122" s="36"/>
      <c r="U122" s="36"/>
      <c r="V122" s="36"/>
      <c r="W122" s="36"/>
      <c r="X122" s="36"/>
      <c r="Y122" s="36"/>
      <c r="Z122" s="36"/>
      <c r="AA122" s="36"/>
      <c r="AB122" s="36"/>
      <c r="AC122" s="36"/>
      <c r="AD122" s="36"/>
      <c r="AE122" s="36"/>
    </row>
    <row r="123" spans="1:31" s="2" customFormat="1" ht="6.95" customHeight="1">
      <c r="A123" s="36"/>
      <c r="B123" s="37"/>
      <c r="C123" s="38"/>
      <c r="D123" s="38"/>
      <c r="E123" s="38"/>
      <c r="F123" s="38"/>
      <c r="G123" s="38"/>
      <c r="H123" s="38"/>
      <c r="I123" s="38"/>
      <c r="J123" s="38"/>
      <c r="K123" s="38"/>
      <c r="L123" s="53"/>
      <c r="S123" s="36"/>
      <c r="T123" s="36"/>
      <c r="U123" s="36"/>
      <c r="V123" s="36"/>
      <c r="W123" s="36"/>
      <c r="X123" s="36"/>
      <c r="Y123" s="36"/>
      <c r="Z123" s="36"/>
      <c r="AA123" s="36"/>
      <c r="AB123" s="36"/>
      <c r="AC123" s="36"/>
      <c r="AD123" s="36"/>
      <c r="AE123" s="36"/>
    </row>
    <row r="124" spans="1:31" s="2" customFormat="1" ht="12" customHeight="1">
      <c r="A124" s="36"/>
      <c r="B124" s="37"/>
      <c r="C124" s="30" t="s">
        <v>16</v>
      </c>
      <c r="D124" s="38"/>
      <c r="E124" s="38"/>
      <c r="F124" s="38"/>
      <c r="G124" s="38"/>
      <c r="H124" s="38"/>
      <c r="I124" s="38"/>
      <c r="J124" s="38"/>
      <c r="K124" s="38"/>
      <c r="L124" s="53"/>
      <c r="S124" s="36"/>
      <c r="T124" s="36"/>
      <c r="U124" s="36"/>
      <c r="V124" s="36"/>
      <c r="W124" s="36"/>
      <c r="X124" s="36"/>
      <c r="Y124" s="36"/>
      <c r="Z124" s="36"/>
      <c r="AA124" s="36"/>
      <c r="AB124" s="36"/>
      <c r="AC124" s="36"/>
      <c r="AD124" s="36"/>
      <c r="AE124" s="36"/>
    </row>
    <row r="125" spans="1:31" s="2" customFormat="1" ht="16.5" customHeight="1">
      <c r="A125" s="36"/>
      <c r="B125" s="37"/>
      <c r="C125" s="38"/>
      <c r="D125" s="38"/>
      <c r="E125" s="326" t="str">
        <f>E7</f>
        <v>Technologický pavilon CPIT - rekonstrukce střech</v>
      </c>
      <c r="F125" s="327"/>
      <c r="G125" s="327"/>
      <c r="H125" s="327"/>
      <c r="I125" s="38"/>
      <c r="J125" s="38"/>
      <c r="K125" s="38"/>
      <c r="L125" s="53"/>
      <c r="S125" s="36"/>
      <c r="T125" s="36"/>
      <c r="U125" s="36"/>
      <c r="V125" s="36"/>
      <c r="W125" s="36"/>
      <c r="X125" s="36"/>
      <c r="Y125" s="36"/>
      <c r="Z125" s="36"/>
      <c r="AA125" s="36"/>
      <c r="AB125" s="36"/>
      <c r="AC125" s="36"/>
      <c r="AD125" s="36"/>
      <c r="AE125" s="36"/>
    </row>
    <row r="126" spans="1:31" s="1" customFormat="1" ht="12" customHeight="1">
      <c r="B126" s="22"/>
      <c r="C126" s="30" t="s">
        <v>133</v>
      </c>
      <c r="D126" s="23"/>
      <c r="E126" s="23"/>
      <c r="F126" s="23"/>
      <c r="G126" s="23"/>
      <c r="H126" s="23"/>
      <c r="I126" s="23"/>
      <c r="J126" s="23"/>
      <c r="K126" s="23"/>
      <c r="L126" s="21"/>
    </row>
    <row r="127" spans="1:31" s="2" customFormat="1" ht="16.5" customHeight="1">
      <c r="A127" s="36"/>
      <c r="B127" s="37"/>
      <c r="C127" s="38"/>
      <c r="D127" s="38"/>
      <c r="E127" s="326" t="s">
        <v>134</v>
      </c>
      <c r="F127" s="328"/>
      <c r="G127" s="328"/>
      <c r="H127" s="328"/>
      <c r="I127" s="38"/>
      <c r="J127" s="38"/>
      <c r="K127" s="38"/>
      <c r="L127" s="53"/>
      <c r="S127" s="36"/>
      <c r="T127" s="36"/>
      <c r="U127" s="36"/>
      <c r="V127" s="36"/>
      <c r="W127" s="36"/>
      <c r="X127" s="36"/>
      <c r="Y127" s="36"/>
      <c r="Z127" s="36"/>
      <c r="AA127" s="36"/>
      <c r="AB127" s="36"/>
      <c r="AC127" s="36"/>
      <c r="AD127" s="36"/>
      <c r="AE127" s="36"/>
    </row>
    <row r="128" spans="1:31" s="2" customFormat="1" ht="12" customHeight="1">
      <c r="A128" s="36"/>
      <c r="B128" s="37"/>
      <c r="C128" s="30" t="s">
        <v>135</v>
      </c>
      <c r="D128" s="38"/>
      <c r="E128" s="38"/>
      <c r="F128" s="38"/>
      <c r="G128" s="38"/>
      <c r="H128" s="38"/>
      <c r="I128" s="38"/>
      <c r="J128" s="38"/>
      <c r="K128" s="38"/>
      <c r="L128" s="53"/>
      <c r="S128" s="36"/>
      <c r="T128" s="36"/>
      <c r="U128" s="36"/>
      <c r="V128" s="36"/>
      <c r="W128" s="36"/>
      <c r="X128" s="36"/>
      <c r="Y128" s="36"/>
      <c r="Z128" s="36"/>
      <c r="AA128" s="36"/>
      <c r="AB128" s="36"/>
      <c r="AC128" s="36"/>
      <c r="AD128" s="36"/>
      <c r="AE128" s="36"/>
    </row>
    <row r="129" spans="1:65" s="2" customFormat="1" ht="16.5" customHeight="1">
      <c r="A129" s="36"/>
      <c r="B129" s="37"/>
      <c r="C129" s="38"/>
      <c r="D129" s="38"/>
      <c r="E129" s="278" t="str">
        <f>E11</f>
        <v xml:space="preserve">D.1.10 - Architektonicko-stavební řešení </v>
      </c>
      <c r="F129" s="328"/>
      <c r="G129" s="328"/>
      <c r="H129" s="328"/>
      <c r="I129" s="38"/>
      <c r="J129" s="38"/>
      <c r="K129" s="38"/>
      <c r="L129" s="53"/>
      <c r="S129" s="36"/>
      <c r="T129" s="36"/>
      <c r="U129" s="36"/>
      <c r="V129" s="36"/>
      <c r="W129" s="36"/>
      <c r="X129" s="36"/>
      <c r="Y129" s="36"/>
      <c r="Z129" s="36"/>
      <c r="AA129" s="36"/>
      <c r="AB129" s="36"/>
      <c r="AC129" s="36"/>
      <c r="AD129" s="36"/>
      <c r="AE129" s="36"/>
    </row>
    <row r="130" spans="1:65" s="2" customFormat="1" ht="6.95" customHeight="1">
      <c r="A130" s="36"/>
      <c r="B130" s="37"/>
      <c r="C130" s="38"/>
      <c r="D130" s="38"/>
      <c r="E130" s="38"/>
      <c r="F130" s="38"/>
      <c r="G130" s="38"/>
      <c r="H130" s="38"/>
      <c r="I130" s="38"/>
      <c r="J130" s="38"/>
      <c r="K130" s="38"/>
      <c r="L130" s="53"/>
      <c r="S130" s="36"/>
      <c r="T130" s="36"/>
      <c r="U130" s="36"/>
      <c r="V130" s="36"/>
      <c r="W130" s="36"/>
      <c r="X130" s="36"/>
      <c r="Y130" s="36"/>
      <c r="Z130" s="36"/>
      <c r="AA130" s="36"/>
      <c r="AB130" s="36"/>
      <c r="AC130" s="36"/>
      <c r="AD130" s="36"/>
      <c r="AE130" s="36"/>
    </row>
    <row r="131" spans="1:65" s="2" customFormat="1" ht="12" customHeight="1">
      <c r="A131" s="36"/>
      <c r="B131" s="37"/>
      <c r="C131" s="30" t="s">
        <v>22</v>
      </c>
      <c r="D131" s="38"/>
      <c r="E131" s="38"/>
      <c r="F131" s="28" t="str">
        <f>F14</f>
        <v>Ostrava</v>
      </c>
      <c r="G131" s="38"/>
      <c r="H131" s="38"/>
      <c r="I131" s="30" t="s">
        <v>24</v>
      </c>
      <c r="J131" s="68" t="str">
        <f>IF(J14="","",J14)</f>
        <v>31. 12. 2021</v>
      </c>
      <c r="K131" s="38"/>
      <c r="L131" s="53"/>
      <c r="S131" s="36"/>
      <c r="T131" s="36"/>
      <c r="U131" s="36"/>
      <c r="V131" s="36"/>
      <c r="W131" s="36"/>
      <c r="X131" s="36"/>
      <c r="Y131" s="36"/>
      <c r="Z131" s="36"/>
      <c r="AA131" s="36"/>
      <c r="AB131" s="36"/>
      <c r="AC131" s="36"/>
      <c r="AD131" s="36"/>
      <c r="AE131" s="36"/>
    </row>
    <row r="132" spans="1:65" s="2" customFormat="1" ht="6.95" customHeight="1">
      <c r="A132" s="36"/>
      <c r="B132" s="37"/>
      <c r="C132" s="38"/>
      <c r="D132" s="38"/>
      <c r="E132" s="38"/>
      <c r="F132" s="38"/>
      <c r="G132" s="38"/>
      <c r="H132" s="38"/>
      <c r="I132" s="38"/>
      <c r="J132" s="38"/>
      <c r="K132" s="38"/>
      <c r="L132" s="53"/>
      <c r="S132" s="36"/>
      <c r="T132" s="36"/>
      <c r="U132" s="36"/>
      <c r="V132" s="36"/>
      <c r="W132" s="36"/>
      <c r="X132" s="36"/>
      <c r="Y132" s="36"/>
      <c r="Z132" s="36"/>
      <c r="AA132" s="36"/>
      <c r="AB132" s="36"/>
      <c r="AC132" s="36"/>
      <c r="AD132" s="36"/>
      <c r="AE132" s="36"/>
    </row>
    <row r="133" spans="1:65" s="2" customFormat="1" ht="25.7" customHeight="1">
      <c r="A133" s="36"/>
      <c r="B133" s="37"/>
      <c r="C133" s="30" t="s">
        <v>30</v>
      </c>
      <c r="D133" s="38"/>
      <c r="E133" s="38"/>
      <c r="F133" s="28" t="str">
        <f>E17</f>
        <v xml:space="preserve">VŠB-TUO </v>
      </c>
      <c r="G133" s="38"/>
      <c r="H133" s="38"/>
      <c r="I133" s="30" t="s">
        <v>36</v>
      </c>
      <c r="J133" s="34" t="str">
        <f>E23</f>
        <v>CHVÁLEK ATELIÉR s.r.o.</v>
      </c>
      <c r="K133" s="38"/>
      <c r="L133" s="53"/>
      <c r="S133" s="36"/>
      <c r="T133" s="36"/>
      <c r="U133" s="36"/>
      <c r="V133" s="36"/>
      <c r="W133" s="36"/>
      <c r="X133" s="36"/>
      <c r="Y133" s="36"/>
      <c r="Z133" s="36"/>
      <c r="AA133" s="36"/>
      <c r="AB133" s="36"/>
      <c r="AC133" s="36"/>
      <c r="AD133" s="36"/>
      <c r="AE133" s="36"/>
    </row>
    <row r="134" spans="1:65" s="2" customFormat="1" ht="15.2" customHeight="1">
      <c r="A134" s="36"/>
      <c r="B134" s="37"/>
      <c r="C134" s="30" t="s">
        <v>34</v>
      </c>
      <c r="D134" s="38"/>
      <c r="E134" s="38"/>
      <c r="F134" s="28" t="str">
        <f>IF(E20="","",E20)</f>
        <v>Vyplň údaj</v>
      </c>
      <c r="G134" s="38"/>
      <c r="H134" s="38"/>
      <c r="I134" s="30" t="s">
        <v>39</v>
      </c>
      <c r="J134" s="34" t="str">
        <f>E26</f>
        <v xml:space="preserve"> </v>
      </c>
      <c r="K134" s="38"/>
      <c r="L134" s="53"/>
      <c r="S134" s="36"/>
      <c r="T134" s="36"/>
      <c r="U134" s="36"/>
      <c r="V134" s="36"/>
      <c r="W134" s="36"/>
      <c r="X134" s="36"/>
      <c r="Y134" s="36"/>
      <c r="Z134" s="36"/>
      <c r="AA134" s="36"/>
      <c r="AB134" s="36"/>
      <c r="AC134" s="36"/>
      <c r="AD134" s="36"/>
      <c r="AE134" s="36"/>
    </row>
    <row r="135" spans="1:65" s="2" customFormat="1" ht="10.35" customHeight="1">
      <c r="A135" s="36"/>
      <c r="B135" s="37"/>
      <c r="C135" s="38"/>
      <c r="D135" s="38"/>
      <c r="E135" s="38"/>
      <c r="F135" s="38"/>
      <c r="G135" s="38"/>
      <c r="H135" s="38"/>
      <c r="I135" s="38"/>
      <c r="J135" s="38"/>
      <c r="K135" s="38"/>
      <c r="L135" s="53"/>
      <c r="S135" s="36"/>
      <c r="T135" s="36"/>
      <c r="U135" s="36"/>
      <c r="V135" s="36"/>
      <c r="W135" s="36"/>
      <c r="X135" s="36"/>
      <c r="Y135" s="36"/>
      <c r="Z135" s="36"/>
      <c r="AA135" s="36"/>
      <c r="AB135" s="36"/>
      <c r="AC135" s="36"/>
      <c r="AD135" s="36"/>
      <c r="AE135" s="36"/>
    </row>
    <row r="136" spans="1:65" s="11" customFormat="1" ht="29.25" customHeight="1">
      <c r="A136" s="166"/>
      <c r="B136" s="167"/>
      <c r="C136" s="168" t="s">
        <v>160</v>
      </c>
      <c r="D136" s="169" t="s">
        <v>68</v>
      </c>
      <c r="E136" s="169" t="s">
        <v>64</v>
      </c>
      <c r="F136" s="169" t="s">
        <v>65</v>
      </c>
      <c r="G136" s="169" t="s">
        <v>161</v>
      </c>
      <c r="H136" s="169" t="s">
        <v>162</v>
      </c>
      <c r="I136" s="169" t="s">
        <v>163</v>
      </c>
      <c r="J136" s="169" t="s">
        <v>139</v>
      </c>
      <c r="K136" s="170" t="s">
        <v>164</v>
      </c>
      <c r="L136" s="171"/>
      <c r="M136" s="77" t="s">
        <v>1</v>
      </c>
      <c r="N136" s="78" t="s">
        <v>47</v>
      </c>
      <c r="O136" s="78" t="s">
        <v>165</v>
      </c>
      <c r="P136" s="78" t="s">
        <v>166</v>
      </c>
      <c r="Q136" s="78" t="s">
        <v>167</v>
      </c>
      <c r="R136" s="78" t="s">
        <v>168</v>
      </c>
      <c r="S136" s="78" t="s">
        <v>169</v>
      </c>
      <c r="T136" s="79" t="s">
        <v>170</v>
      </c>
      <c r="U136" s="166"/>
      <c r="V136" s="166"/>
      <c r="W136" s="166"/>
      <c r="X136" s="166"/>
      <c r="Y136" s="166"/>
      <c r="Z136" s="166"/>
      <c r="AA136" s="166"/>
      <c r="AB136" s="166"/>
      <c r="AC136" s="166"/>
      <c r="AD136" s="166"/>
      <c r="AE136" s="166"/>
    </row>
    <row r="137" spans="1:65" s="2" customFormat="1" ht="22.9" customHeight="1">
      <c r="A137" s="36"/>
      <c r="B137" s="37"/>
      <c r="C137" s="84" t="s">
        <v>171</v>
      </c>
      <c r="D137" s="38"/>
      <c r="E137" s="38"/>
      <c r="F137" s="38"/>
      <c r="G137" s="38"/>
      <c r="H137" s="38"/>
      <c r="I137" s="38"/>
      <c r="J137" s="172">
        <f>BK137</f>
        <v>0</v>
      </c>
      <c r="K137" s="38"/>
      <c r="L137" s="41"/>
      <c r="M137" s="80"/>
      <c r="N137" s="173"/>
      <c r="O137" s="81"/>
      <c r="P137" s="174">
        <f>P138+P178+P354+P372</f>
        <v>0</v>
      </c>
      <c r="Q137" s="81"/>
      <c r="R137" s="174">
        <f>R138+R178+R354+R372</f>
        <v>28.886273740000004</v>
      </c>
      <c r="S137" s="81"/>
      <c r="T137" s="175">
        <f>T138+T178+T354+T372</f>
        <v>190.28824400000002</v>
      </c>
      <c r="U137" s="36"/>
      <c r="V137" s="36"/>
      <c r="W137" s="36"/>
      <c r="X137" s="36"/>
      <c r="Y137" s="36"/>
      <c r="Z137" s="36"/>
      <c r="AA137" s="36"/>
      <c r="AB137" s="36"/>
      <c r="AC137" s="36"/>
      <c r="AD137" s="36"/>
      <c r="AE137" s="36"/>
      <c r="AT137" s="18" t="s">
        <v>82</v>
      </c>
      <c r="AU137" s="18" t="s">
        <v>141</v>
      </c>
      <c r="BK137" s="176">
        <f>BK138+BK178+BK354+BK372</f>
        <v>0</v>
      </c>
    </row>
    <row r="138" spans="1:65" s="12" customFormat="1" ht="25.9" customHeight="1">
      <c r="B138" s="177"/>
      <c r="C138" s="178"/>
      <c r="D138" s="179" t="s">
        <v>82</v>
      </c>
      <c r="E138" s="180" t="s">
        <v>172</v>
      </c>
      <c r="F138" s="180" t="s">
        <v>173</v>
      </c>
      <c r="G138" s="178"/>
      <c r="H138" s="178"/>
      <c r="I138" s="181"/>
      <c r="J138" s="182">
        <f>BK138</f>
        <v>0</v>
      </c>
      <c r="K138" s="178"/>
      <c r="L138" s="183"/>
      <c r="M138" s="184"/>
      <c r="N138" s="185"/>
      <c r="O138" s="185"/>
      <c r="P138" s="186">
        <f>P139+P146+P162+P173</f>
        <v>0</v>
      </c>
      <c r="Q138" s="185"/>
      <c r="R138" s="186">
        <f>R139+R146+R162+R173</f>
        <v>8.8199999999999997E-3</v>
      </c>
      <c r="S138" s="185"/>
      <c r="T138" s="187">
        <f>T139+T146+T162+T173</f>
        <v>177.87240000000003</v>
      </c>
      <c r="AR138" s="188" t="s">
        <v>87</v>
      </c>
      <c r="AT138" s="189" t="s">
        <v>82</v>
      </c>
      <c r="AU138" s="189" t="s">
        <v>83</v>
      </c>
      <c r="AY138" s="188" t="s">
        <v>174</v>
      </c>
      <c r="BK138" s="190">
        <f>BK139+BK146+BK162+BK173</f>
        <v>0</v>
      </c>
    </row>
    <row r="139" spans="1:65" s="12" customFormat="1" ht="22.9" customHeight="1">
      <c r="B139" s="177"/>
      <c r="C139" s="178"/>
      <c r="D139" s="179" t="s">
        <v>82</v>
      </c>
      <c r="E139" s="191" t="s">
        <v>175</v>
      </c>
      <c r="F139" s="191" t="s">
        <v>176</v>
      </c>
      <c r="G139" s="178"/>
      <c r="H139" s="178"/>
      <c r="I139" s="181"/>
      <c r="J139" s="192">
        <f>BK139</f>
        <v>0</v>
      </c>
      <c r="K139" s="178"/>
      <c r="L139" s="183"/>
      <c r="M139" s="184"/>
      <c r="N139" s="185"/>
      <c r="O139" s="185"/>
      <c r="P139" s="186">
        <f>SUM(P140:P145)</f>
        <v>0</v>
      </c>
      <c r="Q139" s="185"/>
      <c r="R139" s="186">
        <f>SUM(R140:R145)</f>
        <v>0</v>
      </c>
      <c r="S139" s="185"/>
      <c r="T139" s="187">
        <f>SUM(T140:T145)</f>
        <v>0</v>
      </c>
      <c r="AR139" s="188" t="s">
        <v>87</v>
      </c>
      <c r="AT139" s="189" t="s">
        <v>82</v>
      </c>
      <c r="AU139" s="189" t="s">
        <v>87</v>
      </c>
      <c r="AY139" s="188" t="s">
        <v>174</v>
      </c>
      <c r="BK139" s="190">
        <f>SUM(BK140:BK145)</f>
        <v>0</v>
      </c>
    </row>
    <row r="140" spans="1:65" s="2" customFormat="1" ht="16.5" customHeight="1">
      <c r="A140" s="36"/>
      <c r="B140" s="37"/>
      <c r="C140" s="193" t="s">
        <v>87</v>
      </c>
      <c r="D140" s="193" t="s">
        <v>177</v>
      </c>
      <c r="E140" s="194" t="s">
        <v>178</v>
      </c>
      <c r="F140" s="195" t="s">
        <v>179</v>
      </c>
      <c r="G140" s="196" t="s">
        <v>180</v>
      </c>
      <c r="H140" s="197">
        <v>125.7</v>
      </c>
      <c r="I140" s="198"/>
      <c r="J140" s="199">
        <f>ROUND(I140*H140,2)</f>
        <v>0</v>
      </c>
      <c r="K140" s="195" t="s">
        <v>181</v>
      </c>
      <c r="L140" s="41"/>
      <c r="M140" s="200" t="s">
        <v>1</v>
      </c>
      <c r="N140" s="201" t="s">
        <v>48</v>
      </c>
      <c r="O140" s="73"/>
      <c r="P140" s="202">
        <f>O140*H140</f>
        <v>0</v>
      </c>
      <c r="Q140" s="202">
        <v>0</v>
      </c>
      <c r="R140" s="202">
        <f>Q140*H140</f>
        <v>0</v>
      </c>
      <c r="S140" s="202">
        <v>0</v>
      </c>
      <c r="T140" s="203">
        <f>S140*H140</f>
        <v>0</v>
      </c>
      <c r="U140" s="36"/>
      <c r="V140" s="36"/>
      <c r="W140" s="36"/>
      <c r="X140" s="36"/>
      <c r="Y140" s="36"/>
      <c r="Z140" s="36"/>
      <c r="AA140" s="36"/>
      <c r="AB140" s="36"/>
      <c r="AC140" s="36"/>
      <c r="AD140" s="36"/>
      <c r="AE140" s="36"/>
      <c r="AR140" s="204" t="s">
        <v>120</v>
      </c>
      <c r="AT140" s="204" t="s">
        <v>177</v>
      </c>
      <c r="AU140" s="204" t="s">
        <v>91</v>
      </c>
      <c r="AY140" s="18" t="s">
        <v>174</v>
      </c>
      <c r="BE140" s="205">
        <f>IF(N140="základní",J140,0)</f>
        <v>0</v>
      </c>
      <c r="BF140" s="205">
        <f>IF(N140="snížená",J140,0)</f>
        <v>0</v>
      </c>
      <c r="BG140" s="205">
        <f>IF(N140="zákl. přenesená",J140,0)</f>
        <v>0</v>
      </c>
      <c r="BH140" s="205">
        <f>IF(N140="sníž. přenesená",J140,0)</f>
        <v>0</v>
      </c>
      <c r="BI140" s="205">
        <f>IF(N140="nulová",J140,0)</f>
        <v>0</v>
      </c>
      <c r="BJ140" s="18" t="s">
        <v>87</v>
      </c>
      <c r="BK140" s="205">
        <f>ROUND(I140*H140,2)</f>
        <v>0</v>
      </c>
      <c r="BL140" s="18" t="s">
        <v>120</v>
      </c>
      <c r="BM140" s="204" t="s">
        <v>182</v>
      </c>
    </row>
    <row r="141" spans="1:65" s="2" customFormat="1" ht="19.5">
      <c r="A141" s="36"/>
      <c r="B141" s="37"/>
      <c r="C141" s="38"/>
      <c r="D141" s="206" t="s">
        <v>183</v>
      </c>
      <c r="E141" s="38"/>
      <c r="F141" s="207" t="s">
        <v>184</v>
      </c>
      <c r="G141" s="38"/>
      <c r="H141" s="38"/>
      <c r="I141" s="208"/>
      <c r="J141" s="38"/>
      <c r="K141" s="38"/>
      <c r="L141" s="41"/>
      <c r="M141" s="209"/>
      <c r="N141" s="210"/>
      <c r="O141" s="73"/>
      <c r="P141" s="73"/>
      <c r="Q141" s="73"/>
      <c r="R141" s="73"/>
      <c r="S141" s="73"/>
      <c r="T141" s="74"/>
      <c r="U141" s="36"/>
      <c r="V141" s="36"/>
      <c r="W141" s="36"/>
      <c r="X141" s="36"/>
      <c r="Y141" s="36"/>
      <c r="Z141" s="36"/>
      <c r="AA141" s="36"/>
      <c r="AB141" s="36"/>
      <c r="AC141" s="36"/>
      <c r="AD141" s="36"/>
      <c r="AE141" s="36"/>
      <c r="AT141" s="18" t="s">
        <v>183</v>
      </c>
      <c r="AU141" s="18" t="s">
        <v>91</v>
      </c>
    </row>
    <row r="142" spans="1:65" s="13" customFormat="1" ht="11.25">
      <c r="B142" s="211"/>
      <c r="C142" s="212"/>
      <c r="D142" s="206" t="s">
        <v>185</v>
      </c>
      <c r="E142" s="213" t="s">
        <v>1</v>
      </c>
      <c r="F142" s="214" t="s">
        <v>186</v>
      </c>
      <c r="G142" s="212"/>
      <c r="H142" s="213" t="s">
        <v>1</v>
      </c>
      <c r="I142" s="215"/>
      <c r="J142" s="212"/>
      <c r="K142" s="212"/>
      <c r="L142" s="216"/>
      <c r="M142" s="217"/>
      <c r="N142" s="218"/>
      <c r="O142" s="218"/>
      <c r="P142" s="218"/>
      <c r="Q142" s="218"/>
      <c r="R142" s="218"/>
      <c r="S142" s="218"/>
      <c r="T142" s="219"/>
      <c r="AT142" s="220" t="s">
        <v>185</v>
      </c>
      <c r="AU142" s="220" t="s">
        <v>91</v>
      </c>
      <c r="AV142" s="13" t="s">
        <v>87</v>
      </c>
      <c r="AW142" s="13" t="s">
        <v>38</v>
      </c>
      <c r="AX142" s="13" t="s">
        <v>83</v>
      </c>
      <c r="AY142" s="220" t="s">
        <v>174</v>
      </c>
    </row>
    <row r="143" spans="1:65" s="13" customFormat="1" ht="11.25">
      <c r="B143" s="211"/>
      <c r="C143" s="212"/>
      <c r="D143" s="206" t="s">
        <v>185</v>
      </c>
      <c r="E143" s="213" t="s">
        <v>1</v>
      </c>
      <c r="F143" s="214" t="s">
        <v>187</v>
      </c>
      <c r="G143" s="212"/>
      <c r="H143" s="213" t="s">
        <v>1</v>
      </c>
      <c r="I143" s="215"/>
      <c r="J143" s="212"/>
      <c r="K143" s="212"/>
      <c r="L143" s="216"/>
      <c r="M143" s="217"/>
      <c r="N143" s="218"/>
      <c r="O143" s="218"/>
      <c r="P143" s="218"/>
      <c r="Q143" s="218"/>
      <c r="R143" s="218"/>
      <c r="S143" s="218"/>
      <c r="T143" s="219"/>
      <c r="AT143" s="220" t="s">
        <v>185</v>
      </c>
      <c r="AU143" s="220" t="s">
        <v>91</v>
      </c>
      <c r="AV143" s="13" t="s">
        <v>87</v>
      </c>
      <c r="AW143" s="13" t="s">
        <v>38</v>
      </c>
      <c r="AX143" s="13" t="s">
        <v>83</v>
      </c>
      <c r="AY143" s="220" t="s">
        <v>174</v>
      </c>
    </row>
    <row r="144" spans="1:65" s="14" customFormat="1" ht="11.25">
      <c r="B144" s="221"/>
      <c r="C144" s="222"/>
      <c r="D144" s="206" t="s">
        <v>185</v>
      </c>
      <c r="E144" s="223" t="s">
        <v>1</v>
      </c>
      <c r="F144" s="224" t="s">
        <v>188</v>
      </c>
      <c r="G144" s="222"/>
      <c r="H144" s="225">
        <v>125.7</v>
      </c>
      <c r="I144" s="226"/>
      <c r="J144" s="222"/>
      <c r="K144" s="222"/>
      <c r="L144" s="227"/>
      <c r="M144" s="228"/>
      <c r="N144" s="229"/>
      <c r="O144" s="229"/>
      <c r="P144" s="229"/>
      <c r="Q144" s="229"/>
      <c r="R144" s="229"/>
      <c r="S144" s="229"/>
      <c r="T144" s="230"/>
      <c r="AT144" s="231" t="s">
        <v>185</v>
      </c>
      <c r="AU144" s="231" t="s">
        <v>91</v>
      </c>
      <c r="AV144" s="14" t="s">
        <v>91</v>
      </c>
      <c r="AW144" s="14" t="s">
        <v>38</v>
      </c>
      <c r="AX144" s="14" t="s">
        <v>83</v>
      </c>
      <c r="AY144" s="231" t="s">
        <v>174</v>
      </c>
    </row>
    <row r="145" spans="1:65" s="15" customFormat="1" ht="11.25">
      <c r="B145" s="232"/>
      <c r="C145" s="233"/>
      <c r="D145" s="206" t="s">
        <v>185</v>
      </c>
      <c r="E145" s="234" t="s">
        <v>1</v>
      </c>
      <c r="F145" s="235" t="s">
        <v>189</v>
      </c>
      <c r="G145" s="233"/>
      <c r="H145" s="236">
        <v>125.7</v>
      </c>
      <c r="I145" s="237"/>
      <c r="J145" s="233"/>
      <c r="K145" s="233"/>
      <c r="L145" s="238"/>
      <c r="M145" s="239"/>
      <c r="N145" s="240"/>
      <c r="O145" s="240"/>
      <c r="P145" s="240"/>
      <c r="Q145" s="240"/>
      <c r="R145" s="240"/>
      <c r="S145" s="240"/>
      <c r="T145" s="241"/>
      <c r="AT145" s="242" t="s">
        <v>185</v>
      </c>
      <c r="AU145" s="242" t="s">
        <v>91</v>
      </c>
      <c r="AV145" s="15" t="s">
        <v>120</v>
      </c>
      <c r="AW145" s="15" t="s">
        <v>38</v>
      </c>
      <c r="AX145" s="15" t="s">
        <v>87</v>
      </c>
      <c r="AY145" s="242" t="s">
        <v>174</v>
      </c>
    </row>
    <row r="146" spans="1:65" s="12" customFormat="1" ht="22.9" customHeight="1">
      <c r="B146" s="177"/>
      <c r="C146" s="178"/>
      <c r="D146" s="179" t="s">
        <v>82</v>
      </c>
      <c r="E146" s="191" t="s">
        <v>190</v>
      </c>
      <c r="F146" s="191" t="s">
        <v>191</v>
      </c>
      <c r="G146" s="178"/>
      <c r="H146" s="178"/>
      <c r="I146" s="181"/>
      <c r="J146" s="192">
        <f>BK146</f>
        <v>0</v>
      </c>
      <c r="K146" s="178"/>
      <c r="L146" s="183"/>
      <c r="M146" s="184"/>
      <c r="N146" s="185"/>
      <c r="O146" s="185"/>
      <c r="P146" s="186">
        <f>SUM(P147:P161)</f>
        <v>0</v>
      </c>
      <c r="Q146" s="185"/>
      <c r="R146" s="186">
        <f>SUM(R147:R161)</f>
        <v>8.8199999999999997E-3</v>
      </c>
      <c r="S146" s="185"/>
      <c r="T146" s="187">
        <f>SUM(T147:T161)</f>
        <v>177.87240000000003</v>
      </c>
      <c r="AR146" s="188" t="s">
        <v>87</v>
      </c>
      <c r="AT146" s="189" t="s">
        <v>82</v>
      </c>
      <c r="AU146" s="189" t="s">
        <v>87</v>
      </c>
      <c r="AY146" s="188" t="s">
        <v>174</v>
      </c>
      <c r="BK146" s="190">
        <f>SUM(BK147:BK161)</f>
        <v>0</v>
      </c>
    </row>
    <row r="147" spans="1:65" s="2" customFormat="1" ht="16.5" customHeight="1">
      <c r="A147" s="36"/>
      <c r="B147" s="37"/>
      <c r="C147" s="193" t="s">
        <v>91</v>
      </c>
      <c r="D147" s="193" t="s">
        <v>177</v>
      </c>
      <c r="E147" s="194" t="s">
        <v>192</v>
      </c>
      <c r="F147" s="195" t="s">
        <v>193</v>
      </c>
      <c r="G147" s="196" t="s">
        <v>180</v>
      </c>
      <c r="H147" s="197">
        <v>828.14</v>
      </c>
      <c r="I147" s="198"/>
      <c r="J147" s="199">
        <f>ROUND(I147*H147,2)</f>
        <v>0</v>
      </c>
      <c r="K147" s="195" t="s">
        <v>194</v>
      </c>
      <c r="L147" s="41"/>
      <c r="M147" s="200" t="s">
        <v>1</v>
      </c>
      <c r="N147" s="201" t="s">
        <v>48</v>
      </c>
      <c r="O147" s="73"/>
      <c r="P147" s="202">
        <f>O147*H147</f>
        <v>0</v>
      </c>
      <c r="Q147" s="202">
        <v>0</v>
      </c>
      <c r="R147" s="202">
        <f>Q147*H147</f>
        <v>0</v>
      </c>
      <c r="S147" s="202">
        <v>0</v>
      </c>
      <c r="T147" s="203">
        <f>S147*H147</f>
        <v>0</v>
      </c>
      <c r="U147" s="36"/>
      <c r="V147" s="36"/>
      <c r="W147" s="36"/>
      <c r="X147" s="36"/>
      <c r="Y147" s="36"/>
      <c r="Z147" s="36"/>
      <c r="AA147" s="36"/>
      <c r="AB147" s="36"/>
      <c r="AC147" s="36"/>
      <c r="AD147" s="36"/>
      <c r="AE147" s="36"/>
      <c r="AR147" s="204" t="s">
        <v>120</v>
      </c>
      <c r="AT147" s="204" t="s">
        <v>177</v>
      </c>
      <c r="AU147" s="204" t="s">
        <v>91</v>
      </c>
      <c r="AY147" s="18" t="s">
        <v>174</v>
      </c>
      <c r="BE147" s="205">
        <f>IF(N147="základní",J147,0)</f>
        <v>0</v>
      </c>
      <c r="BF147" s="205">
        <f>IF(N147="snížená",J147,0)</f>
        <v>0</v>
      </c>
      <c r="BG147" s="205">
        <f>IF(N147="zákl. přenesená",J147,0)</f>
        <v>0</v>
      </c>
      <c r="BH147" s="205">
        <f>IF(N147="sníž. přenesená",J147,0)</f>
        <v>0</v>
      </c>
      <c r="BI147" s="205">
        <f>IF(N147="nulová",J147,0)</f>
        <v>0</v>
      </c>
      <c r="BJ147" s="18" t="s">
        <v>87</v>
      </c>
      <c r="BK147" s="205">
        <f>ROUND(I147*H147,2)</f>
        <v>0</v>
      </c>
      <c r="BL147" s="18" t="s">
        <v>120</v>
      </c>
      <c r="BM147" s="204" t="s">
        <v>195</v>
      </c>
    </row>
    <row r="148" spans="1:65" s="13" customFormat="1" ht="11.25">
      <c r="B148" s="211"/>
      <c r="C148" s="212"/>
      <c r="D148" s="206" t="s">
        <v>185</v>
      </c>
      <c r="E148" s="213" t="s">
        <v>1</v>
      </c>
      <c r="F148" s="214" t="s">
        <v>186</v>
      </c>
      <c r="G148" s="212"/>
      <c r="H148" s="213" t="s">
        <v>1</v>
      </c>
      <c r="I148" s="215"/>
      <c r="J148" s="212"/>
      <c r="K148" s="212"/>
      <c r="L148" s="216"/>
      <c r="M148" s="217"/>
      <c r="N148" s="218"/>
      <c r="O148" s="218"/>
      <c r="P148" s="218"/>
      <c r="Q148" s="218"/>
      <c r="R148" s="218"/>
      <c r="S148" s="218"/>
      <c r="T148" s="219"/>
      <c r="AT148" s="220" t="s">
        <v>185</v>
      </c>
      <c r="AU148" s="220" t="s">
        <v>91</v>
      </c>
      <c r="AV148" s="13" t="s">
        <v>87</v>
      </c>
      <c r="AW148" s="13" t="s">
        <v>38</v>
      </c>
      <c r="AX148" s="13" t="s">
        <v>83</v>
      </c>
      <c r="AY148" s="220" t="s">
        <v>174</v>
      </c>
    </row>
    <row r="149" spans="1:65" s="14" customFormat="1" ht="11.25">
      <c r="B149" s="221"/>
      <c r="C149" s="222"/>
      <c r="D149" s="206" t="s">
        <v>185</v>
      </c>
      <c r="E149" s="223" t="s">
        <v>1</v>
      </c>
      <c r="F149" s="224" t="s">
        <v>196</v>
      </c>
      <c r="G149" s="222"/>
      <c r="H149" s="225">
        <v>828.14</v>
      </c>
      <c r="I149" s="226"/>
      <c r="J149" s="222"/>
      <c r="K149" s="222"/>
      <c r="L149" s="227"/>
      <c r="M149" s="228"/>
      <c r="N149" s="229"/>
      <c r="O149" s="229"/>
      <c r="P149" s="229"/>
      <c r="Q149" s="229"/>
      <c r="R149" s="229"/>
      <c r="S149" s="229"/>
      <c r="T149" s="230"/>
      <c r="AT149" s="231" t="s">
        <v>185</v>
      </c>
      <c r="AU149" s="231" t="s">
        <v>91</v>
      </c>
      <c r="AV149" s="14" t="s">
        <v>91</v>
      </c>
      <c r="AW149" s="14" t="s">
        <v>38</v>
      </c>
      <c r="AX149" s="14" t="s">
        <v>83</v>
      </c>
      <c r="AY149" s="231" t="s">
        <v>174</v>
      </c>
    </row>
    <row r="150" spans="1:65" s="15" customFormat="1" ht="11.25">
      <c r="B150" s="232"/>
      <c r="C150" s="233"/>
      <c r="D150" s="206" t="s">
        <v>185</v>
      </c>
      <c r="E150" s="234" t="s">
        <v>1</v>
      </c>
      <c r="F150" s="235" t="s">
        <v>189</v>
      </c>
      <c r="G150" s="233"/>
      <c r="H150" s="236">
        <v>828.14</v>
      </c>
      <c r="I150" s="237"/>
      <c r="J150" s="233"/>
      <c r="K150" s="233"/>
      <c r="L150" s="238"/>
      <c r="M150" s="239"/>
      <c r="N150" s="240"/>
      <c r="O150" s="240"/>
      <c r="P150" s="240"/>
      <c r="Q150" s="240"/>
      <c r="R150" s="240"/>
      <c r="S150" s="240"/>
      <c r="T150" s="241"/>
      <c r="AT150" s="242" t="s">
        <v>185</v>
      </c>
      <c r="AU150" s="242" t="s">
        <v>91</v>
      </c>
      <c r="AV150" s="15" t="s">
        <v>120</v>
      </c>
      <c r="AW150" s="15" t="s">
        <v>38</v>
      </c>
      <c r="AX150" s="15" t="s">
        <v>87</v>
      </c>
      <c r="AY150" s="242" t="s">
        <v>174</v>
      </c>
    </row>
    <row r="151" spans="1:65" s="2" customFormat="1" ht="16.5" customHeight="1">
      <c r="A151" s="36"/>
      <c r="B151" s="37"/>
      <c r="C151" s="193" t="s">
        <v>105</v>
      </c>
      <c r="D151" s="193" t="s">
        <v>177</v>
      </c>
      <c r="E151" s="194" t="s">
        <v>197</v>
      </c>
      <c r="F151" s="195" t="s">
        <v>198</v>
      </c>
      <c r="G151" s="196" t="s">
        <v>199</v>
      </c>
      <c r="H151" s="197">
        <v>113</v>
      </c>
      <c r="I151" s="198"/>
      <c r="J151" s="199">
        <f>ROUND(I151*H151,2)</f>
        <v>0</v>
      </c>
      <c r="K151" s="195" t="s">
        <v>181</v>
      </c>
      <c r="L151" s="41"/>
      <c r="M151" s="200" t="s">
        <v>1</v>
      </c>
      <c r="N151" s="201" t="s">
        <v>48</v>
      </c>
      <c r="O151" s="73"/>
      <c r="P151" s="202">
        <f>O151*H151</f>
        <v>0</v>
      </c>
      <c r="Q151" s="202">
        <v>0</v>
      </c>
      <c r="R151" s="202">
        <f>Q151*H151</f>
        <v>0</v>
      </c>
      <c r="S151" s="202">
        <v>3.3000000000000002E-2</v>
      </c>
      <c r="T151" s="203">
        <f>S151*H151</f>
        <v>3.7290000000000001</v>
      </c>
      <c r="U151" s="36"/>
      <c r="V151" s="36"/>
      <c r="W151" s="36"/>
      <c r="X151" s="36"/>
      <c r="Y151" s="36"/>
      <c r="Z151" s="36"/>
      <c r="AA151" s="36"/>
      <c r="AB151" s="36"/>
      <c r="AC151" s="36"/>
      <c r="AD151" s="36"/>
      <c r="AE151" s="36"/>
      <c r="AR151" s="204" t="s">
        <v>120</v>
      </c>
      <c r="AT151" s="204" t="s">
        <v>177</v>
      </c>
      <c r="AU151" s="204" t="s">
        <v>91</v>
      </c>
      <c r="AY151" s="18" t="s">
        <v>174</v>
      </c>
      <c r="BE151" s="205">
        <f>IF(N151="základní",J151,0)</f>
        <v>0</v>
      </c>
      <c r="BF151" s="205">
        <f>IF(N151="snížená",J151,0)</f>
        <v>0</v>
      </c>
      <c r="BG151" s="205">
        <f>IF(N151="zákl. přenesená",J151,0)</f>
        <v>0</v>
      </c>
      <c r="BH151" s="205">
        <f>IF(N151="sníž. přenesená",J151,0)</f>
        <v>0</v>
      </c>
      <c r="BI151" s="205">
        <f>IF(N151="nulová",J151,0)</f>
        <v>0</v>
      </c>
      <c r="BJ151" s="18" t="s">
        <v>87</v>
      </c>
      <c r="BK151" s="205">
        <f>ROUND(I151*H151,2)</f>
        <v>0</v>
      </c>
      <c r="BL151" s="18" t="s">
        <v>120</v>
      </c>
      <c r="BM151" s="204" t="s">
        <v>200</v>
      </c>
    </row>
    <row r="152" spans="1:65" s="2" customFormat="1" ht="19.5">
      <c r="A152" s="36"/>
      <c r="B152" s="37"/>
      <c r="C152" s="38"/>
      <c r="D152" s="206" t="s">
        <v>183</v>
      </c>
      <c r="E152" s="38"/>
      <c r="F152" s="207" t="s">
        <v>184</v>
      </c>
      <c r="G152" s="38"/>
      <c r="H152" s="38"/>
      <c r="I152" s="208"/>
      <c r="J152" s="38"/>
      <c r="K152" s="38"/>
      <c r="L152" s="41"/>
      <c r="M152" s="209"/>
      <c r="N152" s="210"/>
      <c r="O152" s="73"/>
      <c r="P152" s="73"/>
      <c r="Q152" s="73"/>
      <c r="R152" s="73"/>
      <c r="S152" s="73"/>
      <c r="T152" s="74"/>
      <c r="U152" s="36"/>
      <c r="V152" s="36"/>
      <c r="W152" s="36"/>
      <c r="X152" s="36"/>
      <c r="Y152" s="36"/>
      <c r="Z152" s="36"/>
      <c r="AA152" s="36"/>
      <c r="AB152" s="36"/>
      <c r="AC152" s="36"/>
      <c r="AD152" s="36"/>
      <c r="AE152" s="36"/>
      <c r="AT152" s="18" t="s">
        <v>183</v>
      </c>
      <c r="AU152" s="18" t="s">
        <v>91</v>
      </c>
    </row>
    <row r="153" spans="1:65" s="13" customFormat="1" ht="11.25">
      <c r="B153" s="211"/>
      <c r="C153" s="212"/>
      <c r="D153" s="206" t="s">
        <v>185</v>
      </c>
      <c r="E153" s="213" t="s">
        <v>1</v>
      </c>
      <c r="F153" s="214" t="s">
        <v>186</v>
      </c>
      <c r="G153" s="212"/>
      <c r="H153" s="213" t="s">
        <v>1</v>
      </c>
      <c r="I153" s="215"/>
      <c r="J153" s="212"/>
      <c r="K153" s="212"/>
      <c r="L153" s="216"/>
      <c r="M153" s="217"/>
      <c r="N153" s="218"/>
      <c r="O153" s="218"/>
      <c r="P153" s="218"/>
      <c r="Q153" s="218"/>
      <c r="R153" s="218"/>
      <c r="S153" s="218"/>
      <c r="T153" s="219"/>
      <c r="AT153" s="220" t="s">
        <v>185</v>
      </c>
      <c r="AU153" s="220" t="s">
        <v>91</v>
      </c>
      <c r="AV153" s="13" t="s">
        <v>87</v>
      </c>
      <c r="AW153" s="13" t="s">
        <v>38</v>
      </c>
      <c r="AX153" s="13" t="s">
        <v>83</v>
      </c>
      <c r="AY153" s="220" t="s">
        <v>174</v>
      </c>
    </row>
    <row r="154" spans="1:65" s="14" customFormat="1" ht="11.25">
      <c r="B154" s="221"/>
      <c r="C154" s="222"/>
      <c r="D154" s="206" t="s">
        <v>185</v>
      </c>
      <c r="E154" s="223" t="s">
        <v>1</v>
      </c>
      <c r="F154" s="224" t="s">
        <v>201</v>
      </c>
      <c r="G154" s="222"/>
      <c r="H154" s="225">
        <v>113</v>
      </c>
      <c r="I154" s="226"/>
      <c r="J154" s="222"/>
      <c r="K154" s="222"/>
      <c r="L154" s="227"/>
      <c r="M154" s="228"/>
      <c r="N154" s="229"/>
      <c r="O154" s="229"/>
      <c r="P154" s="229"/>
      <c r="Q154" s="229"/>
      <c r="R154" s="229"/>
      <c r="S154" s="229"/>
      <c r="T154" s="230"/>
      <c r="AT154" s="231" t="s">
        <v>185</v>
      </c>
      <c r="AU154" s="231" t="s">
        <v>91</v>
      </c>
      <c r="AV154" s="14" t="s">
        <v>91</v>
      </c>
      <c r="AW154" s="14" t="s">
        <v>38</v>
      </c>
      <c r="AX154" s="14" t="s">
        <v>83</v>
      </c>
      <c r="AY154" s="231" t="s">
        <v>174</v>
      </c>
    </row>
    <row r="155" spans="1:65" s="15" customFormat="1" ht="11.25">
      <c r="B155" s="232"/>
      <c r="C155" s="233"/>
      <c r="D155" s="206" t="s">
        <v>185</v>
      </c>
      <c r="E155" s="234" t="s">
        <v>1</v>
      </c>
      <c r="F155" s="235" t="s">
        <v>189</v>
      </c>
      <c r="G155" s="233"/>
      <c r="H155" s="236">
        <v>113</v>
      </c>
      <c r="I155" s="237"/>
      <c r="J155" s="233"/>
      <c r="K155" s="233"/>
      <c r="L155" s="238"/>
      <c r="M155" s="239"/>
      <c r="N155" s="240"/>
      <c r="O155" s="240"/>
      <c r="P155" s="240"/>
      <c r="Q155" s="240"/>
      <c r="R155" s="240"/>
      <c r="S155" s="240"/>
      <c r="T155" s="241"/>
      <c r="AT155" s="242" t="s">
        <v>185</v>
      </c>
      <c r="AU155" s="242" t="s">
        <v>91</v>
      </c>
      <c r="AV155" s="15" t="s">
        <v>120</v>
      </c>
      <c r="AW155" s="15" t="s">
        <v>38</v>
      </c>
      <c r="AX155" s="15" t="s">
        <v>87</v>
      </c>
      <c r="AY155" s="242" t="s">
        <v>174</v>
      </c>
    </row>
    <row r="156" spans="1:65" s="2" customFormat="1" ht="16.5" customHeight="1">
      <c r="A156" s="36"/>
      <c r="B156" s="37"/>
      <c r="C156" s="193" t="s">
        <v>120</v>
      </c>
      <c r="D156" s="193" t="s">
        <v>177</v>
      </c>
      <c r="E156" s="194" t="s">
        <v>202</v>
      </c>
      <c r="F156" s="195" t="s">
        <v>203</v>
      </c>
      <c r="G156" s="196" t="s">
        <v>204</v>
      </c>
      <c r="H156" s="197">
        <v>124.221</v>
      </c>
      <c r="I156" s="198"/>
      <c r="J156" s="199">
        <f>ROUND(I156*H156,2)</f>
        <v>0</v>
      </c>
      <c r="K156" s="195" t="s">
        <v>194</v>
      </c>
      <c r="L156" s="41"/>
      <c r="M156" s="200" t="s">
        <v>1</v>
      </c>
      <c r="N156" s="201" t="s">
        <v>48</v>
      </c>
      <c r="O156" s="73"/>
      <c r="P156" s="202">
        <f>O156*H156</f>
        <v>0</v>
      </c>
      <c r="Q156" s="202">
        <v>0</v>
      </c>
      <c r="R156" s="202">
        <f>Q156*H156</f>
        <v>0</v>
      </c>
      <c r="S156" s="202">
        <v>1.4</v>
      </c>
      <c r="T156" s="203">
        <f>S156*H156</f>
        <v>173.90940000000001</v>
      </c>
      <c r="U156" s="36"/>
      <c r="V156" s="36"/>
      <c r="W156" s="36"/>
      <c r="X156" s="36"/>
      <c r="Y156" s="36"/>
      <c r="Z156" s="36"/>
      <c r="AA156" s="36"/>
      <c r="AB156" s="36"/>
      <c r="AC156" s="36"/>
      <c r="AD156" s="36"/>
      <c r="AE156" s="36"/>
      <c r="AR156" s="204" t="s">
        <v>120</v>
      </c>
      <c r="AT156" s="204" t="s">
        <v>177</v>
      </c>
      <c r="AU156" s="204" t="s">
        <v>91</v>
      </c>
      <c r="AY156" s="18" t="s">
        <v>174</v>
      </c>
      <c r="BE156" s="205">
        <f>IF(N156="základní",J156,0)</f>
        <v>0</v>
      </c>
      <c r="BF156" s="205">
        <f>IF(N156="snížená",J156,0)</f>
        <v>0</v>
      </c>
      <c r="BG156" s="205">
        <f>IF(N156="zákl. přenesená",J156,0)</f>
        <v>0</v>
      </c>
      <c r="BH156" s="205">
        <f>IF(N156="sníž. přenesená",J156,0)</f>
        <v>0</v>
      </c>
      <c r="BI156" s="205">
        <f>IF(N156="nulová",J156,0)</f>
        <v>0</v>
      </c>
      <c r="BJ156" s="18" t="s">
        <v>87</v>
      </c>
      <c r="BK156" s="205">
        <f>ROUND(I156*H156,2)</f>
        <v>0</v>
      </c>
      <c r="BL156" s="18" t="s">
        <v>120</v>
      </c>
      <c r="BM156" s="204" t="s">
        <v>205</v>
      </c>
    </row>
    <row r="157" spans="1:65" s="2" customFormat="1" ht="19.5">
      <c r="A157" s="36"/>
      <c r="B157" s="37"/>
      <c r="C157" s="38"/>
      <c r="D157" s="206" t="s">
        <v>183</v>
      </c>
      <c r="E157" s="38"/>
      <c r="F157" s="207" t="s">
        <v>206</v>
      </c>
      <c r="G157" s="38"/>
      <c r="H157" s="38"/>
      <c r="I157" s="208"/>
      <c r="J157" s="38"/>
      <c r="K157" s="38"/>
      <c r="L157" s="41"/>
      <c r="M157" s="209"/>
      <c r="N157" s="210"/>
      <c r="O157" s="73"/>
      <c r="P157" s="73"/>
      <c r="Q157" s="73"/>
      <c r="R157" s="73"/>
      <c r="S157" s="73"/>
      <c r="T157" s="74"/>
      <c r="U157" s="36"/>
      <c r="V157" s="36"/>
      <c r="W157" s="36"/>
      <c r="X157" s="36"/>
      <c r="Y157" s="36"/>
      <c r="Z157" s="36"/>
      <c r="AA157" s="36"/>
      <c r="AB157" s="36"/>
      <c r="AC157" s="36"/>
      <c r="AD157" s="36"/>
      <c r="AE157" s="36"/>
      <c r="AT157" s="18" t="s">
        <v>183</v>
      </c>
      <c r="AU157" s="18" t="s">
        <v>91</v>
      </c>
    </row>
    <row r="158" spans="1:65" s="13" customFormat="1" ht="11.25">
      <c r="B158" s="211"/>
      <c r="C158" s="212"/>
      <c r="D158" s="206" t="s">
        <v>185</v>
      </c>
      <c r="E158" s="213" t="s">
        <v>1</v>
      </c>
      <c r="F158" s="214" t="s">
        <v>186</v>
      </c>
      <c r="G158" s="212"/>
      <c r="H158" s="213" t="s">
        <v>1</v>
      </c>
      <c r="I158" s="215"/>
      <c r="J158" s="212"/>
      <c r="K158" s="212"/>
      <c r="L158" s="216"/>
      <c r="M158" s="217"/>
      <c r="N158" s="218"/>
      <c r="O158" s="218"/>
      <c r="P158" s="218"/>
      <c r="Q158" s="218"/>
      <c r="R158" s="218"/>
      <c r="S158" s="218"/>
      <c r="T158" s="219"/>
      <c r="AT158" s="220" t="s">
        <v>185</v>
      </c>
      <c r="AU158" s="220" t="s">
        <v>91</v>
      </c>
      <c r="AV158" s="13" t="s">
        <v>87</v>
      </c>
      <c r="AW158" s="13" t="s">
        <v>38</v>
      </c>
      <c r="AX158" s="13" t="s">
        <v>83</v>
      </c>
      <c r="AY158" s="220" t="s">
        <v>174</v>
      </c>
    </row>
    <row r="159" spans="1:65" s="14" customFormat="1" ht="11.25">
      <c r="B159" s="221"/>
      <c r="C159" s="222"/>
      <c r="D159" s="206" t="s">
        <v>185</v>
      </c>
      <c r="E159" s="223" t="s">
        <v>1</v>
      </c>
      <c r="F159" s="224" t="s">
        <v>207</v>
      </c>
      <c r="G159" s="222"/>
      <c r="H159" s="225">
        <v>124.221</v>
      </c>
      <c r="I159" s="226"/>
      <c r="J159" s="222"/>
      <c r="K159" s="222"/>
      <c r="L159" s="227"/>
      <c r="M159" s="228"/>
      <c r="N159" s="229"/>
      <c r="O159" s="229"/>
      <c r="P159" s="229"/>
      <c r="Q159" s="229"/>
      <c r="R159" s="229"/>
      <c r="S159" s="229"/>
      <c r="T159" s="230"/>
      <c r="AT159" s="231" t="s">
        <v>185</v>
      </c>
      <c r="AU159" s="231" t="s">
        <v>91</v>
      </c>
      <c r="AV159" s="14" t="s">
        <v>91</v>
      </c>
      <c r="AW159" s="14" t="s">
        <v>38</v>
      </c>
      <c r="AX159" s="14" t="s">
        <v>83</v>
      </c>
      <c r="AY159" s="231" t="s">
        <v>174</v>
      </c>
    </row>
    <row r="160" spans="1:65" s="15" customFormat="1" ht="11.25">
      <c r="B160" s="232"/>
      <c r="C160" s="233"/>
      <c r="D160" s="206" t="s">
        <v>185</v>
      </c>
      <c r="E160" s="234" t="s">
        <v>1</v>
      </c>
      <c r="F160" s="235" t="s">
        <v>189</v>
      </c>
      <c r="G160" s="233"/>
      <c r="H160" s="236">
        <v>124.221</v>
      </c>
      <c r="I160" s="237"/>
      <c r="J160" s="233"/>
      <c r="K160" s="233"/>
      <c r="L160" s="238"/>
      <c r="M160" s="239"/>
      <c r="N160" s="240"/>
      <c r="O160" s="240"/>
      <c r="P160" s="240"/>
      <c r="Q160" s="240"/>
      <c r="R160" s="240"/>
      <c r="S160" s="240"/>
      <c r="T160" s="241"/>
      <c r="AT160" s="242" t="s">
        <v>185</v>
      </c>
      <c r="AU160" s="242" t="s">
        <v>91</v>
      </c>
      <c r="AV160" s="15" t="s">
        <v>120</v>
      </c>
      <c r="AW160" s="15" t="s">
        <v>38</v>
      </c>
      <c r="AX160" s="15" t="s">
        <v>87</v>
      </c>
      <c r="AY160" s="242" t="s">
        <v>174</v>
      </c>
    </row>
    <row r="161" spans="1:65" s="2" customFormat="1" ht="16.5" customHeight="1">
      <c r="A161" s="36"/>
      <c r="B161" s="37"/>
      <c r="C161" s="193" t="s">
        <v>208</v>
      </c>
      <c r="D161" s="193" t="s">
        <v>177</v>
      </c>
      <c r="E161" s="194" t="s">
        <v>209</v>
      </c>
      <c r="F161" s="195" t="s">
        <v>210</v>
      </c>
      <c r="G161" s="196" t="s">
        <v>211</v>
      </c>
      <c r="H161" s="197">
        <v>6</v>
      </c>
      <c r="I161" s="198"/>
      <c r="J161" s="199">
        <f>ROUND(I161*H161,2)</f>
        <v>0</v>
      </c>
      <c r="K161" s="195" t="s">
        <v>194</v>
      </c>
      <c r="L161" s="41"/>
      <c r="M161" s="200" t="s">
        <v>1</v>
      </c>
      <c r="N161" s="201" t="s">
        <v>48</v>
      </c>
      <c r="O161" s="73"/>
      <c r="P161" s="202">
        <f>O161*H161</f>
        <v>0</v>
      </c>
      <c r="Q161" s="202">
        <v>1.47E-3</v>
      </c>
      <c r="R161" s="202">
        <f>Q161*H161</f>
        <v>8.8199999999999997E-3</v>
      </c>
      <c r="S161" s="202">
        <v>3.9E-2</v>
      </c>
      <c r="T161" s="203">
        <f>S161*H161</f>
        <v>0.23399999999999999</v>
      </c>
      <c r="U161" s="36"/>
      <c r="V161" s="36"/>
      <c r="W161" s="36"/>
      <c r="X161" s="36"/>
      <c r="Y161" s="36"/>
      <c r="Z161" s="36"/>
      <c r="AA161" s="36"/>
      <c r="AB161" s="36"/>
      <c r="AC161" s="36"/>
      <c r="AD161" s="36"/>
      <c r="AE161" s="36"/>
      <c r="AR161" s="204" t="s">
        <v>120</v>
      </c>
      <c r="AT161" s="204" t="s">
        <v>177</v>
      </c>
      <c r="AU161" s="204" t="s">
        <v>91</v>
      </c>
      <c r="AY161" s="18" t="s">
        <v>174</v>
      </c>
      <c r="BE161" s="205">
        <f>IF(N161="základní",J161,0)</f>
        <v>0</v>
      </c>
      <c r="BF161" s="205">
        <f>IF(N161="snížená",J161,0)</f>
        <v>0</v>
      </c>
      <c r="BG161" s="205">
        <f>IF(N161="zákl. přenesená",J161,0)</f>
        <v>0</v>
      </c>
      <c r="BH161" s="205">
        <f>IF(N161="sníž. přenesená",J161,0)</f>
        <v>0</v>
      </c>
      <c r="BI161" s="205">
        <f>IF(N161="nulová",J161,0)</f>
        <v>0</v>
      </c>
      <c r="BJ161" s="18" t="s">
        <v>87</v>
      </c>
      <c r="BK161" s="205">
        <f>ROUND(I161*H161,2)</f>
        <v>0</v>
      </c>
      <c r="BL161" s="18" t="s">
        <v>120</v>
      </c>
      <c r="BM161" s="204" t="s">
        <v>212</v>
      </c>
    </row>
    <row r="162" spans="1:65" s="12" customFormat="1" ht="22.9" customHeight="1">
      <c r="B162" s="177"/>
      <c r="C162" s="178"/>
      <c r="D162" s="179" t="s">
        <v>82</v>
      </c>
      <c r="E162" s="191" t="s">
        <v>213</v>
      </c>
      <c r="F162" s="191" t="s">
        <v>214</v>
      </c>
      <c r="G162" s="178"/>
      <c r="H162" s="178"/>
      <c r="I162" s="181"/>
      <c r="J162" s="192">
        <f>BK162</f>
        <v>0</v>
      </c>
      <c r="K162" s="178"/>
      <c r="L162" s="183"/>
      <c r="M162" s="184"/>
      <c r="N162" s="185"/>
      <c r="O162" s="185"/>
      <c r="P162" s="186">
        <f>SUM(P163:P172)</f>
        <v>0</v>
      </c>
      <c r="Q162" s="185"/>
      <c r="R162" s="186">
        <f>SUM(R163:R172)</f>
        <v>0</v>
      </c>
      <c r="S162" s="185"/>
      <c r="T162" s="187">
        <f>SUM(T163:T172)</f>
        <v>0</v>
      </c>
      <c r="AR162" s="188" t="s">
        <v>87</v>
      </c>
      <c r="AT162" s="189" t="s">
        <v>82</v>
      </c>
      <c r="AU162" s="189" t="s">
        <v>87</v>
      </c>
      <c r="AY162" s="188" t="s">
        <v>174</v>
      </c>
      <c r="BK162" s="190">
        <f>SUM(BK163:BK172)</f>
        <v>0</v>
      </c>
    </row>
    <row r="163" spans="1:65" s="2" customFormat="1" ht="21.75" customHeight="1">
      <c r="A163" s="36"/>
      <c r="B163" s="37"/>
      <c r="C163" s="193" t="s">
        <v>175</v>
      </c>
      <c r="D163" s="193" t="s">
        <v>177</v>
      </c>
      <c r="E163" s="194" t="s">
        <v>215</v>
      </c>
      <c r="F163" s="195" t="s">
        <v>216</v>
      </c>
      <c r="G163" s="196" t="s">
        <v>217</v>
      </c>
      <c r="H163" s="197">
        <v>152.22999999999999</v>
      </c>
      <c r="I163" s="198"/>
      <c r="J163" s="199">
        <f>ROUND(I163*H163,2)</f>
        <v>0</v>
      </c>
      <c r="K163" s="195" t="s">
        <v>194</v>
      </c>
      <c r="L163" s="41"/>
      <c r="M163" s="200" t="s">
        <v>1</v>
      </c>
      <c r="N163" s="201" t="s">
        <v>48</v>
      </c>
      <c r="O163" s="73"/>
      <c r="P163" s="202">
        <f>O163*H163</f>
        <v>0</v>
      </c>
      <c r="Q163" s="202">
        <v>0</v>
      </c>
      <c r="R163" s="202">
        <f>Q163*H163</f>
        <v>0</v>
      </c>
      <c r="S163" s="202">
        <v>0</v>
      </c>
      <c r="T163" s="203">
        <f>S163*H163</f>
        <v>0</v>
      </c>
      <c r="U163" s="36"/>
      <c r="V163" s="36"/>
      <c r="W163" s="36"/>
      <c r="X163" s="36"/>
      <c r="Y163" s="36"/>
      <c r="Z163" s="36"/>
      <c r="AA163" s="36"/>
      <c r="AB163" s="36"/>
      <c r="AC163" s="36"/>
      <c r="AD163" s="36"/>
      <c r="AE163" s="36"/>
      <c r="AR163" s="204" t="s">
        <v>120</v>
      </c>
      <c r="AT163" s="204" t="s">
        <v>177</v>
      </c>
      <c r="AU163" s="204" t="s">
        <v>91</v>
      </c>
      <c r="AY163" s="18" t="s">
        <v>174</v>
      </c>
      <c r="BE163" s="205">
        <f>IF(N163="základní",J163,0)</f>
        <v>0</v>
      </c>
      <c r="BF163" s="205">
        <f>IF(N163="snížená",J163,0)</f>
        <v>0</v>
      </c>
      <c r="BG163" s="205">
        <f>IF(N163="zákl. přenesená",J163,0)</f>
        <v>0</v>
      </c>
      <c r="BH163" s="205">
        <f>IF(N163="sníž. přenesená",J163,0)</f>
        <v>0</v>
      </c>
      <c r="BI163" s="205">
        <f>IF(N163="nulová",J163,0)</f>
        <v>0</v>
      </c>
      <c r="BJ163" s="18" t="s">
        <v>87</v>
      </c>
      <c r="BK163" s="205">
        <f>ROUND(I163*H163,2)</f>
        <v>0</v>
      </c>
      <c r="BL163" s="18" t="s">
        <v>120</v>
      </c>
      <c r="BM163" s="204" t="s">
        <v>218</v>
      </c>
    </row>
    <row r="164" spans="1:65" s="14" customFormat="1" ht="11.25">
      <c r="B164" s="221"/>
      <c r="C164" s="222"/>
      <c r="D164" s="206" t="s">
        <v>185</v>
      </c>
      <c r="E164" s="222"/>
      <c r="F164" s="224" t="s">
        <v>219</v>
      </c>
      <c r="G164" s="222"/>
      <c r="H164" s="225">
        <v>152.22999999999999</v>
      </c>
      <c r="I164" s="226"/>
      <c r="J164" s="222"/>
      <c r="K164" s="222"/>
      <c r="L164" s="227"/>
      <c r="M164" s="228"/>
      <c r="N164" s="229"/>
      <c r="O164" s="229"/>
      <c r="P164" s="229"/>
      <c r="Q164" s="229"/>
      <c r="R164" s="229"/>
      <c r="S164" s="229"/>
      <c r="T164" s="230"/>
      <c r="AT164" s="231" t="s">
        <v>185</v>
      </c>
      <c r="AU164" s="231" t="s">
        <v>91</v>
      </c>
      <c r="AV164" s="14" t="s">
        <v>91</v>
      </c>
      <c r="AW164" s="14" t="s">
        <v>4</v>
      </c>
      <c r="AX164" s="14" t="s">
        <v>87</v>
      </c>
      <c r="AY164" s="231" t="s">
        <v>174</v>
      </c>
    </row>
    <row r="165" spans="1:65" s="2" customFormat="1" ht="16.5" customHeight="1">
      <c r="A165" s="36"/>
      <c r="B165" s="37"/>
      <c r="C165" s="193" t="s">
        <v>220</v>
      </c>
      <c r="D165" s="193" t="s">
        <v>177</v>
      </c>
      <c r="E165" s="194" t="s">
        <v>221</v>
      </c>
      <c r="F165" s="195" t="s">
        <v>222</v>
      </c>
      <c r="G165" s="196" t="s">
        <v>217</v>
      </c>
      <c r="H165" s="197">
        <v>38.058</v>
      </c>
      <c r="I165" s="198"/>
      <c r="J165" s="199">
        <f>ROUND(I165*H165,2)</f>
        <v>0</v>
      </c>
      <c r="K165" s="195" t="s">
        <v>194</v>
      </c>
      <c r="L165" s="41"/>
      <c r="M165" s="200" t="s">
        <v>1</v>
      </c>
      <c r="N165" s="201" t="s">
        <v>48</v>
      </c>
      <c r="O165" s="73"/>
      <c r="P165" s="202">
        <f>O165*H165</f>
        <v>0</v>
      </c>
      <c r="Q165" s="202">
        <v>0</v>
      </c>
      <c r="R165" s="202">
        <f>Q165*H165</f>
        <v>0</v>
      </c>
      <c r="S165" s="202">
        <v>0</v>
      </c>
      <c r="T165" s="203">
        <f>S165*H165</f>
        <v>0</v>
      </c>
      <c r="U165" s="36"/>
      <c r="V165" s="36"/>
      <c r="W165" s="36"/>
      <c r="X165" s="36"/>
      <c r="Y165" s="36"/>
      <c r="Z165" s="36"/>
      <c r="AA165" s="36"/>
      <c r="AB165" s="36"/>
      <c r="AC165" s="36"/>
      <c r="AD165" s="36"/>
      <c r="AE165" s="36"/>
      <c r="AR165" s="204" t="s">
        <v>120</v>
      </c>
      <c r="AT165" s="204" t="s">
        <v>177</v>
      </c>
      <c r="AU165" s="204" t="s">
        <v>91</v>
      </c>
      <c r="AY165" s="18" t="s">
        <v>174</v>
      </c>
      <c r="BE165" s="205">
        <f>IF(N165="základní",J165,0)</f>
        <v>0</v>
      </c>
      <c r="BF165" s="205">
        <f>IF(N165="snížená",J165,0)</f>
        <v>0</v>
      </c>
      <c r="BG165" s="205">
        <f>IF(N165="zákl. přenesená",J165,0)</f>
        <v>0</v>
      </c>
      <c r="BH165" s="205">
        <f>IF(N165="sníž. přenesená",J165,0)</f>
        <v>0</v>
      </c>
      <c r="BI165" s="205">
        <f>IF(N165="nulová",J165,0)</f>
        <v>0</v>
      </c>
      <c r="BJ165" s="18" t="s">
        <v>87</v>
      </c>
      <c r="BK165" s="205">
        <f>ROUND(I165*H165,2)</f>
        <v>0</v>
      </c>
      <c r="BL165" s="18" t="s">
        <v>120</v>
      </c>
      <c r="BM165" s="204" t="s">
        <v>223</v>
      </c>
    </row>
    <row r="166" spans="1:65" s="14" customFormat="1" ht="11.25">
      <c r="B166" s="221"/>
      <c r="C166" s="222"/>
      <c r="D166" s="206" t="s">
        <v>185</v>
      </c>
      <c r="E166" s="222"/>
      <c r="F166" s="224" t="s">
        <v>224</v>
      </c>
      <c r="G166" s="222"/>
      <c r="H166" s="225">
        <v>38.058</v>
      </c>
      <c r="I166" s="226"/>
      <c r="J166" s="222"/>
      <c r="K166" s="222"/>
      <c r="L166" s="227"/>
      <c r="M166" s="228"/>
      <c r="N166" s="229"/>
      <c r="O166" s="229"/>
      <c r="P166" s="229"/>
      <c r="Q166" s="229"/>
      <c r="R166" s="229"/>
      <c r="S166" s="229"/>
      <c r="T166" s="230"/>
      <c r="AT166" s="231" t="s">
        <v>185</v>
      </c>
      <c r="AU166" s="231" t="s">
        <v>91</v>
      </c>
      <c r="AV166" s="14" t="s">
        <v>91</v>
      </c>
      <c r="AW166" s="14" t="s">
        <v>4</v>
      </c>
      <c r="AX166" s="14" t="s">
        <v>87</v>
      </c>
      <c r="AY166" s="231" t="s">
        <v>174</v>
      </c>
    </row>
    <row r="167" spans="1:65" s="2" customFormat="1" ht="16.5" customHeight="1">
      <c r="A167" s="36"/>
      <c r="B167" s="37"/>
      <c r="C167" s="193" t="s">
        <v>225</v>
      </c>
      <c r="D167" s="193" t="s">
        <v>177</v>
      </c>
      <c r="E167" s="194" t="s">
        <v>226</v>
      </c>
      <c r="F167" s="195" t="s">
        <v>227</v>
      </c>
      <c r="G167" s="196" t="s">
        <v>217</v>
      </c>
      <c r="H167" s="197">
        <v>190.28800000000001</v>
      </c>
      <c r="I167" s="198"/>
      <c r="J167" s="199">
        <f>ROUND(I167*H167,2)</f>
        <v>0</v>
      </c>
      <c r="K167" s="195" t="s">
        <v>181</v>
      </c>
      <c r="L167" s="41"/>
      <c r="M167" s="200" t="s">
        <v>1</v>
      </c>
      <c r="N167" s="201" t="s">
        <v>48</v>
      </c>
      <c r="O167" s="73"/>
      <c r="P167" s="202">
        <f>O167*H167</f>
        <v>0</v>
      </c>
      <c r="Q167" s="202">
        <v>0</v>
      </c>
      <c r="R167" s="202">
        <f>Q167*H167</f>
        <v>0</v>
      </c>
      <c r="S167" s="202">
        <v>0</v>
      </c>
      <c r="T167" s="203">
        <f>S167*H167</f>
        <v>0</v>
      </c>
      <c r="U167" s="36"/>
      <c r="V167" s="36"/>
      <c r="W167" s="36"/>
      <c r="X167" s="36"/>
      <c r="Y167" s="36"/>
      <c r="Z167" s="36"/>
      <c r="AA167" s="36"/>
      <c r="AB167" s="36"/>
      <c r="AC167" s="36"/>
      <c r="AD167" s="36"/>
      <c r="AE167" s="36"/>
      <c r="AR167" s="204" t="s">
        <v>120</v>
      </c>
      <c r="AT167" s="204" t="s">
        <v>177</v>
      </c>
      <c r="AU167" s="204" t="s">
        <v>91</v>
      </c>
      <c r="AY167" s="18" t="s">
        <v>174</v>
      </c>
      <c r="BE167" s="205">
        <f>IF(N167="základní",J167,0)</f>
        <v>0</v>
      </c>
      <c r="BF167" s="205">
        <f>IF(N167="snížená",J167,0)</f>
        <v>0</v>
      </c>
      <c r="BG167" s="205">
        <f>IF(N167="zákl. přenesená",J167,0)</f>
        <v>0</v>
      </c>
      <c r="BH167" s="205">
        <f>IF(N167="sníž. přenesená",J167,0)</f>
        <v>0</v>
      </c>
      <c r="BI167" s="205">
        <f>IF(N167="nulová",J167,0)</f>
        <v>0</v>
      </c>
      <c r="BJ167" s="18" t="s">
        <v>87</v>
      </c>
      <c r="BK167" s="205">
        <f>ROUND(I167*H167,2)</f>
        <v>0</v>
      </c>
      <c r="BL167" s="18" t="s">
        <v>120</v>
      </c>
      <c r="BM167" s="204" t="s">
        <v>228</v>
      </c>
    </row>
    <row r="168" spans="1:65" s="2" customFormat="1" ht="29.25">
      <c r="A168" s="36"/>
      <c r="B168" s="37"/>
      <c r="C168" s="38"/>
      <c r="D168" s="206" t="s">
        <v>183</v>
      </c>
      <c r="E168" s="38"/>
      <c r="F168" s="207" t="s">
        <v>229</v>
      </c>
      <c r="G168" s="38"/>
      <c r="H168" s="38"/>
      <c r="I168" s="208"/>
      <c r="J168" s="38"/>
      <c r="K168" s="38"/>
      <c r="L168" s="41"/>
      <c r="M168" s="209"/>
      <c r="N168" s="210"/>
      <c r="O168" s="73"/>
      <c r="P168" s="73"/>
      <c r="Q168" s="73"/>
      <c r="R168" s="73"/>
      <c r="S168" s="73"/>
      <c r="T168" s="74"/>
      <c r="U168" s="36"/>
      <c r="V168" s="36"/>
      <c r="W168" s="36"/>
      <c r="X168" s="36"/>
      <c r="Y168" s="36"/>
      <c r="Z168" s="36"/>
      <c r="AA168" s="36"/>
      <c r="AB168" s="36"/>
      <c r="AC168" s="36"/>
      <c r="AD168" s="36"/>
      <c r="AE168" s="36"/>
      <c r="AT168" s="18" t="s">
        <v>183</v>
      </c>
      <c r="AU168" s="18" t="s">
        <v>91</v>
      </c>
    </row>
    <row r="169" spans="1:65" s="2" customFormat="1" ht="16.5" customHeight="1">
      <c r="A169" s="36"/>
      <c r="B169" s="37"/>
      <c r="C169" s="193" t="s">
        <v>190</v>
      </c>
      <c r="D169" s="193" t="s">
        <v>177</v>
      </c>
      <c r="E169" s="194" t="s">
        <v>230</v>
      </c>
      <c r="F169" s="195" t="s">
        <v>231</v>
      </c>
      <c r="G169" s="196" t="s">
        <v>217</v>
      </c>
      <c r="H169" s="197">
        <v>190.28800000000001</v>
      </c>
      <c r="I169" s="198"/>
      <c r="J169" s="199">
        <f>ROUND(I169*H169,2)</f>
        <v>0</v>
      </c>
      <c r="K169" s="195" t="s">
        <v>194</v>
      </c>
      <c r="L169" s="41"/>
      <c r="M169" s="200" t="s">
        <v>1</v>
      </c>
      <c r="N169" s="201" t="s">
        <v>48</v>
      </c>
      <c r="O169" s="73"/>
      <c r="P169" s="202">
        <f>O169*H169</f>
        <v>0</v>
      </c>
      <c r="Q169" s="202">
        <v>0</v>
      </c>
      <c r="R169" s="202">
        <f>Q169*H169</f>
        <v>0</v>
      </c>
      <c r="S169" s="202">
        <v>0</v>
      </c>
      <c r="T169" s="203">
        <f>S169*H169</f>
        <v>0</v>
      </c>
      <c r="U169" s="36"/>
      <c r="V169" s="36"/>
      <c r="W169" s="36"/>
      <c r="X169" s="36"/>
      <c r="Y169" s="36"/>
      <c r="Z169" s="36"/>
      <c r="AA169" s="36"/>
      <c r="AB169" s="36"/>
      <c r="AC169" s="36"/>
      <c r="AD169" s="36"/>
      <c r="AE169" s="36"/>
      <c r="AR169" s="204" t="s">
        <v>120</v>
      </c>
      <c r="AT169" s="204" t="s">
        <v>177</v>
      </c>
      <c r="AU169" s="204" t="s">
        <v>91</v>
      </c>
      <c r="AY169" s="18" t="s">
        <v>174</v>
      </c>
      <c r="BE169" s="205">
        <f>IF(N169="základní",J169,0)</f>
        <v>0</v>
      </c>
      <c r="BF169" s="205">
        <f>IF(N169="snížená",J169,0)</f>
        <v>0</v>
      </c>
      <c r="BG169" s="205">
        <f>IF(N169="zákl. přenesená",J169,0)</f>
        <v>0</v>
      </c>
      <c r="BH169" s="205">
        <f>IF(N169="sníž. přenesená",J169,0)</f>
        <v>0</v>
      </c>
      <c r="BI169" s="205">
        <f>IF(N169="nulová",J169,0)</f>
        <v>0</v>
      </c>
      <c r="BJ169" s="18" t="s">
        <v>87</v>
      </c>
      <c r="BK169" s="205">
        <f>ROUND(I169*H169,2)</f>
        <v>0</v>
      </c>
      <c r="BL169" s="18" t="s">
        <v>120</v>
      </c>
      <c r="BM169" s="204" t="s">
        <v>232</v>
      </c>
    </row>
    <row r="170" spans="1:65" s="2" customFormat="1" ht="16.5" customHeight="1">
      <c r="A170" s="36"/>
      <c r="B170" s="37"/>
      <c r="C170" s="193" t="s">
        <v>233</v>
      </c>
      <c r="D170" s="193" t="s">
        <v>177</v>
      </c>
      <c r="E170" s="194" t="s">
        <v>234</v>
      </c>
      <c r="F170" s="195" t="s">
        <v>235</v>
      </c>
      <c r="G170" s="196" t="s">
        <v>217</v>
      </c>
      <c r="H170" s="197">
        <v>3805.76</v>
      </c>
      <c r="I170" s="198"/>
      <c r="J170" s="199">
        <f>ROUND(I170*H170,2)</f>
        <v>0</v>
      </c>
      <c r="K170" s="195" t="s">
        <v>194</v>
      </c>
      <c r="L170" s="41"/>
      <c r="M170" s="200" t="s">
        <v>1</v>
      </c>
      <c r="N170" s="201" t="s">
        <v>48</v>
      </c>
      <c r="O170" s="73"/>
      <c r="P170" s="202">
        <f>O170*H170</f>
        <v>0</v>
      </c>
      <c r="Q170" s="202">
        <v>0</v>
      </c>
      <c r="R170" s="202">
        <f>Q170*H170</f>
        <v>0</v>
      </c>
      <c r="S170" s="202">
        <v>0</v>
      </c>
      <c r="T170" s="203">
        <f>S170*H170</f>
        <v>0</v>
      </c>
      <c r="U170" s="36"/>
      <c r="V170" s="36"/>
      <c r="W170" s="36"/>
      <c r="X170" s="36"/>
      <c r="Y170" s="36"/>
      <c r="Z170" s="36"/>
      <c r="AA170" s="36"/>
      <c r="AB170" s="36"/>
      <c r="AC170" s="36"/>
      <c r="AD170" s="36"/>
      <c r="AE170" s="36"/>
      <c r="AR170" s="204" t="s">
        <v>120</v>
      </c>
      <c r="AT170" s="204" t="s">
        <v>177</v>
      </c>
      <c r="AU170" s="204" t="s">
        <v>91</v>
      </c>
      <c r="AY170" s="18" t="s">
        <v>174</v>
      </c>
      <c r="BE170" s="205">
        <f>IF(N170="základní",J170,0)</f>
        <v>0</v>
      </c>
      <c r="BF170" s="205">
        <f>IF(N170="snížená",J170,0)</f>
        <v>0</v>
      </c>
      <c r="BG170" s="205">
        <f>IF(N170="zákl. přenesená",J170,0)</f>
        <v>0</v>
      </c>
      <c r="BH170" s="205">
        <f>IF(N170="sníž. přenesená",J170,0)</f>
        <v>0</v>
      </c>
      <c r="BI170" s="205">
        <f>IF(N170="nulová",J170,0)</f>
        <v>0</v>
      </c>
      <c r="BJ170" s="18" t="s">
        <v>87</v>
      </c>
      <c r="BK170" s="205">
        <f>ROUND(I170*H170,2)</f>
        <v>0</v>
      </c>
      <c r="BL170" s="18" t="s">
        <v>120</v>
      </c>
      <c r="BM170" s="204" t="s">
        <v>236</v>
      </c>
    </row>
    <row r="171" spans="1:65" s="14" customFormat="1" ht="11.25">
      <c r="B171" s="221"/>
      <c r="C171" s="222"/>
      <c r="D171" s="206" t="s">
        <v>185</v>
      </c>
      <c r="E171" s="222"/>
      <c r="F171" s="224" t="s">
        <v>237</v>
      </c>
      <c r="G171" s="222"/>
      <c r="H171" s="225">
        <v>3805.76</v>
      </c>
      <c r="I171" s="226"/>
      <c r="J171" s="222"/>
      <c r="K171" s="222"/>
      <c r="L171" s="227"/>
      <c r="M171" s="228"/>
      <c r="N171" s="229"/>
      <c r="O171" s="229"/>
      <c r="P171" s="229"/>
      <c r="Q171" s="229"/>
      <c r="R171" s="229"/>
      <c r="S171" s="229"/>
      <c r="T171" s="230"/>
      <c r="AT171" s="231" t="s">
        <v>185</v>
      </c>
      <c r="AU171" s="231" t="s">
        <v>91</v>
      </c>
      <c r="AV171" s="14" t="s">
        <v>91</v>
      </c>
      <c r="AW171" s="14" t="s">
        <v>4</v>
      </c>
      <c r="AX171" s="14" t="s">
        <v>87</v>
      </c>
      <c r="AY171" s="231" t="s">
        <v>174</v>
      </c>
    </row>
    <row r="172" spans="1:65" s="2" customFormat="1" ht="16.5" customHeight="1">
      <c r="A172" s="36"/>
      <c r="B172" s="37"/>
      <c r="C172" s="193" t="s">
        <v>238</v>
      </c>
      <c r="D172" s="193" t="s">
        <v>177</v>
      </c>
      <c r="E172" s="194" t="s">
        <v>239</v>
      </c>
      <c r="F172" s="195" t="s">
        <v>240</v>
      </c>
      <c r="G172" s="196" t="s">
        <v>217</v>
      </c>
      <c r="H172" s="197">
        <v>190.28800000000001</v>
      </c>
      <c r="I172" s="198"/>
      <c r="J172" s="199">
        <f>ROUND(I172*H172,2)</f>
        <v>0</v>
      </c>
      <c r="K172" s="195" t="s">
        <v>194</v>
      </c>
      <c r="L172" s="41"/>
      <c r="M172" s="200" t="s">
        <v>1</v>
      </c>
      <c r="N172" s="201" t="s">
        <v>48</v>
      </c>
      <c r="O172" s="73"/>
      <c r="P172" s="202">
        <f>O172*H172</f>
        <v>0</v>
      </c>
      <c r="Q172" s="202">
        <v>0</v>
      </c>
      <c r="R172" s="202">
        <f>Q172*H172</f>
        <v>0</v>
      </c>
      <c r="S172" s="202">
        <v>0</v>
      </c>
      <c r="T172" s="203">
        <f>S172*H172</f>
        <v>0</v>
      </c>
      <c r="U172" s="36"/>
      <c r="V172" s="36"/>
      <c r="W172" s="36"/>
      <c r="X172" s="36"/>
      <c r="Y172" s="36"/>
      <c r="Z172" s="36"/>
      <c r="AA172" s="36"/>
      <c r="AB172" s="36"/>
      <c r="AC172" s="36"/>
      <c r="AD172" s="36"/>
      <c r="AE172" s="36"/>
      <c r="AR172" s="204" t="s">
        <v>120</v>
      </c>
      <c r="AT172" s="204" t="s">
        <v>177</v>
      </c>
      <c r="AU172" s="204" t="s">
        <v>91</v>
      </c>
      <c r="AY172" s="18" t="s">
        <v>174</v>
      </c>
      <c r="BE172" s="205">
        <f>IF(N172="základní",J172,0)</f>
        <v>0</v>
      </c>
      <c r="BF172" s="205">
        <f>IF(N172="snížená",J172,0)</f>
        <v>0</v>
      </c>
      <c r="BG172" s="205">
        <f>IF(N172="zákl. přenesená",J172,0)</f>
        <v>0</v>
      </c>
      <c r="BH172" s="205">
        <f>IF(N172="sníž. přenesená",J172,0)</f>
        <v>0</v>
      </c>
      <c r="BI172" s="205">
        <f>IF(N172="nulová",J172,0)</f>
        <v>0</v>
      </c>
      <c r="BJ172" s="18" t="s">
        <v>87</v>
      </c>
      <c r="BK172" s="205">
        <f>ROUND(I172*H172,2)</f>
        <v>0</v>
      </c>
      <c r="BL172" s="18" t="s">
        <v>120</v>
      </c>
      <c r="BM172" s="204" t="s">
        <v>241</v>
      </c>
    </row>
    <row r="173" spans="1:65" s="12" customFormat="1" ht="22.9" customHeight="1">
      <c r="B173" s="177"/>
      <c r="C173" s="178"/>
      <c r="D173" s="179" t="s">
        <v>82</v>
      </c>
      <c r="E173" s="191" t="s">
        <v>242</v>
      </c>
      <c r="F173" s="191" t="s">
        <v>243</v>
      </c>
      <c r="G173" s="178"/>
      <c r="H173" s="178"/>
      <c r="I173" s="181"/>
      <c r="J173" s="192">
        <f>BK173</f>
        <v>0</v>
      </c>
      <c r="K173" s="178"/>
      <c r="L173" s="183"/>
      <c r="M173" s="184"/>
      <c r="N173" s="185"/>
      <c r="O173" s="185"/>
      <c r="P173" s="186">
        <f>SUM(P174:P177)</f>
        <v>0</v>
      </c>
      <c r="Q173" s="185"/>
      <c r="R173" s="186">
        <f>SUM(R174:R177)</f>
        <v>0</v>
      </c>
      <c r="S173" s="185"/>
      <c r="T173" s="187">
        <f>SUM(T174:T177)</f>
        <v>0</v>
      </c>
      <c r="AR173" s="188" t="s">
        <v>87</v>
      </c>
      <c r="AT173" s="189" t="s">
        <v>82</v>
      </c>
      <c r="AU173" s="189" t="s">
        <v>87</v>
      </c>
      <c r="AY173" s="188" t="s">
        <v>174</v>
      </c>
      <c r="BK173" s="190">
        <f>SUM(BK174:BK177)</f>
        <v>0</v>
      </c>
    </row>
    <row r="174" spans="1:65" s="2" customFormat="1" ht="16.5" customHeight="1">
      <c r="A174" s="36"/>
      <c r="B174" s="37"/>
      <c r="C174" s="193" t="s">
        <v>244</v>
      </c>
      <c r="D174" s="193" t="s">
        <v>177</v>
      </c>
      <c r="E174" s="194" t="s">
        <v>245</v>
      </c>
      <c r="F174" s="195" t="s">
        <v>246</v>
      </c>
      <c r="G174" s="196" t="s">
        <v>217</v>
      </c>
      <c r="H174" s="197">
        <v>0.23</v>
      </c>
      <c r="I174" s="198"/>
      <c r="J174" s="199">
        <f>ROUND(I174*H174,2)</f>
        <v>0</v>
      </c>
      <c r="K174" s="195" t="s">
        <v>194</v>
      </c>
      <c r="L174" s="41"/>
      <c r="M174" s="200" t="s">
        <v>1</v>
      </c>
      <c r="N174" s="201" t="s">
        <v>48</v>
      </c>
      <c r="O174" s="73"/>
      <c r="P174" s="202">
        <f>O174*H174</f>
        <v>0</v>
      </c>
      <c r="Q174" s="202">
        <v>0</v>
      </c>
      <c r="R174" s="202">
        <f>Q174*H174</f>
        <v>0</v>
      </c>
      <c r="S174" s="202">
        <v>0</v>
      </c>
      <c r="T174" s="203">
        <f>S174*H174</f>
        <v>0</v>
      </c>
      <c r="U174" s="36"/>
      <c r="V174" s="36"/>
      <c r="W174" s="36"/>
      <c r="X174" s="36"/>
      <c r="Y174" s="36"/>
      <c r="Z174" s="36"/>
      <c r="AA174" s="36"/>
      <c r="AB174" s="36"/>
      <c r="AC174" s="36"/>
      <c r="AD174" s="36"/>
      <c r="AE174" s="36"/>
      <c r="AR174" s="204" t="s">
        <v>120</v>
      </c>
      <c r="AT174" s="204" t="s">
        <v>177</v>
      </c>
      <c r="AU174" s="204" t="s">
        <v>91</v>
      </c>
      <c r="AY174" s="18" t="s">
        <v>174</v>
      </c>
      <c r="BE174" s="205">
        <f>IF(N174="základní",J174,0)</f>
        <v>0</v>
      </c>
      <c r="BF174" s="205">
        <f>IF(N174="snížená",J174,0)</f>
        <v>0</v>
      </c>
      <c r="BG174" s="205">
        <f>IF(N174="zákl. přenesená",J174,0)</f>
        <v>0</v>
      </c>
      <c r="BH174" s="205">
        <f>IF(N174="sníž. přenesená",J174,0)</f>
        <v>0</v>
      </c>
      <c r="BI174" s="205">
        <f>IF(N174="nulová",J174,0)</f>
        <v>0</v>
      </c>
      <c r="BJ174" s="18" t="s">
        <v>87</v>
      </c>
      <c r="BK174" s="205">
        <f>ROUND(I174*H174,2)</f>
        <v>0</v>
      </c>
      <c r="BL174" s="18" t="s">
        <v>120</v>
      </c>
      <c r="BM174" s="204" t="s">
        <v>247</v>
      </c>
    </row>
    <row r="175" spans="1:65" s="14" customFormat="1" ht="11.25">
      <c r="B175" s="221"/>
      <c r="C175" s="222"/>
      <c r="D175" s="206" t="s">
        <v>185</v>
      </c>
      <c r="E175" s="222"/>
      <c r="F175" s="224" t="s">
        <v>248</v>
      </c>
      <c r="G175" s="222"/>
      <c r="H175" s="225">
        <v>0.23</v>
      </c>
      <c r="I175" s="226"/>
      <c r="J175" s="222"/>
      <c r="K175" s="222"/>
      <c r="L175" s="227"/>
      <c r="M175" s="228"/>
      <c r="N175" s="229"/>
      <c r="O175" s="229"/>
      <c r="P175" s="229"/>
      <c r="Q175" s="229"/>
      <c r="R175" s="229"/>
      <c r="S175" s="229"/>
      <c r="T175" s="230"/>
      <c r="AT175" s="231" t="s">
        <v>185</v>
      </c>
      <c r="AU175" s="231" t="s">
        <v>91</v>
      </c>
      <c r="AV175" s="14" t="s">
        <v>91</v>
      </c>
      <c r="AW175" s="14" t="s">
        <v>4</v>
      </c>
      <c r="AX175" s="14" t="s">
        <v>87</v>
      </c>
      <c r="AY175" s="231" t="s">
        <v>174</v>
      </c>
    </row>
    <row r="176" spans="1:65" s="2" customFormat="1" ht="16.5" customHeight="1">
      <c r="A176" s="36"/>
      <c r="B176" s="37"/>
      <c r="C176" s="193" t="s">
        <v>249</v>
      </c>
      <c r="D176" s="193" t="s">
        <v>177</v>
      </c>
      <c r="E176" s="194" t="s">
        <v>250</v>
      </c>
      <c r="F176" s="195" t="s">
        <v>251</v>
      </c>
      <c r="G176" s="196" t="s">
        <v>217</v>
      </c>
      <c r="H176" s="197">
        <v>5.8000000000000003E-2</v>
      </c>
      <c r="I176" s="198"/>
      <c r="J176" s="199">
        <f>ROUND(I176*H176,2)</f>
        <v>0</v>
      </c>
      <c r="K176" s="195" t="s">
        <v>194</v>
      </c>
      <c r="L176" s="41"/>
      <c r="M176" s="200" t="s">
        <v>1</v>
      </c>
      <c r="N176" s="201" t="s">
        <v>48</v>
      </c>
      <c r="O176" s="73"/>
      <c r="P176" s="202">
        <f>O176*H176</f>
        <v>0</v>
      </c>
      <c r="Q176" s="202">
        <v>0</v>
      </c>
      <c r="R176" s="202">
        <f>Q176*H176</f>
        <v>0</v>
      </c>
      <c r="S176" s="202">
        <v>0</v>
      </c>
      <c r="T176" s="203">
        <f>S176*H176</f>
        <v>0</v>
      </c>
      <c r="U176" s="36"/>
      <c r="V176" s="36"/>
      <c r="W176" s="36"/>
      <c r="X176" s="36"/>
      <c r="Y176" s="36"/>
      <c r="Z176" s="36"/>
      <c r="AA176" s="36"/>
      <c r="AB176" s="36"/>
      <c r="AC176" s="36"/>
      <c r="AD176" s="36"/>
      <c r="AE176" s="36"/>
      <c r="AR176" s="204" t="s">
        <v>120</v>
      </c>
      <c r="AT176" s="204" t="s">
        <v>177</v>
      </c>
      <c r="AU176" s="204" t="s">
        <v>91</v>
      </c>
      <c r="AY176" s="18" t="s">
        <v>174</v>
      </c>
      <c r="BE176" s="205">
        <f>IF(N176="základní",J176,0)</f>
        <v>0</v>
      </c>
      <c r="BF176" s="205">
        <f>IF(N176="snížená",J176,0)</f>
        <v>0</v>
      </c>
      <c r="BG176" s="205">
        <f>IF(N176="zákl. přenesená",J176,0)</f>
        <v>0</v>
      </c>
      <c r="BH176" s="205">
        <f>IF(N176="sníž. přenesená",J176,0)</f>
        <v>0</v>
      </c>
      <c r="BI176" s="205">
        <f>IF(N176="nulová",J176,0)</f>
        <v>0</v>
      </c>
      <c r="BJ176" s="18" t="s">
        <v>87</v>
      </c>
      <c r="BK176" s="205">
        <f>ROUND(I176*H176,2)</f>
        <v>0</v>
      </c>
      <c r="BL176" s="18" t="s">
        <v>120</v>
      </c>
      <c r="BM176" s="204" t="s">
        <v>252</v>
      </c>
    </row>
    <row r="177" spans="1:65" s="14" customFormat="1" ht="11.25">
      <c r="B177" s="221"/>
      <c r="C177" s="222"/>
      <c r="D177" s="206" t="s">
        <v>185</v>
      </c>
      <c r="E177" s="222"/>
      <c r="F177" s="224" t="s">
        <v>253</v>
      </c>
      <c r="G177" s="222"/>
      <c r="H177" s="225">
        <v>5.8000000000000003E-2</v>
      </c>
      <c r="I177" s="226"/>
      <c r="J177" s="222"/>
      <c r="K177" s="222"/>
      <c r="L177" s="227"/>
      <c r="M177" s="228"/>
      <c r="N177" s="229"/>
      <c r="O177" s="229"/>
      <c r="P177" s="229"/>
      <c r="Q177" s="229"/>
      <c r="R177" s="229"/>
      <c r="S177" s="229"/>
      <c r="T177" s="230"/>
      <c r="AT177" s="231" t="s">
        <v>185</v>
      </c>
      <c r="AU177" s="231" t="s">
        <v>91</v>
      </c>
      <c r="AV177" s="14" t="s">
        <v>91</v>
      </c>
      <c r="AW177" s="14" t="s">
        <v>4</v>
      </c>
      <c r="AX177" s="14" t="s">
        <v>87</v>
      </c>
      <c r="AY177" s="231" t="s">
        <v>174</v>
      </c>
    </row>
    <row r="178" spans="1:65" s="12" customFormat="1" ht="25.9" customHeight="1">
      <c r="B178" s="177"/>
      <c r="C178" s="178"/>
      <c r="D178" s="179" t="s">
        <v>82</v>
      </c>
      <c r="E178" s="180" t="s">
        <v>254</v>
      </c>
      <c r="F178" s="180" t="s">
        <v>255</v>
      </c>
      <c r="G178" s="178"/>
      <c r="H178" s="178"/>
      <c r="I178" s="181"/>
      <c r="J178" s="182">
        <f>BK178</f>
        <v>0</v>
      </c>
      <c r="K178" s="178"/>
      <c r="L178" s="183"/>
      <c r="M178" s="184"/>
      <c r="N178" s="185"/>
      <c r="O178" s="185"/>
      <c r="P178" s="186">
        <f>P179+P248+P291+P293+P303+P316+P344</f>
        <v>0</v>
      </c>
      <c r="Q178" s="185"/>
      <c r="R178" s="186">
        <f>R179+R248+R291+R293+R303+R316+R344</f>
        <v>28.877453740000004</v>
      </c>
      <c r="S178" s="185"/>
      <c r="T178" s="187">
        <f>T179+T248+T291+T293+T303+T316+T344</f>
        <v>12.415844000000002</v>
      </c>
      <c r="AR178" s="188" t="s">
        <v>91</v>
      </c>
      <c r="AT178" s="189" t="s">
        <v>82</v>
      </c>
      <c r="AU178" s="189" t="s">
        <v>83</v>
      </c>
      <c r="AY178" s="188" t="s">
        <v>174</v>
      </c>
      <c r="BK178" s="190">
        <f>BK179+BK248+BK291+BK293+BK303+BK316+BK344</f>
        <v>0</v>
      </c>
    </row>
    <row r="179" spans="1:65" s="12" customFormat="1" ht="22.9" customHeight="1">
      <c r="B179" s="177"/>
      <c r="C179" s="178"/>
      <c r="D179" s="179" t="s">
        <v>82</v>
      </c>
      <c r="E179" s="191" t="s">
        <v>256</v>
      </c>
      <c r="F179" s="191" t="s">
        <v>257</v>
      </c>
      <c r="G179" s="178"/>
      <c r="H179" s="178"/>
      <c r="I179" s="181"/>
      <c r="J179" s="192">
        <f>BK179</f>
        <v>0</v>
      </c>
      <c r="K179" s="178"/>
      <c r="L179" s="183"/>
      <c r="M179" s="184"/>
      <c r="N179" s="185"/>
      <c r="O179" s="185"/>
      <c r="P179" s="186">
        <f>SUM(P180:P247)</f>
        <v>0</v>
      </c>
      <c r="Q179" s="185"/>
      <c r="R179" s="186">
        <f>SUM(R180:R247)</f>
        <v>19.316188150000002</v>
      </c>
      <c r="S179" s="185"/>
      <c r="T179" s="187">
        <f>SUM(T180:T247)</f>
        <v>6.3739485</v>
      </c>
      <c r="AR179" s="188" t="s">
        <v>91</v>
      </c>
      <c r="AT179" s="189" t="s">
        <v>82</v>
      </c>
      <c r="AU179" s="189" t="s">
        <v>87</v>
      </c>
      <c r="AY179" s="188" t="s">
        <v>174</v>
      </c>
      <c r="BK179" s="190">
        <f>SUM(BK180:BK247)</f>
        <v>0</v>
      </c>
    </row>
    <row r="180" spans="1:65" s="2" customFormat="1" ht="16.5" customHeight="1">
      <c r="A180" s="36"/>
      <c r="B180" s="37"/>
      <c r="C180" s="193" t="s">
        <v>258</v>
      </c>
      <c r="D180" s="193" t="s">
        <v>177</v>
      </c>
      <c r="E180" s="194" t="s">
        <v>259</v>
      </c>
      <c r="F180" s="195" t="s">
        <v>260</v>
      </c>
      <c r="G180" s="196" t="s">
        <v>199</v>
      </c>
      <c r="H180" s="197">
        <v>10</v>
      </c>
      <c r="I180" s="198"/>
      <c r="J180" s="199">
        <f>ROUND(I180*H180,2)</f>
        <v>0</v>
      </c>
      <c r="K180" s="195" t="s">
        <v>194</v>
      </c>
      <c r="L180" s="41"/>
      <c r="M180" s="200" t="s">
        <v>1</v>
      </c>
      <c r="N180" s="201" t="s">
        <v>48</v>
      </c>
      <c r="O180" s="73"/>
      <c r="P180" s="202">
        <f>O180*H180</f>
        <v>0</v>
      </c>
      <c r="Q180" s="202">
        <v>0</v>
      </c>
      <c r="R180" s="202">
        <f>Q180*H180</f>
        <v>0</v>
      </c>
      <c r="S180" s="202">
        <v>2.9999999999999997E-4</v>
      </c>
      <c r="T180" s="203">
        <f>S180*H180</f>
        <v>2.9999999999999996E-3</v>
      </c>
      <c r="U180" s="36"/>
      <c r="V180" s="36"/>
      <c r="W180" s="36"/>
      <c r="X180" s="36"/>
      <c r="Y180" s="36"/>
      <c r="Z180" s="36"/>
      <c r="AA180" s="36"/>
      <c r="AB180" s="36"/>
      <c r="AC180" s="36"/>
      <c r="AD180" s="36"/>
      <c r="AE180" s="36"/>
      <c r="AR180" s="204" t="s">
        <v>261</v>
      </c>
      <c r="AT180" s="204" t="s">
        <v>177</v>
      </c>
      <c r="AU180" s="204" t="s">
        <v>91</v>
      </c>
      <c r="AY180" s="18" t="s">
        <v>174</v>
      </c>
      <c r="BE180" s="205">
        <f>IF(N180="základní",J180,0)</f>
        <v>0</v>
      </c>
      <c r="BF180" s="205">
        <f>IF(N180="snížená",J180,0)</f>
        <v>0</v>
      </c>
      <c r="BG180" s="205">
        <f>IF(N180="zákl. přenesená",J180,0)</f>
        <v>0</v>
      </c>
      <c r="BH180" s="205">
        <f>IF(N180="sníž. přenesená",J180,0)</f>
        <v>0</v>
      </c>
      <c r="BI180" s="205">
        <f>IF(N180="nulová",J180,0)</f>
        <v>0</v>
      </c>
      <c r="BJ180" s="18" t="s">
        <v>87</v>
      </c>
      <c r="BK180" s="205">
        <f>ROUND(I180*H180,2)</f>
        <v>0</v>
      </c>
      <c r="BL180" s="18" t="s">
        <v>261</v>
      </c>
      <c r="BM180" s="204" t="s">
        <v>262</v>
      </c>
    </row>
    <row r="181" spans="1:65" s="2" customFormat="1" ht="16.5" customHeight="1">
      <c r="A181" s="36"/>
      <c r="B181" s="37"/>
      <c r="C181" s="193" t="s">
        <v>8</v>
      </c>
      <c r="D181" s="193" t="s">
        <v>177</v>
      </c>
      <c r="E181" s="194" t="s">
        <v>263</v>
      </c>
      <c r="F181" s="195" t="s">
        <v>264</v>
      </c>
      <c r="G181" s="196" t="s">
        <v>180</v>
      </c>
      <c r="H181" s="197">
        <v>828.14</v>
      </c>
      <c r="I181" s="198"/>
      <c r="J181" s="199">
        <f>ROUND(I181*H181,2)</f>
        <v>0</v>
      </c>
      <c r="K181" s="195" t="s">
        <v>194</v>
      </c>
      <c r="L181" s="41"/>
      <c r="M181" s="200" t="s">
        <v>1</v>
      </c>
      <c r="N181" s="201" t="s">
        <v>48</v>
      </c>
      <c r="O181" s="73"/>
      <c r="P181" s="202">
        <f>O181*H181</f>
        <v>0</v>
      </c>
      <c r="Q181" s="202">
        <v>4.4999999999999999E-4</v>
      </c>
      <c r="R181" s="202">
        <f>Q181*H181</f>
        <v>0.37266299999999997</v>
      </c>
      <c r="S181" s="202">
        <v>0</v>
      </c>
      <c r="T181" s="203">
        <f>S181*H181</f>
        <v>0</v>
      </c>
      <c r="U181" s="36"/>
      <c r="V181" s="36"/>
      <c r="W181" s="36"/>
      <c r="X181" s="36"/>
      <c r="Y181" s="36"/>
      <c r="Z181" s="36"/>
      <c r="AA181" s="36"/>
      <c r="AB181" s="36"/>
      <c r="AC181" s="36"/>
      <c r="AD181" s="36"/>
      <c r="AE181" s="36"/>
      <c r="AR181" s="204" t="s">
        <v>261</v>
      </c>
      <c r="AT181" s="204" t="s">
        <v>177</v>
      </c>
      <c r="AU181" s="204" t="s">
        <v>91</v>
      </c>
      <c r="AY181" s="18" t="s">
        <v>174</v>
      </c>
      <c r="BE181" s="205">
        <f>IF(N181="základní",J181,0)</f>
        <v>0</v>
      </c>
      <c r="BF181" s="205">
        <f>IF(N181="snížená",J181,0)</f>
        <v>0</v>
      </c>
      <c r="BG181" s="205">
        <f>IF(N181="zákl. přenesená",J181,0)</f>
        <v>0</v>
      </c>
      <c r="BH181" s="205">
        <f>IF(N181="sníž. přenesená",J181,0)</f>
        <v>0</v>
      </c>
      <c r="BI181" s="205">
        <f>IF(N181="nulová",J181,0)</f>
        <v>0</v>
      </c>
      <c r="BJ181" s="18" t="s">
        <v>87</v>
      </c>
      <c r="BK181" s="205">
        <f>ROUND(I181*H181,2)</f>
        <v>0</v>
      </c>
      <c r="BL181" s="18" t="s">
        <v>261</v>
      </c>
      <c r="BM181" s="204" t="s">
        <v>265</v>
      </c>
    </row>
    <row r="182" spans="1:65" s="2" customFormat="1" ht="68.25">
      <c r="A182" s="36"/>
      <c r="B182" s="37"/>
      <c r="C182" s="38"/>
      <c r="D182" s="206" t="s">
        <v>183</v>
      </c>
      <c r="E182" s="38"/>
      <c r="F182" s="207" t="s">
        <v>266</v>
      </c>
      <c r="G182" s="38"/>
      <c r="H182" s="38"/>
      <c r="I182" s="208"/>
      <c r="J182" s="38"/>
      <c r="K182" s="38"/>
      <c r="L182" s="41"/>
      <c r="M182" s="209"/>
      <c r="N182" s="210"/>
      <c r="O182" s="73"/>
      <c r="P182" s="73"/>
      <c r="Q182" s="73"/>
      <c r="R182" s="73"/>
      <c r="S182" s="73"/>
      <c r="T182" s="74"/>
      <c r="U182" s="36"/>
      <c r="V182" s="36"/>
      <c r="W182" s="36"/>
      <c r="X182" s="36"/>
      <c r="Y182" s="36"/>
      <c r="Z182" s="36"/>
      <c r="AA182" s="36"/>
      <c r="AB182" s="36"/>
      <c r="AC182" s="36"/>
      <c r="AD182" s="36"/>
      <c r="AE182" s="36"/>
      <c r="AT182" s="18" t="s">
        <v>183</v>
      </c>
      <c r="AU182" s="18" t="s">
        <v>91</v>
      </c>
    </row>
    <row r="183" spans="1:65" s="13" customFormat="1" ht="11.25">
      <c r="B183" s="211"/>
      <c r="C183" s="212"/>
      <c r="D183" s="206" t="s">
        <v>185</v>
      </c>
      <c r="E183" s="213" t="s">
        <v>1</v>
      </c>
      <c r="F183" s="214" t="s">
        <v>186</v>
      </c>
      <c r="G183" s="212"/>
      <c r="H183" s="213" t="s">
        <v>1</v>
      </c>
      <c r="I183" s="215"/>
      <c r="J183" s="212"/>
      <c r="K183" s="212"/>
      <c r="L183" s="216"/>
      <c r="M183" s="217"/>
      <c r="N183" s="218"/>
      <c r="O183" s="218"/>
      <c r="P183" s="218"/>
      <c r="Q183" s="218"/>
      <c r="R183" s="218"/>
      <c r="S183" s="218"/>
      <c r="T183" s="219"/>
      <c r="AT183" s="220" t="s">
        <v>185</v>
      </c>
      <c r="AU183" s="220" t="s">
        <v>91</v>
      </c>
      <c r="AV183" s="13" t="s">
        <v>87</v>
      </c>
      <c r="AW183" s="13" t="s">
        <v>38</v>
      </c>
      <c r="AX183" s="13" t="s">
        <v>83</v>
      </c>
      <c r="AY183" s="220" t="s">
        <v>174</v>
      </c>
    </row>
    <row r="184" spans="1:65" s="14" customFormat="1" ht="11.25">
      <c r="B184" s="221"/>
      <c r="C184" s="222"/>
      <c r="D184" s="206" t="s">
        <v>185</v>
      </c>
      <c r="E184" s="223" t="s">
        <v>1</v>
      </c>
      <c r="F184" s="224" t="s">
        <v>196</v>
      </c>
      <c r="G184" s="222"/>
      <c r="H184" s="225">
        <v>828.14</v>
      </c>
      <c r="I184" s="226"/>
      <c r="J184" s="222"/>
      <c r="K184" s="222"/>
      <c r="L184" s="227"/>
      <c r="M184" s="228"/>
      <c r="N184" s="229"/>
      <c r="O184" s="229"/>
      <c r="P184" s="229"/>
      <c r="Q184" s="229"/>
      <c r="R184" s="229"/>
      <c r="S184" s="229"/>
      <c r="T184" s="230"/>
      <c r="AT184" s="231" t="s">
        <v>185</v>
      </c>
      <c r="AU184" s="231" t="s">
        <v>91</v>
      </c>
      <c r="AV184" s="14" t="s">
        <v>91</v>
      </c>
      <c r="AW184" s="14" t="s">
        <v>38</v>
      </c>
      <c r="AX184" s="14" t="s">
        <v>83</v>
      </c>
      <c r="AY184" s="231" t="s">
        <v>174</v>
      </c>
    </row>
    <row r="185" spans="1:65" s="15" customFormat="1" ht="11.25">
      <c r="B185" s="232"/>
      <c r="C185" s="233"/>
      <c r="D185" s="206" t="s">
        <v>185</v>
      </c>
      <c r="E185" s="234" t="s">
        <v>1</v>
      </c>
      <c r="F185" s="235" t="s">
        <v>189</v>
      </c>
      <c r="G185" s="233"/>
      <c r="H185" s="236">
        <v>828.14</v>
      </c>
      <c r="I185" s="237"/>
      <c r="J185" s="233"/>
      <c r="K185" s="233"/>
      <c r="L185" s="238"/>
      <c r="M185" s="239"/>
      <c r="N185" s="240"/>
      <c r="O185" s="240"/>
      <c r="P185" s="240"/>
      <c r="Q185" s="240"/>
      <c r="R185" s="240"/>
      <c r="S185" s="240"/>
      <c r="T185" s="241"/>
      <c r="AT185" s="242" t="s">
        <v>185</v>
      </c>
      <c r="AU185" s="242" t="s">
        <v>91</v>
      </c>
      <c r="AV185" s="15" t="s">
        <v>120</v>
      </c>
      <c r="AW185" s="15" t="s">
        <v>38</v>
      </c>
      <c r="AX185" s="15" t="s">
        <v>87</v>
      </c>
      <c r="AY185" s="242" t="s">
        <v>174</v>
      </c>
    </row>
    <row r="186" spans="1:65" s="2" customFormat="1" ht="16.5" customHeight="1">
      <c r="A186" s="36"/>
      <c r="B186" s="37"/>
      <c r="C186" s="193" t="s">
        <v>261</v>
      </c>
      <c r="D186" s="193" t="s">
        <v>177</v>
      </c>
      <c r="E186" s="194" t="s">
        <v>267</v>
      </c>
      <c r="F186" s="195" t="s">
        <v>268</v>
      </c>
      <c r="G186" s="196" t="s">
        <v>180</v>
      </c>
      <c r="H186" s="197">
        <v>828.14</v>
      </c>
      <c r="I186" s="198"/>
      <c r="J186" s="199">
        <f>ROUND(I186*H186,2)</f>
        <v>0</v>
      </c>
      <c r="K186" s="195" t="s">
        <v>194</v>
      </c>
      <c r="L186" s="41"/>
      <c r="M186" s="200" t="s">
        <v>1</v>
      </c>
      <c r="N186" s="201" t="s">
        <v>48</v>
      </c>
      <c r="O186" s="73"/>
      <c r="P186" s="202">
        <f>O186*H186</f>
        <v>0</v>
      </c>
      <c r="Q186" s="202">
        <v>0</v>
      </c>
      <c r="R186" s="202">
        <f>Q186*H186</f>
        <v>0</v>
      </c>
      <c r="S186" s="202">
        <v>0</v>
      </c>
      <c r="T186" s="203">
        <f>S186*H186</f>
        <v>0</v>
      </c>
      <c r="U186" s="36"/>
      <c r="V186" s="36"/>
      <c r="W186" s="36"/>
      <c r="X186" s="36"/>
      <c r="Y186" s="36"/>
      <c r="Z186" s="36"/>
      <c r="AA186" s="36"/>
      <c r="AB186" s="36"/>
      <c r="AC186" s="36"/>
      <c r="AD186" s="36"/>
      <c r="AE186" s="36"/>
      <c r="AR186" s="204" t="s">
        <v>261</v>
      </c>
      <c r="AT186" s="204" t="s">
        <v>177</v>
      </c>
      <c r="AU186" s="204" t="s">
        <v>91</v>
      </c>
      <c r="AY186" s="18" t="s">
        <v>174</v>
      </c>
      <c r="BE186" s="205">
        <f>IF(N186="základní",J186,0)</f>
        <v>0</v>
      </c>
      <c r="BF186" s="205">
        <f>IF(N186="snížená",J186,0)</f>
        <v>0</v>
      </c>
      <c r="BG186" s="205">
        <f>IF(N186="zákl. přenesená",J186,0)</f>
        <v>0</v>
      </c>
      <c r="BH186" s="205">
        <f>IF(N186="sníž. přenesená",J186,0)</f>
        <v>0</v>
      </c>
      <c r="BI186" s="205">
        <f>IF(N186="nulová",J186,0)</f>
        <v>0</v>
      </c>
      <c r="BJ186" s="18" t="s">
        <v>87</v>
      </c>
      <c r="BK186" s="205">
        <f>ROUND(I186*H186,2)</f>
        <v>0</v>
      </c>
      <c r="BL186" s="18" t="s">
        <v>261</v>
      </c>
      <c r="BM186" s="204" t="s">
        <v>269</v>
      </c>
    </row>
    <row r="187" spans="1:65" s="13" customFormat="1" ht="11.25">
      <c r="B187" s="211"/>
      <c r="C187" s="212"/>
      <c r="D187" s="206" t="s">
        <v>185</v>
      </c>
      <c r="E187" s="213" t="s">
        <v>1</v>
      </c>
      <c r="F187" s="214" t="s">
        <v>186</v>
      </c>
      <c r="G187" s="212"/>
      <c r="H187" s="213" t="s">
        <v>1</v>
      </c>
      <c r="I187" s="215"/>
      <c r="J187" s="212"/>
      <c r="K187" s="212"/>
      <c r="L187" s="216"/>
      <c r="M187" s="217"/>
      <c r="N187" s="218"/>
      <c r="O187" s="218"/>
      <c r="P187" s="218"/>
      <c r="Q187" s="218"/>
      <c r="R187" s="218"/>
      <c r="S187" s="218"/>
      <c r="T187" s="219"/>
      <c r="AT187" s="220" t="s">
        <v>185</v>
      </c>
      <c r="AU187" s="220" t="s">
        <v>91</v>
      </c>
      <c r="AV187" s="13" t="s">
        <v>87</v>
      </c>
      <c r="AW187" s="13" t="s">
        <v>38</v>
      </c>
      <c r="AX187" s="13" t="s">
        <v>83</v>
      </c>
      <c r="AY187" s="220" t="s">
        <v>174</v>
      </c>
    </row>
    <row r="188" spans="1:65" s="14" customFormat="1" ht="11.25">
      <c r="B188" s="221"/>
      <c r="C188" s="222"/>
      <c r="D188" s="206" t="s">
        <v>185</v>
      </c>
      <c r="E188" s="223" t="s">
        <v>1</v>
      </c>
      <c r="F188" s="224" t="s">
        <v>196</v>
      </c>
      <c r="G188" s="222"/>
      <c r="H188" s="225">
        <v>828.14</v>
      </c>
      <c r="I188" s="226"/>
      <c r="J188" s="222"/>
      <c r="K188" s="222"/>
      <c r="L188" s="227"/>
      <c r="M188" s="228"/>
      <c r="N188" s="229"/>
      <c r="O188" s="229"/>
      <c r="P188" s="229"/>
      <c r="Q188" s="229"/>
      <c r="R188" s="229"/>
      <c r="S188" s="229"/>
      <c r="T188" s="230"/>
      <c r="AT188" s="231" t="s">
        <v>185</v>
      </c>
      <c r="AU188" s="231" t="s">
        <v>91</v>
      </c>
      <c r="AV188" s="14" t="s">
        <v>91</v>
      </c>
      <c r="AW188" s="14" t="s">
        <v>38</v>
      </c>
      <c r="AX188" s="14" t="s">
        <v>83</v>
      </c>
      <c r="AY188" s="231" t="s">
        <v>174</v>
      </c>
    </row>
    <row r="189" spans="1:65" s="15" customFormat="1" ht="11.25">
      <c r="B189" s="232"/>
      <c r="C189" s="233"/>
      <c r="D189" s="206" t="s">
        <v>185</v>
      </c>
      <c r="E189" s="234" t="s">
        <v>1</v>
      </c>
      <c r="F189" s="235" t="s">
        <v>189</v>
      </c>
      <c r="G189" s="233"/>
      <c r="H189" s="236">
        <v>828.14</v>
      </c>
      <c r="I189" s="237"/>
      <c r="J189" s="233"/>
      <c r="K189" s="233"/>
      <c r="L189" s="238"/>
      <c r="M189" s="239"/>
      <c r="N189" s="240"/>
      <c r="O189" s="240"/>
      <c r="P189" s="240"/>
      <c r="Q189" s="240"/>
      <c r="R189" s="240"/>
      <c r="S189" s="240"/>
      <c r="T189" s="241"/>
      <c r="AT189" s="242" t="s">
        <v>185</v>
      </c>
      <c r="AU189" s="242" t="s">
        <v>91</v>
      </c>
      <c r="AV189" s="15" t="s">
        <v>120</v>
      </c>
      <c r="AW189" s="15" t="s">
        <v>38</v>
      </c>
      <c r="AX189" s="15" t="s">
        <v>87</v>
      </c>
      <c r="AY189" s="242" t="s">
        <v>174</v>
      </c>
    </row>
    <row r="190" spans="1:65" s="2" customFormat="1" ht="16.5" customHeight="1">
      <c r="A190" s="36"/>
      <c r="B190" s="37"/>
      <c r="C190" s="243" t="s">
        <v>270</v>
      </c>
      <c r="D190" s="243" t="s">
        <v>271</v>
      </c>
      <c r="E190" s="244" t="s">
        <v>272</v>
      </c>
      <c r="F190" s="245" t="s">
        <v>273</v>
      </c>
      <c r="G190" s="246" t="s">
        <v>217</v>
      </c>
      <c r="H190" s="247">
        <v>0.26500000000000001</v>
      </c>
      <c r="I190" s="248"/>
      <c r="J190" s="249">
        <f>ROUND(I190*H190,2)</f>
        <v>0</v>
      </c>
      <c r="K190" s="245" t="s">
        <v>194</v>
      </c>
      <c r="L190" s="250"/>
      <c r="M190" s="251" t="s">
        <v>1</v>
      </c>
      <c r="N190" s="252" t="s">
        <v>48</v>
      </c>
      <c r="O190" s="73"/>
      <c r="P190" s="202">
        <f>O190*H190</f>
        <v>0</v>
      </c>
      <c r="Q190" s="202">
        <v>1</v>
      </c>
      <c r="R190" s="202">
        <f>Q190*H190</f>
        <v>0.26500000000000001</v>
      </c>
      <c r="S190" s="202">
        <v>0</v>
      </c>
      <c r="T190" s="203">
        <f>S190*H190</f>
        <v>0</v>
      </c>
      <c r="U190" s="36"/>
      <c r="V190" s="36"/>
      <c r="W190" s="36"/>
      <c r="X190" s="36"/>
      <c r="Y190" s="36"/>
      <c r="Z190" s="36"/>
      <c r="AA190" s="36"/>
      <c r="AB190" s="36"/>
      <c r="AC190" s="36"/>
      <c r="AD190" s="36"/>
      <c r="AE190" s="36"/>
      <c r="AR190" s="204" t="s">
        <v>274</v>
      </c>
      <c r="AT190" s="204" t="s">
        <v>271</v>
      </c>
      <c r="AU190" s="204" t="s">
        <v>91</v>
      </c>
      <c r="AY190" s="18" t="s">
        <v>174</v>
      </c>
      <c r="BE190" s="205">
        <f>IF(N190="základní",J190,0)</f>
        <v>0</v>
      </c>
      <c r="BF190" s="205">
        <f>IF(N190="snížená",J190,0)</f>
        <v>0</v>
      </c>
      <c r="BG190" s="205">
        <f>IF(N190="zákl. přenesená",J190,0)</f>
        <v>0</v>
      </c>
      <c r="BH190" s="205">
        <f>IF(N190="sníž. přenesená",J190,0)</f>
        <v>0</v>
      </c>
      <c r="BI190" s="205">
        <f>IF(N190="nulová",J190,0)</f>
        <v>0</v>
      </c>
      <c r="BJ190" s="18" t="s">
        <v>87</v>
      </c>
      <c r="BK190" s="205">
        <f>ROUND(I190*H190,2)</f>
        <v>0</v>
      </c>
      <c r="BL190" s="18" t="s">
        <v>261</v>
      </c>
      <c r="BM190" s="204" t="s">
        <v>275</v>
      </c>
    </row>
    <row r="191" spans="1:65" s="14" customFormat="1" ht="11.25">
      <c r="B191" s="221"/>
      <c r="C191" s="222"/>
      <c r="D191" s="206" t="s">
        <v>185</v>
      </c>
      <c r="E191" s="222"/>
      <c r="F191" s="224" t="s">
        <v>276</v>
      </c>
      <c r="G191" s="222"/>
      <c r="H191" s="225">
        <v>0.26500000000000001</v>
      </c>
      <c r="I191" s="226"/>
      <c r="J191" s="222"/>
      <c r="K191" s="222"/>
      <c r="L191" s="227"/>
      <c r="M191" s="228"/>
      <c r="N191" s="229"/>
      <c r="O191" s="229"/>
      <c r="P191" s="229"/>
      <c r="Q191" s="229"/>
      <c r="R191" s="229"/>
      <c r="S191" s="229"/>
      <c r="T191" s="230"/>
      <c r="AT191" s="231" t="s">
        <v>185</v>
      </c>
      <c r="AU191" s="231" t="s">
        <v>91</v>
      </c>
      <c r="AV191" s="14" t="s">
        <v>91</v>
      </c>
      <c r="AW191" s="14" t="s">
        <v>4</v>
      </c>
      <c r="AX191" s="14" t="s">
        <v>87</v>
      </c>
      <c r="AY191" s="231" t="s">
        <v>174</v>
      </c>
    </row>
    <row r="192" spans="1:65" s="2" customFormat="1" ht="16.5" customHeight="1">
      <c r="A192" s="36"/>
      <c r="B192" s="37"/>
      <c r="C192" s="193" t="s">
        <v>277</v>
      </c>
      <c r="D192" s="193" t="s">
        <v>177</v>
      </c>
      <c r="E192" s="194" t="s">
        <v>278</v>
      </c>
      <c r="F192" s="195" t="s">
        <v>279</v>
      </c>
      <c r="G192" s="196" t="s">
        <v>180</v>
      </c>
      <c r="H192" s="197">
        <v>1041.83</v>
      </c>
      <c r="I192" s="198"/>
      <c r="J192" s="199">
        <f>ROUND(I192*H192,2)</f>
        <v>0</v>
      </c>
      <c r="K192" s="195" t="s">
        <v>194</v>
      </c>
      <c r="L192" s="41"/>
      <c r="M192" s="200" t="s">
        <v>1</v>
      </c>
      <c r="N192" s="201" t="s">
        <v>48</v>
      </c>
      <c r="O192" s="73"/>
      <c r="P192" s="202">
        <f>O192*H192</f>
        <v>0</v>
      </c>
      <c r="Q192" s="202">
        <v>0</v>
      </c>
      <c r="R192" s="202">
        <f>Q192*H192</f>
        <v>0</v>
      </c>
      <c r="S192" s="202">
        <v>0</v>
      </c>
      <c r="T192" s="203">
        <f>S192*H192</f>
        <v>0</v>
      </c>
      <c r="U192" s="36"/>
      <c r="V192" s="36"/>
      <c r="W192" s="36"/>
      <c r="X192" s="36"/>
      <c r="Y192" s="36"/>
      <c r="Z192" s="36"/>
      <c r="AA192" s="36"/>
      <c r="AB192" s="36"/>
      <c r="AC192" s="36"/>
      <c r="AD192" s="36"/>
      <c r="AE192" s="36"/>
      <c r="AR192" s="204" t="s">
        <v>261</v>
      </c>
      <c r="AT192" s="204" t="s">
        <v>177</v>
      </c>
      <c r="AU192" s="204" t="s">
        <v>91</v>
      </c>
      <c r="AY192" s="18" t="s">
        <v>174</v>
      </c>
      <c r="BE192" s="205">
        <f>IF(N192="základní",J192,0)</f>
        <v>0</v>
      </c>
      <c r="BF192" s="205">
        <f>IF(N192="snížená",J192,0)</f>
        <v>0</v>
      </c>
      <c r="BG192" s="205">
        <f>IF(N192="zákl. přenesená",J192,0)</f>
        <v>0</v>
      </c>
      <c r="BH192" s="205">
        <f>IF(N192="sníž. přenesená",J192,0)</f>
        <v>0</v>
      </c>
      <c r="BI192" s="205">
        <f>IF(N192="nulová",J192,0)</f>
        <v>0</v>
      </c>
      <c r="BJ192" s="18" t="s">
        <v>87</v>
      </c>
      <c r="BK192" s="205">
        <f>ROUND(I192*H192,2)</f>
        <v>0</v>
      </c>
      <c r="BL192" s="18" t="s">
        <v>261</v>
      </c>
      <c r="BM192" s="204" t="s">
        <v>280</v>
      </c>
    </row>
    <row r="193" spans="1:65" s="13" customFormat="1" ht="11.25">
      <c r="B193" s="211"/>
      <c r="C193" s="212"/>
      <c r="D193" s="206" t="s">
        <v>185</v>
      </c>
      <c r="E193" s="213" t="s">
        <v>1</v>
      </c>
      <c r="F193" s="214" t="s">
        <v>186</v>
      </c>
      <c r="G193" s="212"/>
      <c r="H193" s="213" t="s">
        <v>1</v>
      </c>
      <c r="I193" s="215"/>
      <c r="J193" s="212"/>
      <c r="K193" s="212"/>
      <c r="L193" s="216"/>
      <c r="M193" s="217"/>
      <c r="N193" s="218"/>
      <c r="O193" s="218"/>
      <c r="P193" s="218"/>
      <c r="Q193" s="218"/>
      <c r="R193" s="218"/>
      <c r="S193" s="218"/>
      <c r="T193" s="219"/>
      <c r="AT193" s="220" t="s">
        <v>185</v>
      </c>
      <c r="AU193" s="220" t="s">
        <v>91</v>
      </c>
      <c r="AV193" s="13" t="s">
        <v>87</v>
      </c>
      <c r="AW193" s="13" t="s">
        <v>38</v>
      </c>
      <c r="AX193" s="13" t="s">
        <v>83</v>
      </c>
      <c r="AY193" s="220" t="s">
        <v>174</v>
      </c>
    </row>
    <row r="194" spans="1:65" s="14" customFormat="1" ht="11.25">
      <c r="B194" s="221"/>
      <c r="C194" s="222"/>
      <c r="D194" s="206" t="s">
        <v>185</v>
      </c>
      <c r="E194" s="223" t="s">
        <v>1</v>
      </c>
      <c r="F194" s="224" t="s">
        <v>196</v>
      </c>
      <c r="G194" s="222"/>
      <c r="H194" s="225">
        <v>828.14</v>
      </c>
      <c r="I194" s="226"/>
      <c r="J194" s="222"/>
      <c r="K194" s="222"/>
      <c r="L194" s="227"/>
      <c r="M194" s="228"/>
      <c r="N194" s="229"/>
      <c r="O194" s="229"/>
      <c r="P194" s="229"/>
      <c r="Q194" s="229"/>
      <c r="R194" s="229"/>
      <c r="S194" s="229"/>
      <c r="T194" s="230"/>
      <c r="AT194" s="231" t="s">
        <v>185</v>
      </c>
      <c r="AU194" s="231" t="s">
        <v>91</v>
      </c>
      <c r="AV194" s="14" t="s">
        <v>91</v>
      </c>
      <c r="AW194" s="14" t="s">
        <v>38</v>
      </c>
      <c r="AX194" s="14" t="s">
        <v>83</v>
      </c>
      <c r="AY194" s="231" t="s">
        <v>174</v>
      </c>
    </row>
    <row r="195" spans="1:65" s="16" customFormat="1" ht="11.25">
      <c r="B195" s="253"/>
      <c r="C195" s="254"/>
      <c r="D195" s="206" t="s">
        <v>185</v>
      </c>
      <c r="E195" s="255" t="s">
        <v>1</v>
      </c>
      <c r="F195" s="256" t="s">
        <v>281</v>
      </c>
      <c r="G195" s="254"/>
      <c r="H195" s="257">
        <v>828.14</v>
      </c>
      <c r="I195" s="258"/>
      <c r="J195" s="254"/>
      <c r="K195" s="254"/>
      <c r="L195" s="259"/>
      <c r="M195" s="260"/>
      <c r="N195" s="261"/>
      <c r="O195" s="261"/>
      <c r="P195" s="261"/>
      <c r="Q195" s="261"/>
      <c r="R195" s="261"/>
      <c r="S195" s="261"/>
      <c r="T195" s="262"/>
      <c r="AT195" s="263" t="s">
        <v>185</v>
      </c>
      <c r="AU195" s="263" t="s">
        <v>91</v>
      </c>
      <c r="AV195" s="16" t="s">
        <v>105</v>
      </c>
      <c r="AW195" s="16" t="s">
        <v>38</v>
      </c>
      <c r="AX195" s="16" t="s">
        <v>83</v>
      </c>
      <c r="AY195" s="263" t="s">
        <v>174</v>
      </c>
    </row>
    <row r="196" spans="1:65" s="13" customFormat="1" ht="11.25">
      <c r="B196" s="211"/>
      <c r="C196" s="212"/>
      <c r="D196" s="206" t="s">
        <v>185</v>
      </c>
      <c r="E196" s="213" t="s">
        <v>1</v>
      </c>
      <c r="F196" s="214" t="s">
        <v>187</v>
      </c>
      <c r="G196" s="212"/>
      <c r="H196" s="213" t="s">
        <v>1</v>
      </c>
      <c r="I196" s="215"/>
      <c r="J196" s="212"/>
      <c r="K196" s="212"/>
      <c r="L196" s="216"/>
      <c r="M196" s="217"/>
      <c r="N196" s="218"/>
      <c r="O196" s="218"/>
      <c r="P196" s="218"/>
      <c r="Q196" s="218"/>
      <c r="R196" s="218"/>
      <c r="S196" s="218"/>
      <c r="T196" s="219"/>
      <c r="AT196" s="220" t="s">
        <v>185</v>
      </c>
      <c r="AU196" s="220" t="s">
        <v>91</v>
      </c>
      <c r="AV196" s="13" t="s">
        <v>87</v>
      </c>
      <c r="AW196" s="13" t="s">
        <v>38</v>
      </c>
      <c r="AX196" s="13" t="s">
        <v>83</v>
      </c>
      <c r="AY196" s="220" t="s">
        <v>174</v>
      </c>
    </row>
    <row r="197" spans="1:65" s="14" customFormat="1" ht="11.25">
      <c r="B197" s="221"/>
      <c r="C197" s="222"/>
      <c r="D197" s="206" t="s">
        <v>185</v>
      </c>
      <c r="E197" s="223" t="s">
        <v>1</v>
      </c>
      <c r="F197" s="224" t="s">
        <v>282</v>
      </c>
      <c r="G197" s="222"/>
      <c r="H197" s="225">
        <v>213.69</v>
      </c>
      <c r="I197" s="226"/>
      <c r="J197" s="222"/>
      <c r="K197" s="222"/>
      <c r="L197" s="227"/>
      <c r="M197" s="228"/>
      <c r="N197" s="229"/>
      <c r="O197" s="229"/>
      <c r="P197" s="229"/>
      <c r="Q197" s="229"/>
      <c r="R197" s="229"/>
      <c r="S197" s="229"/>
      <c r="T197" s="230"/>
      <c r="AT197" s="231" t="s">
        <v>185</v>
      </c>
      <c r="AU197" s="231" t="s">
        <v>91</v>
      </c>
      <c r="AV197" s="14" t="s">
        <v>91</v>
      </c>
      <c r="AW197" s="14" t="s">
        <v>38</v>
      </c>
      <c r="AX197" s="14" t="s">
        <v>83</v>
      </c>
      <c r="AY197" s="231" t="s">
        <v>174</v>
      </c>
    </row>
    <row r="198" spans="1:65" s="16" customFormat="1" ht="11.25">
      <c r="B198" s="253"/>
      <c r="C198" s="254"/>
      <c r="D198" s="206" t="s">
        <v>185</v>
      </c>
      <c r="E198" s="255" t="s">
        <v>1</v>
      </c>
      <c r="F198" s="256" t="s">
        <v>281</v>
      </c>
      <c r="G198" s="254"/>
      <c r="H198" s="257">
        <v>213.69</v>
      </c>
      <c r="I198" s="258"/>
      <c r="J198" s="254"/>
      <c r="K198" s="254"/>
      <c r="L198" s="259"/>
      <c r="M198" s="260"/>
      <c r="N198" s="261"/>
      <c r="O198" s="261"/>
      <c r="P198" s="261"/>
      <c r="Q198" s="261"/>
      <c r="R198" s="261"/>
      <c r="S198" s="261"/>
      <c r="T198" s="262"/>
      <c r="AT198" s="263" t="s">
        <v>185</v>
      </c>
      <c r="AU198" s="263" t="s">
        <v>91</v>
      </c>
      <c r="AV198" s="16" t="s">
        <v>105</v>
      </c>
      <c r="AW198" s="16" t="s">
        <v>38</v>
      </c>
      <c r="AX198" s="16" t="s">
        <v>83</v>
      </c>
      <c r="AY198" s="263" t="s">
        <v>174</v>
      </c>
    </row>
    <row r="199" spans="1:65" s="15" customFormat="1" ht="11.25">
      <c r="B199" s="232"/>
      <c r="C199" s="233"/>
      <c r="D199" s="206" t="s">
        <v>185</v>
      </c>
      <c r="E199" s="234" t="s">
        <v>1</v>
      </c>
      <c r="F199" s="235" t="s">
        <v>189</v>
      </c>
      <c r="G199" s="233"/>
      <c r="H199" s="236">
        <v>1041.83</v>
      </c>
      <c r="I199" s="237"/>
      <c r="J199" s="233"/>
      <c r="K199" s="233"/>
      <c r="L199" s="238"/>
      <c r="M199" s="239"/>
      <c r="N199" s="240"/>
      <c r="O199" s="240"/>
      <c r="P199" s="240"/>
      <c r="Q199" s="240"/>
      <c r="R199" s="240"/>
      <c r="S199" s="240"/>
      <c r="T199" s="241"/>
      <c r="AT199" s="242" t="s">
        <v>185</v>
      </c>
      <c r="AU199" s="242" t="s">
        <v>91</v>
      </c>
      <c r="AV199" s="15" t="s">
        <v>120</v>
      </c>
      <c r="AW199" s="15" t="s">
        <v>38</v>
      </c>
      <c r="AX199" s="15" t="s">
        <v>87</v>
      </c>
      <c r="AY199" s="242" t="s">
        <v>174</v>
      </c>
    </row>
    <row r="200" spans="1:65" s="2" customFormat="1" ht="24.2" customHeight="1">
      <c r="A200" s="36"/>
      <c r="B200" s="37"/>
      <c r="C200" s="243" t="s">
        <v>283</v>
      </c>
      <c r="D200" s="243" t="s">
        <v>271</v>
      </c>
      <c r="E200" s="244" t="s">
        <v>284</v>
      </c>
      <c r="F200" s="245" t="s">
        <v>285</v>
      </c>
      <c r="G200" s="246" t="s">
        <v>180</v>
      </c>
      <c r="H200" s="247">
        <v>1214.2529999999999</v>
      </c>
      <c r="I200" s="248"/>
      <c r="J200" s="249">
        <f>ROUND(I200*H200,2)</f>
        <v>0</v>
      </c>
      <c r="K200" s="245" t="s">
        <v>181</v>
      </c>
      <c r="L200" s="250"/>
      <c r="M200" s="251" t="s">
        <v>1</v>
      </c>
      <c r="N200" s="252" t="s">
        <v>48</v>
      </c>
      <c r="O200" s="73"/>
      <c r="P200" s="202">
        <f>O200*H200</f>
        <v>0</v>
      </c>
      <c r="Q200" s="202">
        <v>4.0000000000000001E-3</v>
      </c>
      <c r="R200" s="202">
        <f>Q200*H200</f>
        <v>4.8570120000000001</v>
      </c>
      <c r="S200" s="202">
        <v>0</v>
      </c>
      <c r="T200" s="203">
        <f>S200*H200</f>
        <v>0</v>
      </c>
      <c r="U200" s="36"/>
      <c r="V200" s="36"/>
      <c r="W200" s="36"/>
      <c r="X200" s="36"/>
      <c r="Y200" s="36"/>
      <c r="Z200" s="36"/>
      <c r="AA200" s="36"/>
      <c r="AB200" s="36"/>
      <c r="AC200" s="36"/>
      <c r="AD200" s="36"/>
      <c r="AE200" s="36"/>
      <c r="AR200" s="204" t="s">
        <v>274</v>
      </c>
      <c r="AT200" s="204" t="s">
        <v>271</v>
      </c>
      <c r="AU200" s="204" t="s">
        <v>91</v>
      </c>
      <c r="AY200" s="18" t="s">
        <v>174</v>
      </c>
      <c r="BE200" s="205">
        <f>IF(N200="základní",J200,0)</f>
        <v>0</v>
      </c>
      <c r="BF200" s="205">
        <f>IF(N200="snížená",J200,0)</f>
        <v>0</v>
      </c>
      <c r="BG200" s="205">
        <f>IF(N200="zákl. přenesená",J200,0)</f>
        <v>0</v>
      </c>
      <c r="BH200" s="205">
        <f>IF(N200="sníž. přenesená",J200,0)</f>
        <v>0</v>
      </c>
      <c r="BI200" s="205">
        <f>IF(N200="nulová",J200,0)</f>
        <v>0</v>
      </c>
      <c r="BJ200" s="18" t="s">
        <v>87</v>
      </c>
      <c r="BK200" s="205">
        <f>ROUND(I200*H200,2)</f>
        <v>0</v>
      </c>
      <c r="BL200" s="18" t="s">
        <v>261</v>
      </c>
      <c r="BM200" s="204" t="s">
        <v>286</v>
      </c>
    </row>
    <row r="201" spans="1:65" s="14" customFormat="1" ht="11.25">
      <c r="B201" s="221"/>
      <c r="C201" s="222"/>
      <c r="D201" s="206" t="s">
        <v>185</v>
      </c>
      <c r="E201" s="222"/>
      <c r="F201" s="224" t="s">
        <v>287</v>
      </c>
      <c r="G201" s="222"/>
      <c r="H201" s="225">
        <v>1214.2529999999999</v>
      </c>
      <c r="I201" s="226"/>
      <c r="J201" s="222"/>
      <c r="K201" s="222"/>
      <c r="L201" s="227"/>
      <c r="M201" s="228"/>
      <c r="N201" s="229"/>
      <c r="O201" s="229"/>
      <c r="P201" s="229"/>
      <c r="Q201" s="229"/>
      <c r="R201" s="229"/>
      <c r="S201" s="229"/>
      <c r="T201" s="230"/>
      <c r="AT201" s="231" t="s">
        <v>185</v>
      </c>
      <c r="AU201" s="231" t="s">
        <v>91</v>
      </c>
      <c r="AV201" s="14" t="s">
        <v>91</v>
      </c>
      <c r="AW201" s="14" t="s">
        <v>4</v>
      </c>
      <c r="AX201" s="14" t="s">
        <v>87</v>
      </c>
      <c r="AY201" s="231" t="s">
        <v>174</v>
      </c>
    </row>
    <row r="202" spans="1:65" s="2" customFormat="1" ht="16.5" customHeight="1">
      <c r="A202" s="36"/>
      <c r="B202" s="37"/>
      <c r="C202" s="193" t="s">
        <v>288</v>
      </c>
      <c r="D202" s="193" t="s">
        <v>177</v>
      </c>
      <c r="E202" s="194" t="s">
        <v>289</v>
      </c>
      <c r="F202" s="195" t="s">
        <v>290</v>
      </c>
      <c r="G202" s="196" t="s">
        <v>180</v>
      </c>
      <c r="H202" s="197">
        <v>4140.7</v>
      </c>
      <c r="I202" s="198"/>
      <c r="J202" s="199">
        <f>ROUND(I202*H202,2)</f>
        <v>0</v>
      </c>
      <c r="K202" s="195" t="s">
        <v>194</v>
      </c>
      <c r="L202" s="41"/>
      <c r="M202" s="200" t="s">
        <v>1</v>
      </c>
      <c r="N202" s="201" t="s">
        <v>48</v>
      </c>
      <c r="O202" s="73"/>
      <c r="P202" s="202">
        <f>O202*H202</f>
        <v>0</v>
      </c>
      <c r="Q202" s="202">
        <v>0</v>
      </c>
      <c r="R202" s="202">
        <f>Q202*H202</f>
        <v>0</v>
      </c>
      <c r="S202" s="202">
        <v>6.6E-4</v>
      </c>
      <c r="T202" s="203">
        <f>S202*H202</f>
        <v>2.7328619999999999</v>
      </c>
      <c r="U202" s="36"/>
      <c r="V202" s="36"/>
      <c r="W202" s="36"/>
      <c r="X202" s="36"/>
      <c r="Y202" s="36"/>
      <c r="Z202" s="36"/>
      <c r="AA202" s="36"/>
      <c r="AB202" s="36"/>
      <c r="AC202" s="36"/>
      <c r="AD202" s="36"/>
      <c r="AE202" s="36"/>
      <c r="AR202" s="204" t="s">
        <v>261</v>
      </c>
      <c r="AT202" s="204" t="s">
        <v>177</v>
      </c>
      <c r="AU202" s="204" t="s">
        <v>91</v>
      </c>
      <c r="AY202" s="18" t="s">
        <v>174</v>
      </c>
      <c r="BE202" s="205">
        <f>IF(N202="základní",J202,0)</f>
        <v>0</v>
      </c>
      <c r="BF202" s="205">
        <f>IF(N202="snížená",J202,0)</f>
        <v>0</v>
      </c>
      <c r="BG202" s="205">
        <f>IF(N202="zákl. přenesená",J202,0)</f>
        <v>0</v>
      </c>
      <c r="BH202" s="205">
        <f>IF(N202="sníž. přenesená",J202,0)</f>
        <v>0</v>
      </c>
      <c r="BI202" s="205">
        <f>IF(N202="nulová",J202,0)</f>
        <v>0</v>
      </c>
      <c r="BJ202" s="18" t="s">
        <v>87</v>
      </c>
      <c r="BK202" s="205">
        <f>ROUND(I202*H202,2)</f>
        <v>0</v>
      </c>
      <c r="BL202" s="18" t="s">
        <v>261</v>
      </c>
      <c r="BM202" s="204" t="s">
        <v>291</v>
      </c>
    </row>
    <row r="203" spans="1:65" s="13" customFormat="1" ht="11.25">
      <c r="B203" s="211"/>
      <c r="C203" s="212"/>
      <c r="D203" s="206" t="s">
        <v>185</v>
      </c>
      <c r="E203" s="213" t="s">
        <v>1</v>
      </c>
      <c r="F203" s="214" t="s">
        <v>186</v>
      </c>
      <c r="G203" s="212"/>
      <c r="H203" s="213" t="s">
        <v>1</v>
      </c>
      <c r="I203" s="215"/>
      <c r="J203" s="212"/>
      <c r="K203" s="212"/>
      <c r="L203" s="216"/>
      <c r="M203" s="217"/>
      <c r="N203" s="218"/>
      <c r="O203" s="218"/>
      <c r="P203" s="218"/>
      <c r="Q203" s="218"/>
      <c r="R203" s="218"/>
      <c r="S203" s="218"/>
      <c r="T203" s="219"/>
      <c r="AT203" s="220" t="s">
        <v>185</v>
      </c>
      <c r="AU203" s="220" t="s">
        <v>91</v>
      </c>
      <c r="AV203" s="13" t="s">
        <v>87</v>
      </c>
      <c r="AW203" s="13" t="s">
        <v>38</v>
      </c>
      <c r="AX203" s="13" t="s">
        <v>83</v>
      </c>
      <c r="AY203" s="220" t="s">
        <v>174</v>
      </c>
    </row>
    <row r="204" spans="1:65" s="14" customFormat="1" ht="11.25">
      <c r="B204" s="221"/>
      <c r="C204" s="222"/>
      <c r="D204" s="206" t="s">
        <v>185</v>
      </c>
      <c r="E204" s="223" t="s">
        <v>1</v>
      </c>
      <c r="F204" s="224" t="s">
        <v>292</v>
      </c>
      <c r="G204" s="222"/>
      <c r="H204" s="225">
        <v>4140.7</v>
      </c>
      <c r="I204" s="226"/>
      <c r="J204" s="222"/>
      <c r="K204" s="222"/>
      <c r="L204" s="227"/>
      <c r="M204" s="228"/>
      <c r="N204" s="229"/>
      <c r="O204" s="229"/>
      <c r="P204" s="229"/>
      <c r="Q204" s="229"/>
      <c r="R204" s="229"/>
      <c r="S204" s="229"/>
      <c r="T204" s="230"/>
      <c r="AT204" s="231" t="s">
        <v>185</v>
      </c>
      <c r="AU204" s="231" t="s">
        <v>91</v>
      </c>
      <c r="AV204" s="14" t="s">
        <v>91</v>
      </c>
      <c r="AW204" s="14" t="s">
        <v>38</v>
      </c>
      <c r="AX204" s="14" t="s">
        <v>83</v>
      </c>
      <c r="AY204" s="231" t="s">
        <v>174</v>
      </c>
    </row>
    <row r="205" spans="1:65" s="15" customFormat="1" ht="11.25">
      <c r="B205" s="232"/>
      <c r="C205" s="233"/>
      <c r="D205" s="206" t="s">
        <v>185</v>
      </c>
      <c r="E205" s="234" t="s">
        <v>1</v>
      </c>
      <c r="F205" s="235" t="s">
        <v>189</v>
      </c>
      <c r="G205" s="233"/>
      <c r="H205" s="236">
        <v>4140.7</v>
      </c>
      <c r="I205" s="237"/>
      <c r="J205" s="233"/>
      <c r="K205" s="233"/>
      <c r="L205" s="238"/>
      <c r="M205" s="239"/>
      <c r="N205" s="240"/>
      <c r="O205" s="240"/>
      <c r="P205" s="240"/>
      <c r="Q205" s="240"/>
      <c r="R205" s="240"/>
      <c r="S205" s="240"/>
      <c r="T205" s="241"/>
      <c r="AT205" s="242" t="s">
        <v>185</v>
      </c>
      <c r="AU205" s="242" t="s">
        <v>91</v>
      </c>
      <c r="AV205" s="15" t="s">
        <v>120</v>
      </c>
      <c r="AW205" s="15" t="s">
        <v>38</v>
      </c>
      <c r="AX205" s="15" t="s">
        <v>87</v>
      </c>
      <c r="AY205" s="242" t="s">
        <v>174</v>
      </c>
    </row>
    <row r="206" spans="1:65" s="2" customFormat="1" ht="16.5" customHeight="1">
      <c r="A206" s="36"/>
      <c r="B206" s="37"/>
      <c r="C206" s="193" t="s">
        <v>7</v>
      </c>
      <c r="D206" s="193" t="s">
        <v>177</v>
      </c>
      <c r="E206" s="194" t="s">
        <v>293</v>
      </c>
      <c r="F206" s="195" t="s">
        <v>294</v>
      </c>
      <c r="G206" s="196" t="s">
        <v>180</v>
      </c>
      <c r="H206" s="197">
        <v>119.41500000000001</v>
      </c>
      <c r="I206" s="198"/>
      <c r="J206" s="199">
        <f>ROUND(I206*H206,2)</f>
        <v>0</v>
      </c>
      <c r="K206" s="195" t="s">
        <v>194</v>
      </c>
      <c r="L206" s="41"/>
      <c r="M206" s="200" t="s">
        <v>1</v>
      </c>
      <c r="N206" s="201" t="s">
        <v>48</v>
      </c>
      <c r="O206" s="73"/>
      <c r="P206" s="202">
        <f>O206*H206</f>
        <v>0</v>
      </c>
      <c r="Q206" s="202">
        <v>0</v>
      </c>
      <c r="R206" s="202">
        <f>Q206*H206</f>
        <v>0</v>
      </c>
      <c r="S206" s="202">
        <v>5.4999999999999997E-3</v>
      </c>
      <c r="T206" s="203">
        <f>S206*H206</f>
        <v>0.65678250000000005</v>
      </c>
      <c r="U206" s="36"/>
      <c r="V206" s="36"/>
      <c r="W206" s="36"/>
      <c r="X206" s="36"/>
      <c r="Y206" s="36"/>
      <c r="Z206" s="36"/>
      <c r="AA206" s="36"/>
      <c r="AB206" s="36"/>
      <c r="AC206" s="36"/>
      <c r="AD206" s="36"/>
      <c r="AE206" s="36"/>
      <c r="AR206" s="204" t="s">
        <v>261</v>
      </c>
      <c r="AT206" s="204" t="s">
        <v>177</v>
      </c>
      <c r="AU206" s="204" t="s">
        <v>91</v>
      </c>
      <c r="AY206" s="18" t="s">
        <v>174</v>
      </c>
      <c r="BE206" s="205">
        <f>IF(N206="základní",J206,0)</f>
        <v>0</v>
      </c>
      <c r="BF206" s="205">
        <f>IF(N206="snížená",J206,0)</f>
        <v>0</v>
      </c>
      <c r="BG206" s="205">
        <f>IF(N206="zákl. přenesená",J206,0)</f>
        <v>0</v>
      </c>
      <c r="BH206" s="205">
        <f>IF(N206="sníž. přenesená",J206,0)</f>
        <v>0</v>
      </c>
      <c r="BI206" s="205">
        <f>IF(N206="nulová",J206,0)</f>
        <v>0</v>
      </c>
      <c r="BJ206" s="18" t="s">
        <v>87</v>
      </c>
      <c r="BK206" s="205">
        <f>ROUND(I206*H206,2)</f>
        <v>0</v>
      </c>
      <c r="BL206" s="18" t="s">
        <v>261</v>
      </c>
      <c r="BM206" s="204" t="s">
        <v>295</v>
      </c>
    </row>
    <row r="207" spans="1:65" s="13" customFormat="1" ht="11.25">
      <c r="B207" s="211"/>
      <c r="C207" s="212"/>
      <c r="D207" s="206" t="s">
        <v>185</v>
      </c>
      <c r="E207" s="213" t="s">
        <v>1</v>
      </c>
      <c r="F207" s="214" t="s">
        <v>186</v>
      </c>
      <c r="G207" s="212"/>
      <c r="H207" s="213" t="s">
        <v>1</v>
      </c>
      <c r="I207" s="215"/>
      <c r="J207" s="212"/>
      <c r="K207" s="212"/>
      <c r="L207" s="216"/>
      <c r="M207" s="217"/>
      <c r="N207" s="218"/>
      <c r="O207" s="218"/>
      <c r="P207" s="218"/>
      <c r="Q207" s="218"/>
      <c r="R207" s="218"/>
      <c r="S207" s="218"/>
      <c r="T207" s="219"/>
      <c r="AT207" s="220" t="s">
        <v>185</v>
      </c>
      <c r="AU207" s="220" t="s">
        <v>91</v>
      </c>
      <c r="AV207" s="13" t="s">
        <v>87</v>
      </c>
      <c r="AW207" s="13" t="s">
        <v>38</v>
      </c>
      <c r="AX207" s="13" t="s">
        <v>83</v>
      </c>
      <c r="AY207" s="220" t="s">
        <v>174</v>
      </c>
    </row>
    <row r="208" spans="1:65" s="14" customFormat="1" ht="11.25">
      <c r="B208" s="221"/>
      <c r="C208" s="222"/>
      <c r="D208" s="206" t="s">
        <v>185</v>
      </c>
      <c r="E208" s="223" t="s">
        <v>1</v>
      </c>
      <c r="F208" s="224" t="s">
        <v>296</v>
      </c>
      <c r="G208" s="222"/>
      <c r="H208" s="225">
        <v>119.41500000000001</v>
      </c>
      <c r="I208" s="226"/>
      <c r="J208" s="222"/>
      <c r="K208" s="222"/>
      <c r="L208" s="227"/>
      <c r="M208" s="228"/>
      <c r="N208" s="229"/>
      <c r="O208" s="229"/>
      <c r="P208" s="229"/>
      <c r="Q208" s="229"/>
      <c r="R208" s="229"/>
      <c r="S208" s="229"/>
      <c r="T208" s="230"/>
      <c r="AT208" s="231" t="s">
        <v>185</v>
      </c>
      <c r="AU208" s="231" t="s">
        <v>91</v>
      </c>
      <c r="AV208" s="14" t="s">
        <v>91</v>
      </c>
      <c r="AW208" s="14" t="s">
        <v>38</v>
      </c>
      <c r="AX208" s="14" t="s">
        <v>83</v>
      </c>
      <c r="AY208" s="231" t="s">
        <v>174</v>
      </c>
    </row>
    <row r="209" spans="1:65" s="15" customFormat="1" ht="11.25">
      <c r="B209" s="232"/>
      <c r="C209" s="233"/>
      <c r="D209" s="206" t="s">
        <v>185</v>
      </c>
      <c r="E209" s="234" t="s">
        <v>1</v>
      </c>
      <c r="F209" s="235" t="s">
        <v>189</v>
      </c>
      <c r="G209" s="233"/>
      <c r="H209" s="236">
        <v>119.41500000000001</v>
      </c>
      <c r="I209" s="237"/>
      <c r="J209" s="233"/>
      <c r="K209" s="233"/>
      <c r="L209" s="238"/>
      <c r="M209" s="239"/>
      <c r="N209" s="240"/>
      <c r="O209" s="240"/>
      <c r="P209" s="240"/>
      <c r="Q209" s="240"/>
      <c r="R209" s="240"/>
      <c r="S209" s="240"/>
      <c r="T209" s="241"/>
      <c r="AT209" s="242" t="s">
        <v>185</v>
      </c>
      <c r="AU209" s="242" t="s">
        <v>91</v>
      </c>
      <c r="AV209" s="15" t="s">
        <v>120</v>
      </c>
      <c r="AW209" s="15" t="s">
        <v>38</v>
      </c>
      <c r="AX209" s="15" t="s">
        <v>87</v>
      </c>
      <c r="AY209" s="242" t="s">
        <v>174</v>
      </c>
    </row>
    <row r="210" spans="1:65" s="2" customFormat="1" ht="16.5" customHeight="1">
      <c r="A210" s="36"/>
      <c r="B210" s="37"/>
      <c r="C210" s="193" t="s">
        <v>297</v>
      </c>
      <c r="D210" s="193" t="s">
        <v>177</v>
      </c>
      <c r="E210" s="194" t="s">
        <v>298</v>
      </c>
      <c r="F210" s="195" t="s">
        <v>299</v>
      </c>
      <c r="G210" s="196" t="s">
        <v>180</v>
      </c>
      <c r="H210" s="197">
        <v>828.14</v>
      </c>
      <c r="I210" s="198"/>
      <c r="J210" s="199">
        <f>ROUND(I210*H210,2)</f>
        <v>0</v>
      </c>
      <c r="K210" s="195" t="s">
        <v>194</v>
      </c>
      <c r="L210" s="41"/>
      <c r="M210" s="200" t="s">
        <v>1</v>
      </c>
      <c r="N210" s="201" t="s">
        <v>48</v>
      </c>
      <c r="O210" s="73"/>
      <c r="P210" s="202">
        <f>O210*H210</f>
        <v>0</v>
      </c>
      <c r="Q210" s="202">
        <v>8.8000000000000003E-4</v>
      </c>
      <c r="R210" s="202">
        <f>Q210*H210</f>
        <v>0.72876320000000006</v>
      </c>
      <c r="S210" s="202">
        <v>0</v>
      </c>
      <c r="T210" s="203">
        <f>S210*H210</f>
        <v>0</v>
      </c>
      <c r="U210" s="36"/>
      <c r="V210" s="36"/>
      <c r="W210" s="36"/>
      <c r="X210" s="36"/>
      <c r="Y210" s="36"/>
      <c r="Z210" s="36"/>
      <c r="AA210" s="36"/>
      <c r="AB210" s="36"/>
      <c r="AC210" s="36"/>
      <c r="AD210" s="36"/>
      <c r="AE210" s="36"/>
      <c r="AR210" s="204" t="s">
        <v>261</v>
      </c>
      <c r="AT210" s="204" t="s">
        <v>177</v>
      </c>
      <c r="AU210" s="204" t="s">
        <v>91</v>
      </c>
      <c r="AY210" s="18" t="s">
        <v>174</v>
      </c>
      <c r="BE210" s="205">
        <f>IF(N210="základní",J210,0)</f>
        <v>0</v>
      </c>
      <c r="BF210" s="205">
        <f>IF(N210="snížená",J210,0)</f>
        <v>0</v>
      </c>
      <c r="BG210" s="205">
        <f>IF(N210="zákl. přenesená",J210,0)</f>
        <v>0</v>
      </c>
      <c r="BH210" s="205">
        <f>IF(N210="sníž. přenesená",J210,0)</f>
        <v>0</v>
      </c>
      <c r="BI210" s="205">
        <f>IF(N210="nulová",J210,0)</f>
        <v>0</v>
      </c>
      <c r="BJ210" s="18" t="s">
        <v>87</v>
      </c>
      <c r="BK210" s="205">
        <f>ROUND(I210*H210,2)</f>
        <v>0</v>
      </c>
      <c r="BL210" s="18" t="s">
        <v>261</v>
      </c>
      <c r="BM210" s="204" t="s">
        <v>300</v>
      </c>
    </row>
    <row r="211" spans="1:65" s="13" customFormat="1" ht="11.25">
      <c r="B211" s="211"/>
      <c r="C211" s="212"/>
      <c r="D211" s="206" t="s">
        <v>185</v>
      </c>
      <c r="E211" s="213" t="s">
        <v>1</v>
      </c>
      <c r="F211" s="214" t="s">
        <v>186</v>
      </c>
      <c r="G211" s="212"/>
      <c r="H211" s="213" t="s">
        <v>1</v>
      </c>
      <c r="I211" s="215"/>
      <c r="J211" s="212"/>
      <c r="K211" s="212"/>
      <c r="L211" s="216"/>
      <c r="M211" s="217"/>
      <c r="N211" s="218"/>
      <c r="O211" s="218"/>
      <c r="P211" s="218"/>
      <c r="Q211" s="218"/>
      <c r="R211" s="218"/>
      <c r="S211" s="218"/>
      <c r="T211" s="219"/>
      <c r="AT211" s="220" t="s">
        <v>185</v>
      </c>
      <c r="AU211" s="220" t="s">
        <v>91</v>
      </c>
      <c r="AV211" s="13" t="s">
        <v>87</v>
      </c>
      <c r="AW211" s="13" t="s">
        <v>38</v>
      </c>
      <c r="AX211" s="13" t="s">
        <v>83</v>
      </c>
      <c r="AY211" s="220" t="s">
        <v>174</v>
      </c>
    </row>
    <row r="212" spans="1:65" s="14" customFormat="1" ht="11.25">
      <c r="B212" s="221"/>
      <c r="C212" s="222"/>
      <c r="D212" s="206" t="s">
        <v>185</v>
      </c>
      <c r="E212" s="223" t="s">
        <v>1</v>
      </c>
      <c r="F212" s="224" t="s">
        <v>196</v>
      </c>
      <c r="G212" s="222"/>
      <c r="H212" s="225">
        <v>828.14</v>
      </c>
      <c r="I212" s="226"/>
      <c r="J212" s="222"/>
      <c r="K212" s="222"/>
      <c r="L212" s="227"/>
      <c r="M212" s="228"/>
      <c r="N212" s="229"/>
      <c r="O212" s="229"/>
      <c r="P212" s="229"/>
      <c r="Q212" s="229"/>
      <c r="R212" s="229"/>
      <c r="S212" s="229"/>
      <c r="T212" s="230"/>
      <c r="AT212" s="231" t="s">
        <v>185</v>
      </c>
      <c r="AU212" s="231" t="s">
        <v>91</v>
      </c>
      <c r="AV212" s="14" t="s">
        <v>91</v>
      </c>
      <c r="AW212" s="14" t="s">
        <v>38</v>
      </c>
      <c r="AX212" s="14" t="s">
        <v>83</v>
      </c>
      <c r="AY212" s="231" t="s">
        <v>174</v>
      </c>
    </row>
    <row r="213" spans="1:65" s="15" customFormat="1" ht="11.25">
      <c r="B213" s="232"/>
      <c r="C213" s="233"/>
      <c r="D213" s="206" t="s">
        <v>185</v>
      </c>
      <c r="E213" s="234" t="s">
        <v>1</v>
      </c>
      <c r="F213" s="235" t="s">
        <v>189</v>
      </c>
      <c r="G213" s="233"/>
      <c r="H213" s="236">
        <v>828.14</v>
      </c>
      <c r="I213" s="237"/>
      <c r="J213" s="233"/>
      <c r="K213" s="233"/>
      <c r="L213" s="238"/>
      <c r="M213" s="239"/>
      <c r="N213" s="240"/>
      <c r="O213" s="240"/>
      <c r="P213" s="240"/>
      <c r="Q213" s="240"/>
      <c r="R213" s="240"/>
      <c r="S213" s="240"/>
      <c r="T213" s="241"/>
      <c r="AT213" s="242" t="s">
        <v>185</v>
      </c>
      <c r="AU213" s="242" t="s">
        <v>91</v>
      </c>
      <c r="AV213" s="15" t="s">
        <v>120</v>
      </c>
      <c r="AW213" s="15" t="s">
        <v>38</v>
      </c>
      <c r="AX213" s="15" t="s">
        <v>87</v>
      </c>
      <c r="AY213" s="242" t="s">
        <v>174</v>
      </c>
    </row>
    <row r="214" spans="1:65" s="2" customFormat="1" ht="33" customHeight="1">
      <c r="A214" s="36"/>
      <c r="B214" s="37"/>
      <c r="C214" s="243" t="s">
        <v>301</v>
      </c>
      <c r="D214" s="243" t="s">
        <v>271</v>
      </c>
      <c r="E214" s="244" t="s">
        <v>302</v>
      </c>
      <c r="F214" s="245" t="s">
        <v>303</v>
      </c>
      <c r="G214" s="246" t="s">
        <v>180</v>
      </c>
      <c r="H214" s="247">
        <v>965.197</v>
      </c>
      <c r="I214" s="248"/>
      <c r="J214" s="249">
        <f>ROUND(I214*H214,2)</f>
        <v>0</v>
      </c>
      <c r="K214" s="245" t="s">
        <v>181</v>
      </c>
      <c r="L214" s="250"/>
      <c r="M214" s="251" t="s">
        <v>1</v>
      </c>
      <c r="N214" s="252" t="s">
        <v>48</v>
      </c>
      <c r="O214" s="73"/>
      <c r="P214" s="202">
        <f>O214*H214</f>
        <v>0</v>
      </c>
      <c r="Q214" s="202">
        <v>4.7000000000000002E-3</v>
      </c>
      <c r="R214" s="202">
        <f>Q214*H214</f>
        <v>4.5364259000000002</v>
      </c>
      <c r="S214" s="202">
        <v>0</v>
      </c>
      <c r="T214" s="203">
        <f>S214*H214</f>
        <v>0</v>
      </c>
      <c r="U214" s="36"/>
      <c r="V214" s="36"/>
      <c r="W214" s="36"/>
      <c r="X214" s="36"/>
      <c r="Y214" s="36"/>
      <c r="Z214" s="36"/>
      <c r="AA214" s="36"/>
      <c r="AB214" s="36"/>
      <c r="AC214" s="36"/>
      <c r="AD214" s="36"/>
      <c r="AE214" s="36"/>
      <c r="AR214" s="204" t="s">
        <v>274</v>
      </c>
      <c r="AT214" s="204" t="s">
        <v>271</v>
      </c>
      <c r="AU214" s="204" t="s">
        <v>91</v>
      </c>
      <c r="AY214" s="18" t="s">
        <v>174</v>
      </c>
      <c r="BE214" s="205">
        <f>IF(N214="základní",J214,0)</f>
        <v>0</v>
      </c>
      <c r="BF214" s="205">
        <f>IF(N214="snížená",J214,0)</f>
        <v>0</v>
      </c>
      <c r="BG214" s="205">
        <f>IF(N214="zákl. přenesená",J214,0)</f>
        <v>0</v>
      </c>
      <c r="BH214" s="205">
        <f>IF(N214="sníž. přenesená",J214,0)</f>
        <v>0</v>
      </c>
      <c r="BI214" s="205">
        <f>IF(N214="nulová",J214,0)</f>
        <v>0</v>
      </c>
      <c r="BJ214" s="18" t="s">
        <v>87</v>
      </c>
      <c r="BK214" s="205">
        <f>ROUND(I214*H214,2)</f>
        <v>0</v>
      </c>
      <c r="BL214" s="18" t="s">
        <v>261</v>
      </c>
      <c r="BM214" s="204" t="s">
        <v>304</v>
      </c>
    </row>
    <row r="215" spans="1:65" s="14" customFormat="1" ht="11.25">
      <c r="B215" s="221"/>
      <c r="C215" s="222"/>
      <c r="D215" s="206" t="s">
        <v>185</v>
      </c>
      <c r="E215" s="222"/>
      <c r="F215" s="224" t="s">
        <v>305</v>
      </c>
      <c r="G215" s="222"/>
      <c r="H215" s="225">
        <v>965.197</v>
      </c>
      <c r="I215" s="226"/>
      <c r="J215" s="222"/>
      <c r="K215" s="222"/>
      <c r="L215" s="227"/>
      <c r="M215" s="228"/>
      <c r="N215" s="229"/>
      <c r="O215" s="229"/>
      <c r="P215" s="229"/>
      <c r="Q215" s="229"/>
      <c r="R215" s="229"/>
      <c r="S215" s="229"/>
      <c r="T215" s="230"/>
      <c r="AT215" s="231" t="s">
        <v>185</v>
      </c>
      <c r="AU215" s="231" t="s">
        <v>91</v>
      </c>
      <c r="AV215" s="14" t="s">
        <v>91</v>
      </c>
      <c r="AW215" s="14" t="s">
        <v>4</v>
      </c>
      <c r="AX215" s="14" t="s">
        <v>87</v>
      </c>
      <c r="AY215" s="231" t="s">
        <v>174</v>
      </c>
    </row>
    <row r="216" spans="1:65" s="2" customFormat="1" ht="16.5" customHeight="1">
      <c r="A216" s="36"/>
      <c r="B216" s="37"/>
      <c r="C216" s="193" t="s">
        <v>306</v>
      </c>
      <c r="D216" s="193" t="s">
        <v>177</v>
      </c>
      <c r="E216" s="194" t="s">
        <v>298</v>
      </c>
      <c r="F216" s="195" t="s">
        <v>299</v>
      </c>
      <c r="G216" s="196" t="s">
        <v>180</v>
      </c>
      <c r="H216" s="197">
        <v>828.14</v>
      </c>
      <c r="I216" s="198"/>
      <c r="J216" s="199">
        <f>ROUND(I216*H216,2)</f>
        <v>0</v>
      </c>
      <c r="K216" s="195" t="s">
        <v>194</v>
      </c>
      <c r="L216" s="41"/>
      <c r="M216" s="200" t="s">
        <v>1</v>
      </c>
      <c r="N216" s="201" t="s">
        <v>48</v>
      </c>
      <c r="O216" s="73"/>
      <c r="P216" s="202">
        <f>O216*H216</f>
        <v>0</v>
      </c>
      <c r="Q216" s="202">
        <v>8.8000000000000003E-4</v>
      </c>
      <c r="R216" s="202">
        <f>Q216*H216</f>
        <v>0.72876320000000006</v>
      </c>
      <c r="S216" s="202">
        <v>0</v>
      </c>
      <c r="T216" s="203">
        <f>S216*H216</f>
        <v>0</v>
      </c>
      <c r="U216" s="36"/>
      <c r="V216" s="36"/>
      <c r="W216" s="36"/>
      <c r="X216" s="36"/>
      <c r="Y216" s="36"/>
      <c r="Z216" s="36"/>
      <c r="AA216" s="36"/>
      <c r="AB216" s="36"/>
      <c r="AC216" s="36"/>
      <c r="AD216" s="36"/>
      <c r="AE216" s="36"/>
      <c r="AR216" s="204" t="s">
        <v>261</v>
      </c>
      <c r="AT216" s="204" t="s">
        <v>177</v>
      </c>
      <c r="AU216" s="204" t="s">
        <v>91</v>
      </c>
      <c r="AY216" s="18" t="s">
        <v>174</v>
      </c>
      <c r="BE216" s="205">
        <f>IF(N216="základní",J216,0)</f>
        <v>0</v>
      </c>
      <c r="BF216" s="205">
        <f>IF(N216="snížená",J216,0)</f>
        <v>0</v>
      </c>
      <c r="BG216" s="205">
        <f>IF(N216="zákl. přenesená",J216,0)</f>
        <v>0</v>
      </c>
      <c r="BH216" s="205">
        <f>IF(N216="sníž. přenesená",J216,0)</f>
        <v>0</v>
      </c>
      <c r="BI216" s="205">
        <f>IF(N216="nulová",J216,0)</f>
        <v>0</v>
      </c>
      <c r="BJ216" s="18" t="s">
        <v>87</v>
      </c>
      <c r="BK216" s="205">
        <f>ROUND(I216*H216,2)</f>
        <v>0</v>
      </c>
      <c r="BL216" s="18" t="s">
        <v>261</v>
      </c>
      <c r="BM216" s="204" t="s">
        <v>307</v>
      </c>
    </row>
    <row r="217" spans="1:65" s="13" customFormat="1" ht="11.25">
      <c r="B217" s="211"/>
      <c r="C217" s="212"/>
      <c r="D217" s="206" t="s">
        <v>185</v>
      </c>
      <c r="E217" s="213" t="s">
        <v>1</v>
      </c>
      <c r="F217" s="214" t="s">
        <v>186</v>
      </c>
      <c r="G217" s="212"/>
      <c r="H217" s="213" t="s">
        <v>1</v>
      </c>
      <c r="I217" s="215"/>
      <c r="J217" s="212"/>
      <c r="K217" s="212"/>
      <c r="L217" s="216"/>
      <c r="M217" s="217"/>
      <c r="N217" s="218"/>
      <c r="O217" s="218"/>
      <c r="P217" s="218"/>
      <c r="Q217" s="218"/>
      <c r="R217" s="218"/>
      <c r="S217" s="218"/>
      <c r="T217" s="219"/>
      <c r="AT217" s="220" t="s">
        <v>185</v>
      </c>
      <c r="AU217" s="220" t="s">
        <v>91</v>
      </c>
      <c r="AV217" s="13" t="s">
        <v>87</v>
      </c>
      <c r="AW217" s="13" t="s">
        <v>38</v>
      </c>
      <c r="AX217" s="13" t="s">
        <v>83</v>
      </c>
      <c r="AY217" s="220" t="s">
        <v>174</v>
      </c>
    </row>
    <row r="218" spans="1:65" s="14" customFormat="1" ht="11.25">
      <c r="B218" s="221"/>
      <c r="C218" s="222"/>
      <c r="D218" s="206" t="s">
        <v>185</v>
      </c>
      <c r="E218" s="223" t="s">
        <v>1</v>
      </c>
      <c r="F218" s="224" t="s">
        <v>196</v>
      </c>
      <c r="G218" s="222"/>
      <c r="H218" s="225">
        <v>828.14</v>
      </c>
      <c r="I218" s="226"/>
      <c r="J218" s="222"/>
      <c r="K218" s="222"/>
      <c r="L218" s="227"/>
      <c r="M218" s="228"/>
      <c r="N218" s="229"/>
      <c r="O218" s="229"/>
      <c r="P218" s="229"/>
      <c r="Q218" s="229"/>
      <c r="R218" s="229"/>
      <c r="S218" s="229"/>
      <c r="T218" s="230"/>
      <c r="AT218" s="231" t="s">
        <v>185</v>
      </c>
      <c r="AU218" s="231" t="s">
        <v>91</v>
      </c>
      <c r="AV218" s="14" t="s">
        <v>91</v>
      </c>
      <c r="AW218" s="14" t="s">
        <v>38</v>
      </c>
      <c r="AX218" s="14" t="s">
        <v>83</v>
      </c>
      <c r="AY218" s="231" t="s">
        <v>174</v>
      </c>
    </row>
    <row r="219" spans="1:65" s="15" customFormat="1" ht="11.25">
      <c r="B219" s="232"/>
      <c r="C219" s="233"/>
      <c r="D219" s="206" t="s">
        <v>185</v>
      </c>
      <c r="E219" s="234" t="s">
        <v>1</v>
      </c>
      <c r="F219" s="235" t="s">
        <v>189</v>
      </c>
      <c r="G219" s="233"/>
      <c r="H219" s="236">
        <v>828.14</v>
      </c>
      <c r="I219" s="237"/>
      <c r="J219" s="233"/>
      <c r="K219" s="233"/>
      <c r="L219" s="238"/>
      <c r="M219" s="239"/>
      <c r="N219" s="240"/>
      <c r="O219" s="240"/>
      <c r="P219" s="240"/>
      <c r="Q219" s="240"/>
      <c r="R219" s="240"/>
      <c r="S219" s="240"/>
      <c r="T219" s="241"/>
      <c r="AT219" s="242" t="s">
        <v>185</v>
      </c>
      <c r="AU219" s="242" t="s">
        <v>91</v>
      </c>
      <c r="AV219" s="15" t="s">
        <v>120</v>
      </c>
      <c r="AW219" s="15" t="s">
        <v>38</v>
      </c>
      <c r="AX219" s="15" t="s">
        <v>87</v>
      </c>
      <c r="AY219" s="242" t="s">
        <v>174</v>
      </c>
    </row>
    <row r="220" spans="1:65" s="2" customFormat="1" ht="24.2" customHeight="1">
      <c r="A220" s="36"/>
      <c r="B220" s="37"/>
      <c r="C220" s="243" t="s">
        <v>308</v>
      </c>
      <c r="D220" s="243" t="s">
        <v>271</v>
      </c>
      <c r="E220" s="244" t="s">
        <v>309</v>
      </c>
      <c r="F220" s="245" t="s">
        <v>310</v>
      </c>
      <c r="G220" s="246" t="s">
        <v>180</v>
      </c>
      <c r="H220" s="247">
        <v>965.197</v>
      </c>
      <c r="I220" s="248"/>
      <c r="J220" s="249">
        <f>ROUND(I220*H220,2)</f>
        <v>0</v>
      </c>
      <c r="K220" s="245" t="s">
        <v>181</v>
      </c>
      <c r="L220" s="250"/>
      <c r="M220" s="251" t="s">
        <v>1</v>
      </c>
      <c r="N220" s="252" t="s">
        <v>48</v>
      </c>
      <c r="O220" s="73"/>
      <c r="P220" s="202">
        <f>O220*H220</f>
        <v>0</v>
      </c>
      <c r="Q220" s="202">
        <v>5.5300000000000002E-3</v>
      </c>
      <c r="R220" s="202">
        <f>Q220*H220</f>
        <v>5.3375394099999998</v>
      </c>
      <c r="S220" s="202">
        <v>0</v>
      </c>
      <c r="T220" s="203">
        <f>S220*H220</f>
        <v>0</v>
      </c>
      <c r="U220" s="36"/>
      <c r="V220" s="36"/>
      <c r="W220" s="36"/>
      <c r="X220" s="36"/>
      <c r="Y220" s="36"/>
      <c r="Z220" s="36"/>
      <c r="AA220" s="36"/>
      <c r="AB220" s="36"/>
      <c r="AC220" s="36"/>
      <c r="AD220" s="36"/>
      <c r="AE220" s="36"/>
      <c r="AR220" s="204" t="s">
        <v>274</v>
      </c>
      <c r="AT220" s="204" t="s">
        <v>271</v>
      </c>
      <c r="AU220" s="204" t="s">
        <v>91</v>
      </c>
      <c r="AY220" s="18" t="s">
        <v>174</v>
      </c>
      <c r="BE220" s="205">
        <f>IF(N220="základní",J220,0)</f>
        <v>0</v>
      </c>
      <c r="BF220" s="205">
        <f>IF(N220="snížená",J220,0)</f>
        <v>0</v>
      </c>
      <c r="BG220" s="205">
        <f>IF(N220="zákl. přenesená",J220,0)</f>
        <v>0</v>
      </c>
      <c r="BH220" s="205">
        <f>IF(N220="sníž. přenesená",J220,0)</f>
        <v>0</v>
      </c>
      <c r="BI220" s="205">
        <f>IF(N220="nulová",J220,0)</f>
        <v>0</v>
      </c>
      <c r="BJ220" s="18" t="s">
        <v>87</v>
      </c>
      <c r="BK220" s="205">
        <f>ROUND(I220*H220,2)</f>
        <v>0</v>
      </c>
      <c r="BL220" s="18" t="s">
        <v>261</v>
      </c>
      <c r="BM220" s="204" t="s">
        <v>311</v>
      </c>
    </row>
    <row r="221" spans="1:65" s="14" customFormat="1" ht="11.25">
      <c r="B221" s="221"/>
      <c r="C221" s="222"/>
      <c r="D221" s="206" t="s">
        <v>185</v>
      </c>
      <c r="E221" s="222"/>
      <c r="F221" s="224" t="s">
        <v>305</v>
      </c>
      <c r="G221" s="222"/>
      <c r="H221" s="225">
        <v>965.197</v>
      </c>
      <c r="I221" s="226"/>
      <c r="J221" s="222"/>
      <c r="K221" s="222"/>
      <c r="L221" s="227"/>
      <c r="M221" s="228"/>
      <c r="N221" s="229"/>
      <c r="O221" s="229"/>
      <c r="P221" s="229"/>
      <c r="Q221" s="229"/>
      <c r="R221" s="229"/>
      <c r="S221" s="229"/>
      <c r="T221" s="230"/>
      <c r="AT221" s="231" t="s">
        <v>185</v>
      </c>
      <c r="AU221" s="231" t="s">
        <v>91</v>
      </c>
      <c r="AV221" s="14" t="s">
        <v>91</v>
      </c>
      <c r="AW221" s="14" t="s">
        <v>4</v>
      </c>
      <c r="AX221" s="14" t="s">
        <v>87</v>
      </c>
      <c r="AY221" s="231" t="s">
        <v>174</v>
      </c>
    </row>
    <row r="222" spans="1:65" s="2" customFormat="1" ht="16.5" customHeight="1">
      <c r="A222" s="36"/>
      <c r="B222" s="37"/>
      <c r="C222" s="193" t="s">
        <v>312</v>
      </c>
      <c r="D222" s="193" t="s">
        <v>177</v>
      </c>
      <c r="E222" s="194" t="s">
        <v>313</v>
      </c>
      <c r="F222" s="195" t="s">
        <v>314</v>
      </c>
      <c r="G222" s="196" t="s">
        <v>180</v>
      </c>
      <c r="H222" s="197">
        <v>828.14</v>
      </c>
      <c r="I222" s="198"/>
      <c r="J222" s="199">
        <f>ROUND(I222*H222,2)</f>
        <v>0</v>
      </c>
      <c r="K222" s="195" t="s">
        <v>194</v>
      </c>
      <c r="L222" s="41"/>
      <c r="M222" s="200" t="s">
        <v>1</v>
      </c>
      <c r="N222" s="201" t="s">
        <v>48</v>
      </c>
      <c r="O222" s="73"/>
      <c r="P222" s="202">
        <f>O222*H222</f>
        <v>0</v>
      </c>
      <c r="Q222" s="202">
        <v>0</v>
      </c>
      <c r="R222" s="202">
        <f>Q222*H222</f>
        <v>0</v>
      </c>
      <c r="S222" s="202">
        <v>3.5999999999999999E-3</v>
      </c>
      <c r="T222" s="203">
        <f>S222*H222</f>
        <v>2.9813039999999997</v>
      </c>
      <c r="U222" s="36"/>
      <c r="V222" s="36"/>
      <c r="W222" s="36"/>
      <c r="X222" s="36"/>
      <c r="Y222" s="36"/>
      <c r="Z222" s="36"/>
      <c r="AA222" s="36"/>
      <c r="AB222" s="36"/>
      <c r="AC222" s="36"/>
      <c r="AD222" s="36"/>
      <c r="AE222" s="36"/>
      <c r="AR222" s="204" t="s">
        <v>261</v>
      </c>
      <c r="AT222" s="204" t="s">
        <v>177</v>
      </c>
      <c r="AU222" s="204" t="s">
        <v>91</v>
      </c>
      <c r="AY222" s="18" t="s">
        <v>174</v>
      </c>
      <c r="BE222" s="205">
        <f>IF(N222="základní",J222,0)</f>
        <v>0</v>
      </c>
      <c r="BF222" s="205">
        <f>IF(N222="snížená",J222,0)</f>
        <v>0</v>
      </c>
      <c r="BG222" s="205">
        <f>IF(N222="zákl. přenesená",J222,0)</f>
        <v>0</v>
      </c>
      <c r="BH222" s="205">
        <f>IF(N222="sníž. přenesená",J222,0)</f>
        <v>0</v>
      </c>
      <c r="BI222" s="205">
        <f>IF(N222="nulová",J222,0)</f>
        <v>0</v>
      </c>
      <c r="BJ222" s="18" t="s">
        <v>87</v>
      </c>
      <c r="BK222" s="205">
        <f>ROUND(I222*H222,2)</f>
        <v>0</v>
      </c>
      <c r="BL222" s="18" t="s">
        <v>261</v>
      </c>
      <c r="BM222" s="204" t="s">
        <v>315</v>
      </c>
    </row>
    <row r="223" spans="1:65" s="13" customFormat="1" ht="11.25">
      <c r="B223" s="211"/>
      <c r="C223" s="212"/>
      <c r="D223" s="206" t="s">
        <v>185</v>
      </c>
      <c r="E223" s="213" t="s">
        <v>1</v>
      </c>
      <c r="F223" s="214" t="s">
        <v>186</v>
      </c>
      <c r="G223" s="212"/>
      <c r="H223" s="213" t="s">
        <v>1</v>
      </c>
      <c r="I223" s="215"/>
      <c r="J223" s="212"/>
      <c r="K223" s="212"/>
      <c r="L223" s="216"/>
      <c r="M223" s="217"/>
      <c r="N223" s="218"/>
      <c r="O223" s="218"/>
      <c r="P223" s="218"/>
      <c r="Q223" s="218"/>
      <c r="R223" s="218"/>
      <c r="S223" s="218"/>
      <c r="T223" s="219"/>
      <c r="AT223" s="220" t="s">
        <v>185</v>
      </c>
      <c r="AU223" s="220" t="s">
        <v>91</v>
      </c>
      <c r="AV223" s="13" t="s">
        <v>87</v>
      </c>
      <c r="AW223" s="13" t="s">
        <v>38</v>
      </c>
      <c r="AX223" s="13" t="s">
        <v>83</v>
      </c>
      <c r="AY223" s="220" t="s">
        <v>174</v>
      </c>
    </row>
    <row r="224" spans="1:65" s="14" customFormat="1" ht="11.25">
      <c r="B224" s="221"/>
      <c r="C224" s="222"/>
      <c r="D224" s="206" t="s">
        <v>185</v>
      </c>
      <c r="E224" s="223" t="s">
        <v>1</v>
      </c>
      <c r="F224" s="224" t="s">
        <v>316</v>
      </c>
      <c r="G224" s="222"/>
      <c r="H224" s="225">
        <v>828.14</v>
      </c>
      <c r="I224" s="226"/>
      <c r="J224" s="222"/>
      <c r="K224" s="222"/>
      <c r="L224" s="227"/>
      <c r="M224" s="228"/>
      <c r="N224" s="229"/>
      <c r="O224" s="229"/>
      <c r="P224" s="229"/>
      <c r="Q224" s="229"/>
      <c r="R224" s="229"/>
      <c r="S224" s="229"/>
      <c r="T224" s="230"/>
      <c r="AT224" s="231" t="s">
        <v>185</v>
      </c>
      <c r="AU224" s="231" t="s">
        <v>91</v>
      </c>
      <c r="AV224" s="14" t="s">
        <v>91</v>
      </c>
      <c r="AW224" s="14" t="s">
        <v>38</v>
      </c>
      <c r="AX224" s="14" t="s">
        <v>83</v>
      </c>
      <c r="AY224" s="231" t="s">
        <v>174</v>
      </c>
    </row>
    <row r="225" spans="1:65" s="15" customFormat="1" ht="11.25">
      <c r="B225" s="232"/>
      <c r="C225" s="233"/>
      <c r="D225" s="206" t="s">
        <v>185</v>
      </c>
      <c r="E225" s="234" t="s">
        <v>1</v>
      </c>
      <c r="F225" s="235" t="s">
        <v>189</v>
      </c>
      <c r="G225" s="233"/>
      <c r="H225" s="236">
        <v>828.14</v>
      </c>
      <c r="I225" s="237"/>
      <c r="J225" s="233"/>
      <c r="K225" s="233"/>
      <c r="L225" s="238"/>
      <c r="M225" s="239"/>
      <c r="N225" s="240"/>
      <c r="O225" s="240"/>
      <c r="P225" s="240"/>
      <c r="Q225" s="240"/>
      <c r="R225" s="240"/>
      <c r="S225" s="240"/>
      <c r="T225" s="241"/>
      <c r="AT225" s="242" t="s">
        <v>185</v>
      </c>
      <c r="AU225" s="242" t="s">
        <v>91</v>
      </c>
      <c r="AV225" s="15" t="s">
        <v>120</v>
      </c>
      <c r="AW225" s="15" t="s">
        <v>38</v>
      </c>
      <c r="AX225" s="15" t="s">
        <v>87</v>
      </c>
      <c r="AY225" s="242" t="s">
        <v>174</v>
      </c>
    </row>
    <row r="226" spans="1:65" s="2" customFormat="1" ht="16.5" customHeight="1">
      <c r="A226" s="36"/>
      <c r="B226" s="37"/>
      <c r="C226" s="193" t="s">
        <v>317</v>
      </c>
      <c r="D226" s="193" t="s">
        <v>177</v>
      </c>
      <c r="E226" s="194" t="s">
        <v>318</v>
      </c>
      <c r="F226" s="195" t="s">
        <v>319</v>
      </c>
      <c r="G226" s="196" t="s">
        <v>180</v>
      </c>
      <c r="H226" s="197">
        <v>125.7</v>
      </c>
      <c r="I226" s="198"/>
      <c r="J226" s="199">
        <f>ROUND(I226*H226,2)</f>
        <v>0</v>
      </c>
      <c r="K226" s="195" t="s">
        <v>194</v>
      </c>
      <c r="L226" s="41"/>
      <c r="M226" s="200" t="s">
        <v>1</v>
      </c>
      <c r="N226" s="201" t="s">
        <v>48</v>
      </c>
      <c r="O226" s="73"/>
      <c r="P226" s="202">
        <f>O226*H226</f>
        <v>0</v>
      </c>
      <c r="Q226" s="202">
        <v>0</v>
      </c>
      <c r="R226" s="202">
        <f>Q226*H226</f>
        <v>0</v>
      </c>
      <c r="S226" s="202">
        <v>0</v>
      </c>
      <c r="T226" s="203">
        <f>S226*H226</f>
        <v>0</v>
      </c>
      <c r="U226" s="36"/>
      <c r="V226" s="36"/>
      <c r="W226" s="36"/>
      <c r="X226" s="36"/>
      <c r="Y226" s="36"/>
      <c r="Z226" s="36"/>
      <c r="AA226" s="36"/>
      <c r="AB226" s="36"/>
      <c r="AC226" s="36"/>
      <c r="AD226" s="36"/>
      <c r="AE226" s="36"/>
      <c r="AR226" s="204" t="s">
        <v>261</v>
      </c>
      <c r="AT226" s="204" t="s">
        <v>177</v>
      </c>
      <c r="AU226" s="204" t="s">
        <v>91</v>
      </c>
      <c r="AY226" s="18" t="s">
        <v>174</v>
      </c>
      <c r="BE226" s="205">
        <f>IF(N226="základní",J226,0)</f>
        <v>0</v>
      </c>
      <c r="BF226" s="205">
        <f>IF(N226="snížená",J226,0)</f>
        <v>0</v>
      </c>
      <c r="BG226" s="205">
        <f>IF(N226="zákl. přenesená",J226,0)</f>
        <v>0</v>
      </c>
      <c r="BH226" s="205">
        <f>IF(N226="sníž. přenesená",J226,0)</f>
        <v>0</v>
      </c>
      <c r="BI226" s="205">
        <f>IF(N226="nulová",J226,0)</f>
        <v>0</v>
      </c>
      <c r="BJ226" s="18" t="s">
        <v>87</v>
      </c>
      <c r="BK226" s="205">
        <f>ROUND(I226*H226,2)</f>
        <v>0</v>
      </c>
      <c r="BL226" s="18" t="s">
        <v>261</v>
      </c>
      <c r="BM226" s="204" t="s">
        <v>320</v>
      </c>
    </row>
    <row r="227" spans="1:65" s="13" customFormat="1" ht="11.25">
      <c r="B227" s="211"/>
      <c r="C227" s="212"/>
      <c r="D227" s="206" t="s">
        <v>185</v>
      </c>
      <c r="E227" s="213" t="s">
        <v>1</v>
      </c>
      <c r="F227" s="214" t="s">
        <v>186</v>
      </c>
      <c r="G227" s="212"/>
      <c r="H227" s="213" t="s">
        <v>1</v>
      </c>
      <c r="I227" s="215"/>
      <c r="J227" s="212"/>
      <c r="K227" s="212"/>
      <c r="L227" s="216"/>
      <c r="M227" s="217"/>
      <c r="N227" s="218"/>
      <c r="O227" s="218"/>
      <c r="P227" s="218"/>
      <c r="Q227" s="218"/>
      <c r="R227" s="218"/>
      <c r="S227" s="218"/>
      <c r="T227" s="219"/>
      <c r="AT227" s="220" t="s">
        <v>185</v>
      </c>
      <c r="AU227" s="220" t="s">
        <v>91</v>
      </c>
      <c r="AV227" s="13" t="s">
        <v>87</v>
      </c>
      <c r="AW227" s="13" t="s">
        <v>38</v>
      </c>
      <c r="AX227" s="13" t="s">
        <v>83</v>
      </c>
      <c r="AY227" s="220" t="s">
        <v>174</v>
      </c>
    </row>
    <row r="228" spans="1:65" s="13" customFormat="1" ht="11.25">
      <c r="B228" s="211"/>
      <c r="C228" s="212"/>
      <c r="D228" s="206" t="s">
        <v>185</v>
      </c>
      <c r="E228" s="213" t="s">
        <v>1</v>
      </c>
      <c r="F228" s="214" t="s">
        <v>187</v>
      </c>
      <c r="G228" s="212"/>
      <c r="H228" s="213" t="s">
        <v>1</v>
      </c>
      <c r="I228" s="215"/>
      <c r="J228" s="212"/>
      <c r="K228" s="212"/>
      <c r="L228" s="216"/>
      <c r="M228" s="217"/>
      <c r="N228" s="218"/>
      <c r="O228" s="218"/>
      <c r="P228" s="218"/>
      <c r="Q228" s="218"/>
      <c r="R228" s="218"/>
      <c r="S228" s="218"/>
      <c r="T228" s="219"/>
      <c r="AT228" s="220" t="s">
        <v>185</v>
      </c>
      <c r="AU228" s="220" t="s">
        <v>91</v>
      </c>
      <c r="AV228" s="13" t="s">
        <v>87</v>
      </c>
      <c r="AW228" s="13" t="s">
        <v>38</v>
      </c>
      <c r="AX228" s="13" t="s">
        <v>83</v>
      </c>
      <c r="AY228" s="220" t="s">
        <v>174</v>
      </c>
    </row>
    <row r="229" spans="1:65" s="14" customFormat="1" ht="11.25">
      <c r="B229" s="221"/>
      <c r="C229" s="222"/>
      <c r="D229" s="206" t="s">
        <v>185</v>
      </c>
      <c r="E229" s="223" t="s">
        <v>1</v>
      </c>
      <c r="F229" s="224" t="s">
        <v>188</v>
      </c>
      <c r="G229" s="222"/>
      <c r="H229" s="225">
        <v>125.7</v>
      </c>
      <c r="I229" s="226"/>
      <c r="J229" s="222"/>
      <c r="K229" s="222"/>
      <c r="L229" s="227"/>
      <c r="M229" s="228"/>
      <c r="N229" s="229"/>
      <c r="O229" s="229"/>
      <c r="P229" s="229"/>
      <c r="Q229" s="229"/>
      <c r="R229" s="229"/>
      <c r="S229" s="229"/>
      <c r="T229" s="230"/>
      <c r="AT229" s="231" t="s">
        <v>185</v>
      </c>
      <c r="AU229" s="231" t="s">
        <v>91</v>
      </c>
      <c r="AV229" s="14" t="s">
        <v>91</v>
      </c>
      <c r="AW229" s="14" t="s">
        <v>38</v>
      </c>
      <c r="AX229" s="14" t="s">
        <v>83</v>
      </c>
      <c r="AY229" s="231" t="s">
        <v>174</v>
      </c>
    </row>
    <row r="230" spans="1:65" s="15" customFormat="1" ht="11.25">
      <c r="B230" s="232"/>
      <c r="C230" s="233"/>
      <c r="D230" s="206" t="s">
        <v>185</v>
      </c>
      <c r="E230" s="234" t="s">
        <v>1</v>
      </c>
      <c r="F230" s="235" t="s">
        <v>189</v>
      </c>
      <c r="G230" s="233"/>
      <c r="H230" s="236">
        <v>125.7</v>
      </c>
      <c r="I230" s="237"/>
      <c r="J230" s="233"/>
      <c r="K230" s="233"/>
      <c r="L230" s="238"/>
      <c r="M230" s="239"/>
      <c r="N230" s="240"/>
      <c r="O230" s="240"/>
      <c r="P230" s="240"/>
      <c r="Q230" s="240"/>
      <c r="R230" s="240"/>
      <c r="S230" s="240"/>
      <c r="T230" s="241"/>
      <c r="AT230" s="242" t="s">
        <v>185</v>
      </c>
      <c r="AU230" s="242" t="s">
        <v>91</v>
      </c>
      <c r="AV230" s="15" t="s">
        <v>120</v>
      </c>
      <c r="AW230" s="15" t="s">
        <v>38</v>
      </c>
      <c r="AX230" s="15" t="s">
        <v>87</v>
      </c>
      <c r="AY230" s="242" t="s">
        <v>174</v>
      </c>
    </row>
    <row r="231" spans="1:65" s="2" customFormat="1" ht="16.5" customHeight="1">
      <c r="A231" s="36"/>
      <c r="B231" s="37"/>
      <c r="C231" s="243" t="s">
        <v>321</v>
      </c>
      <c r="D231" s="243" t="s">
        <v>271</v>
      </c>
      <c r="E231" s="244" t="s">
        <v>272</v>
      </c>
      <c r="F231" s="245" t="s">
        <v>273</v>
      </c>
      <c r="G231" s="246" t="s">
        <v>217</v>
      </c>
      <c r="H231" s="247">
        <v>4.3999999999999997E-2</v>
      </c>
      <c r="I231" s="248"/>
      <c r="J231" s="249">
        <f>ROUND(I231*H231,2)</f>
        <v>0</v>
      </c>
      <c r="K231" s="245" t="s">
        <v>194</v>
      </c>
      <c r="L231" s="250"/>
      <c r="M231" s="251" t="s">
        <v>1</v>
      </c>
      <c r="N231" s="252" t="s">
        <v>48</v>
      </c>
      <c r="O231" s="73"/>
      <c r="P231" s="202">
        <f>O231*H231</f>
        <v>0</v>
      </c>
      <c r="Q231" s="202">
        <v>1</v>
      </c>
      <c r="R231" s="202">
        <f>Q231*H231</f>
        <v>4.3999999999999997E-2</v>
      </c>
      <c r="S231" s="202">
        <v>0</v>
      </c>
      <c r="T231" s="203">
        <f>S231*H231</f>
        <v>0</v>
      </c>
      <c r="U231" s="36"/>
      <c r="V231" s="36"/>
      <c r="W231" s="36"/>
      <c r="X231" s="36"/>
      <c r="Y231" s="36"/>
      <c r="Z231" s="36"/>
      <c r="AA231" s="36"/>
      <c r="AB231" s="36"/>
      <c r="AC231" s="36"/>
      <c r="AD231" s="36"/>
      <c r="AE231" s="36"/>
      <c r="AR231" s="204" t="s">
        <v>274</v>
      </c>
      <c r="AT231" s="204" t="s">
        <v>271</v>
      </c>
      <c r="AU231" s="204" t="s">
        <v>91</v>
      </c>
      <c r="AY231" s="18" t="s">
        <v>174</v>
      </c>
      <c r="BE231" s="205">
        <f>IF(N231="základní",J231,0)</f>
        <v>0</v>
      </c>
      <c r="BF231" s="205">
        <f>IF(N231="snížená",J231,0)</f>
        <v>0</v>
      </c>
      <c r="BG231" s="205">
        <f>IF(N231="zákl. přenesená",J231,0)</f>
        <v>0</v>
      </c>
      <c r="BH231" s="205">
        <f>IF(N231="sníž. přenesená",J231,0)</f>
        <v>0</v>
      </c>
      <c r="BI231" s="205">
        <f>IF(N231="nulová",J231,0)</f>
        <v>0</v>
      </c>
      <c r="BJ231" s="18" t="s">
        <v>87</v>
      </c>
      <c r="BK231" s="205">
        <f>ROUND(I231*H231,2)</f>
        <v>0</v>
      </c>
      <c r="BL231" s="18" t="s">
        <v>261</v>
      </c>
      <c r="BM231" s="204" t="s">
        <v>322</v>
      </c>
    </row>
    <row r="232" spans="1:65" s="14" customFormat="1" ht="11.25">
      <c r="B232" s="221"/>
      <c r="C232" s="222"/>
      <c r="D232" s="206" t="s">
        <v>185</v>
      </c>
      <c r="E232" s="222"/>
      <c r="F232" s="224" t="s">
        <v>323</v>
      </c>
      <c r="G232" s="222"/>
      <c r="H232" s="225">
        <v>4.3999999999999997E-2</v>
      </c>
      <c r="I232" s="226"/>
      <c r="J232" s="222"/>
      <c r="K232" s="222"/>
      <c r="L232" s="227"/>
      <c r="M232" s="228"/>
      <c r="N232" s="229"/>
      <c r="O232" s="229"/>
      <c r="P232" s="229"/>
      <c r="Q232" s="229"/>
      <c r="R232" s="229"/>
      <c r="S232" s="229"/>
      <c r="T232" s="230"/>
      <c r="AT232" s="231" t="s">
        <v>185</v>
      </c>
      <c r="AU232" s="231" t="s">
        <v>91</v>
      </c>
      <c r="AV232" s="14" t="s">
        <v>91</v>
      </c>
      <c r="AW232" s="14" t="s">
        <v>4</v>
      </c>
      <c r="AX232" s="14" t="s">
        <v>87</v>
      </c>
      <c r="AY232" s="231" t="s">
        <v>174</v>
      </c>
    </row>
    <row r="233" spans="1:65" s="2" customFormat="1" ht="16.5" customHeight="1">
      <c r="A233" s="36"/>
      <c r="B233" s="37"/>
      <c r="C233" s="193" t="s">
        <v>324</v>
      </c>
      <c r="D233" s="193" t="s">
        <v>177</v>
      </c>
      <c r="E233" s="194" t="s">
        <v>325</v>
      </c>
      <c r="F233" s="195" t="s">
        <v>326</v>
      </c>
      <c r="G233" s="196" t="s">
        <v>180</v>
      </c>
      <c r="H233" s="197">
        <v>125.7</v>
      </c>
      <c r="I233" s="198"/>
      <c r="J233" s="199">
        <f>ROUND(I233*H233,2)</f>
        <v>0</v>
      </c>
      <c r="K233" s="195" t="s">
        <v>194</v>
      </c>
      <c r="L233" s="41"/>
      <c r="M233" s="200" t="s">
        <v>1</v>
      </c>
      <c r="N233" s="201" t="s">
        <v>48</v>
      </c>
      <c r="O233" s="73"/>
      <c r="P233" s="202">
        <f>O233*H233</f>
        <v>0</v>
      </c>
      <c r="Q233" s="202">
        <v>9.3999999999999997E-4</v>
      </c>
      <c r="R233" s="202">
        <f>Q233*H233</f>
        <v>0.118158</v>
      </c>
      <c r="S233" s="202">
        <v>0</v>
      </c>
      <c r="T233" s="203">
        <f>S233*H233</f>
        <v>0</v>
      </c>
      <c r="U233" s="36"/>
      <c r="V233" s="36"/>
      <c r="W233" s="36"/>
      <c r="X233" s="36"/>
      <c r="Y233" s="36"/>
      <c r="Z233" s="36"/>
      <c r="AA233" s="36"/>
      <c r="AB233" s="36"/>
      <c r="AC233" s="36"/>
      <c r="AD233" s="36"/>
      <c r="AE233" s="36"/>
      <c r="AR233" s="204" t="s">
        <v>261</v>
      </c>
      <c r="AT233" s="204" t="s">
        <v>177</v>
      </c>
      <c r="AU233" s="204" t="s">
        <v>91</v>
      </c>
      <c r="AY233" s="18" t="s">
        <v>174</v>
      </c>
      <c r="BE233" s="205">
        <f>IF(N233="základní",J233,0)</f>
        <v>0</v>
      </c>
      <c r="BF233" s="205">
        <f>IF(N233="snížená",J233,0)</f>
        <v>0</v>
      </c>
      <c r="BG233" s="205">
        <f>IF(N233="zákl. přenesená",J233,0)</f>
        <v>0</v>
      </c>
      <c r="BH233" s="205">
        <f>IF(N233="sníž. přenesená",J233,0)</f>
        <v>0</v>
      </c>
      <c r="BI233" s="205">
        <f>IF(N233="nulová",J233,0)</f>
        <v>0</v>
      </c>
      <c r="BJ233" s="18" t="s">
        <v>87</v>
      </c>
      <c r="BK233" s="205">
        <f>ROUND(I233*H233,2)</f>
        <v>0</v>
      </c>
      <c r="BL233" s="18" t="s">
        <v>261</v>
      </c>
      <c r="BM233" s="204" t="s">
        <v>327</v>
      </c>
    </row>
    <row r="234" spans="1:65" s="13" customFormat="1" ht="11.25">
      <c r="B234" s="211"/>
      <c r="C234" s="212"/>
      <c r="D234" s="206" t="s">
        <v>185</v>
      </c>
      <c r="E234" s="213" t="s">
        <v>1</v>
      </c>
      <c r="F234" s="214" t="s">
        <v>186</v>
      </c>
      <c r="G234" s="212"/>
      <c r="H234" s="213" t="s">
        <v>1</v>
      </c>
      <c r="I234" s="215"/>
      <c r="J234" s="212"/>
      <c r="K234" s="212"/>
      <c r="L234" s="216"/>
      <c r="M234" s="217"/>
      <c r="N234" s="218"/>
      <c r="O234" s="218"/>
      <c r="P234" s="218"/>
      <c r="Q234" s="218"/>
      <c r="R234" s="218"/>
      <c r="S234" s="218"/>
      <c r="T234" s="219"/>
      <c r="AT234" s="220" t="s">
        <v>185</v>
      </c>
      <c r="AU234" s="220" t="s">
        <v>91</v>
      </c>
      <c r="AV234" s="13" t="s">
        <v>87</v>
      </c>
      <c r="AW234" s="13" t="s">
        <v>38</v>
      </c>
      <c r="AX234" s="13" t="s">
        <v>83</v>
      </c>
      <c r="AY234" s="220" t="s">
        <v>174</v>
      </c>
    </row>
    <row r="235" spans="1:65" s="13" customFormat="1" ht="11.25">
      <c r="B235" s="211"/>
      <c r="C235" s="212"/>
      <c r="D235" s="206" t="s">
        <v>185</v>
      </c>
      <c r="E235" s="213" t="s">
        <v>1</v>
      </c>
      <c r="F235" s="214" t="s">
        <v>187</v>
      </c>
      <c r="G235" s="212"/>
      <c r="H235" s="213" t="s">
        <v>1</v>
      </c>
      <c r="I235" s="215"/>
      <c r="J235" s="212"/>
      <c r="K235" s="212"/>
      <c r="L235" s="216"/>
      <c r="M235" s="217"/>
      <c r="N235" s="218"/>
      <c r="O235" s="218"/>
      <c r="P235" s="218"/>
      <c r="Q235" s="218"/>
      <c r="R235" s="218"/>
      <c r="S235" s="218"/>
      <c r="T235" s="219"/>
      <c r="AT235" s="220" t="s">
        <v>185</v>
      </c>
      <c r="AU235" s="220" t="s">
        <v>91</v>
      </c>
      <c r="AV235" s="13" t="s">
        <v>87</v>
      </c>
      <c r="AW235" s="13" t="s">
        <v>38</v>
      </c>
      <c r="AX235" s="13" t="s">
        <v>83</v>
      </c>
      <c r="AY235" s="220" t="s">
        <v>174</v>
      </c>
    </row>
    <row r="236" spans="1:65" s="14" customFormat="1" ht="11.25">
      <c r="B236" s="221"/>
      <c r="C236" s="222"/>
      <c r="D236" s="206" t="s">
        <v>185</v>
      </c>
      <c r="E236" s="223" t="s">
        <v>1</v>
      </c>
      <c r="F236" s="224" t="s">
        <v>188</v>
      </c>
      <c r="G236" s="222"/>
      <c r="H236" s="225">
        <v>125.7</v>
      </c>
      <c r="I236" s="226"/>
      <c r="J236" s="222"/>
      <c r="K236" s="222"/>
      <c r="L236" s="227"/>
      <c r="M236" s="228"/>
      <c r="N236" s="229"/>
      <c r="O236" s="229"/>
      <c r="P236" s="229"/>
      <c r="Q236" s="229"/>
      <c r="R236" s="229"/>
      <c r="S236" s="229"/>
      <c r="T236" s="230"/>
      <c r="AT236" s="231" t="s">
        <v>185</v>
      </c>
      <c r="AU236" s="231" t="s">
        <v>91</v>
      </c>
      <c r="AV236" s="14" t="s">
        <v>91</v>
      </c>
      <c r="AW236" s="14" t="s">
        <v>38</v>
      </c>
      <c r="AX236" s="14" t="s">
        <v>83</v>
      </c>
      <c r="AY236" s="231" t="s">
        <v>174</v>
      </c>
    </row>
    <row r="237" spans="1:65" s="15" customFormat="1" ht="11.25">
      <c r="B237" s="232"/>
      <c r="C237" s="233"/>
      <c r="D237" s="206" t="s">
        <v>185</v>
      </c>
      <c r="E237" s="234" t="s">
        <v>1</v>
      </c>
      <c r="F237" s="235" t="s">
        <v>189</v>
      </c>
      <c r="G237" s="233"/>
      <c r="H237" s="236">
        <v>125.7</v>
      </c>
      <c r="I237" s="237"/>
      <c r="J237" s="233"/>
      <c r="K237" s="233"/>
      <c r="L237" s="238"/>
      <c r="M237" s="239"/>
      <c r="N237" s="240"/>
      <c r="O237" s="240"/>
      <c r="P237" s="240"/>
      <c r="Q237" s="240"/>
      <c r="R237" s="240"/>
      <c r="S237" s="240"/>
      <c r="T237" s="241"/>
      <c r="AT237" s="242" t="s">
        <v>185</v>
      </c>
      <c r="AU237" s="242" t="s">
        <v>91</v>
      </c>
      <c r="AV237" s="15" t="s">
        <v>120</v>
      </c>
      <c r="AW237" s="15" t="s">
        <v>38</v>
      </c>
      <c r="AX237" s="15" t="s">
        <v>87</v>
      </c>
      <c r="AY237" s="242" t="s">
        <v>174</v>
      </c>
    </row>
    <row r="238" spans="1:65" s="2" customFormat="1" ht="33" customHeight="1">
      <c r="A238" s="36"/>
      <c r="B238" s="37"/>
      <c r="C238" s="243" t="s">
        <v>328</v>
      </c>
      <c r="D238" s="243" t="s">
        <v>271</v>
      </c>
      <c r="E238" s="244" t="s">
        <v>302</v>
      </c>
      <c r="F238" s="245" t="s">
        <v>303</v>
      </c>
      <c r="G238" s="246" t="s">
        <v>180</v>
      </c>
      <c r="H238" s="247">
        <v>150.84</v>
      </c>
      <c r="I238" s="248"/>
      <c r="J238" s="249">
        <f>ROUND(I238*H238,2)</f>
        <v>0</v>
      </c>
      <c r="K238" s="245" t="s">
        <v>181</v>
      </c>
      <c r="L238" s="250"/>
      <c r="M238" s="251" t="s">
        <v>1</v>
      </c>
      <c r="N238" s="252" t="s">
        <v>48</v>
      </c>
      <c r="O238" s="73"/>
      <c r="P238" s="202">
        <f>O238*H238</f>
        <v>0</v>
      </c>
      <c r="Q238" s="202">
        <v>4.7000000000000002E-3</v>
      </c>
      <c r="R238" s="202">
        <f>Q238*H238</f>
        <v>0.70894800000000002</v>
      </c>
      <c r="S238" s="202">
        <v>0</v>
      </c>
      <c r="T238" s="203">
        <f>S238*H238</f>
        <v>0</v>
      </c>
      <c r="U238" s="36"/>
      <c r="V238" s="36"/>
      <c r="W238" s="36"/>
      <c r="X238" s="36"/>
      <c r="Y238" s="36"/>
      <c r="Z238" s="36"/>
      <c r="AA238" s="36"/>
      <c r="AB238" s="36"/>
      <c r="AC238" s="36"/>
      <c r="AD238" s="36"/>
      <c r="AE238" s="36"/>
      <c r="AR238" s="204" t="s">
        <v>274</v>
      </c>
      <c r="AT238" s="204" t="s">
        <v>271</v>
      </c>
      <c r="AU238" s="204" t="s">
        <v>91</v>
      </c>
      <c r="AY238" s="18" t="s">
        <v>174</v>
      </c>
      <c r="BE238" s="205">
        <f>IF(N238="základní",J238,0)</f>
        <v>0</v>
      </c>
      <c r="BF238" s="205">
        <f>IF(N238="snížená",J238,0)</f>
        <v>0</v>
      </c>
      <c r="BG238" s="205">
        <f>IF(N238="zákl. přenesená",J238,0)</f>
        <v>0</v>
      </c>
      <c r="BH238" s="205">
        <f>IF(N238="sníž. přenesená",J238,0)</f>
        <v>0</v>
      </c>
      <c r="BI238" s="205">
        <f>IF(N238="nulová",J238,0)</f>
        <v>0</v>
      </c>
      <c r="BJ238" s="18" t="s">
        <v>87</v>
      </c>
      <c r="BK238" s="205">
        <f>ROUND(I238*H238,2)</f>
        <v>0</v>
      </c>
      <c r="BL238" s="18" t="s">
        <v>261</v>
      </c>
      <c r="BM238" s="204" t="s">
        <v>329</v>
      </c>
    </row>
    <row r="239" spans="1:65" s="14" customFormat="1" ht="11.25">
      <c r="B239" s="221"/>
      <c r="C239" s="222"/>
      <c r="D239" s="206" t="s">
        <v>185</v>
      </c>
      <c r="E239" s="222"/>
      <c r="F239" s="224" t="s">
        <v>330</v>
      </c>
      <c r="G239" s="222"/>
      <c r="H239" s="225">
        <v>150.84</v>
      </c>
      <c r="I239" s="226"/>
      <c r="J239" s="222"/>
      <c r="K239" s="222"/>
      <c r="L239" s="227"/>
      <c r="M239" s="228"/>
      <c r="N239" s="229"/>
      <c r="O239" s="229"/>
      <c r="P239" s="229"/>
      <c r="Q239" s="229"/>
      <c r="R239" s="229"/>
      <c r="S239" s="229"/>
      <c r="T239" s="230"/>
      <c r="AT239" s="231" t="s">
        <v>185</v>
      </c>
      <c r="AU239" s="231" t="s">
        <v>91</v>
      </c>
      <c r="AV239" s="14" t="s">
        <v>91</v>
      </c>
      <c r="AW239" s="14" t="s">
        <v>4</v>
      </c>
      <c r="AX239" s="14" t="s">
        <v>87</v>
      </c>
      <c r="AY239" s="231" t="s">
        <v>174</v>
      </c>
    </row>
    <row r="240" spans="1:65" s="2" customFormat="1" ht="16.5" customHeight="1">
      <c r="A240" s="36"/>
      <c r="B240" s="37"/>
      <c r="C240" s="193" t="s">
        <v>331</v>
      </c>
      <c r="D240" s="193" t="s">
        <v>177</v>
      </c>
      <c r="E240" s="194" t="s">
        <v>325</v>
      </c>
      <c r="F240" s="195" t="s">
        <v>326</v>
      </c>
      <c r="G240" s="196" t="s">
        <v>180</v>
      </c>
      <c r="H240" s="197">
        <v>213.69</v>
      </c>
      <c r="I240" s="198"/>
      <c r="J240" s="199">
        <f>ROUND(I240*H240,2)</f>
        <v>0</v>
      </c>
      <c r="K240" s="195" t="s">
        <v>194</v>
      </c>
      <c r="L240" s="41"/>
      <c r="M240" s="200" t="s">
        <v>1</v>
      </c>
      <c r="N240" s="201" t="s">
        <v>48</v>
      </c>
      <c r="O240" s="73"/>
      <c r="P240" s="202">
        <f>O240*H240</f>
        <v>0</v>
      </c>
      <c r="Q240" s="202">
        <v>9.3999999999999997E-4</v>
      </c>
      <c r="R240" s="202">
        <f>Q240*H240</f>
        <v>0.20086859999999998</v>
      </c>
      <c r="S240" s="202">
        <v>0</v>
      </c>
      <c r="T240" s="203">
        <f>S240*H240</f>
        <v>0</v>
      </c>
      <c r="U240" s="36"/>
      <c r="V240" s="36"/>
      <c r="W240" s="36"/>
      <c r="X240" s="36"/>
      <c r="Y240" s="36"/>
      <c r="Z240" s="36"/>
      <c r="AA240" s="36"/>
      <c r="AB240" s="36"/>
      <c r="AC240" s="36"/>
      <c r="AD240" s="36"/>
      <c r="AE240" s="36"/>
      <c r="AR240" s="204" t="s">
        <v>261</v>
      </c>
      <c r="AT240" s="204" t="s">
        <v>177</v>
      </c>
      <c r="AU240" s="204" t="s">
        <v>91</v>
      </c>
      <c r="AY240" s="18" t="s">
        <v>174</v>
      </c>
      <c r="BE240" s="205">
        <f>IF(N240="základní",J240,0)</f>
        <v>0</v>
      </c>
      <c r="BF240" s="205">
        <f>IF(N240="snížená",J240,0)</f>
        <v>0</v>
      </c>
      <c r="BG240" s="205">
        <f>IF(N240="zákl. přenesená",J240,0)</f>
        <v>0</v>
      </c>
      <c r="BH240" s="205">
        <f>IF(N240="sníž. přenesená",J240,0)</f>
        <v>0</v>
      </c>
      <c r="BI240" s="205">
        <f>IF(N240="nulová",J240,0)</f>
        <v>0</v>
      </c>
      <c r="BJ240" s="18" t="s">
        <v>87</v>
      </c>
      <c r="BK240" s="205">
        <f>ROUND(I240*H240,2)</f>
        <v>0</v>
      </c>
      <c r="BL240" s="18" t="s">
        <v>261</v>
      </c>
      <c r="BM240" s="204" t="s">
        <v>332</v>
      </c>
    </row>
    <row r="241" spans="1:65" s="13" customFormat="1" ht="11.25">
      <c r="B241" s="211"/>
      <c r="C241" s="212"/>
      <c r="D241" s="206" t="s">
        <v>185</v>
      </c>
      <c r="E241" s="213" t="s">
        <v>1</v>
      </c>
      <c r="F241" s="214" t="s">
        <v>186</v>
      </c>
      <c r="G241" s="212"/>
      <c r="H241" s="213" t="s">
        <v>1</v>
      </c>
      <c r="I241" s="215"/>
      <c r="J241" s="212"/>
      <c r="K241" s="212"/>
      <c r="L241" s="216"/>
      <c r="M241" s="217"/>
      <c r="N241" s="218"/>
      <c r="O241" s="218"/>
      <c r="P241" s="218"/>
      <c r="Q241" s="218"/>
      <c r="R241" s="218"/>
      <c r="S241" s="218"/>
      <c r="T241" s="219"/>
      <c r="AT241" s="220" t="s">
        <v>185</v>
      </c>
      <c r="AU241" s="220" t="s">
        <v>91</v>
      </c>
      <c r="AV241" s="13" t="s">
        <v>87</v>
      </c>
      <c r="AW241" s="13" t="s">
        <v>38</v>
      </c>
      <c r="AX241" s="13" t="s">
        <v>83</v>
      </c>
      <c r="AY241" s="220" t="s">
        <v>174</v>
      </c>
    </row>
    <row r="242" spans="1:65" s="13" customFormat="1" ht="11.25">
      <c r="B242" s="211"/>
      <c r="C242" s="212"/>
      <c r="D242" s="206" t="s">
        <v>185</v>
      </c>
      <c r="E242" s="213" t="s">
        <v>1</v>
      </c>
      <c r="F242" s="214" t="s">
        <v>187</v>
      </c>
      <c r="G242" s="212"/>
      <c r="H242" s="213" t="s">
        <v>1</v>
      </c>
      <c r="I242" s="215"/>
      <c r="J242" s="212"/>
      <c r="K242" s="212"/>
      <c r="L242" s="216"/>
      <c r="M242" s="217"/>
      <c r="N242" s="218"/>
      <c r="O242" s="218"/>
      <c r="P242" s="218"/>
      <c r="Q242" s="218"/>
      <c r="R242" s="218"/>
      <c r="S242" s="218"/>
      <c r="T242" s="219"/>
      <c r="AT242" s="220" t="s">
        <v>185</v>
      </c>
      <c r="AU242" s="220" t="s">
        <v>91</v>
      </c>
      <c r="AV242" s="13" t="s">
        <v>87</v>
      </c>
      <c r="AW242" s="13" t="s">
        <v>38</v>
      </c>
      <c r="AX242" s="13" t="s">
        <v>83</v>
      </c>
      <c r="AY242" s="220" t="s">
        <v>174</v>
      </c>
    </row>
    <row r="243" spans="1:65" s="14" customFormat="1" ht="11.25">
      <c r="B243" s="221"/>
      <c r="C243" s="222"/>
      <c r="D243" s="206" t="s">
        <v>185</v>
      </c>
      <c r="E243" s="223" t="s">
        <v>1</v>
      </c>
      <c r="F243" s="224" t="s">
        <v>333</v>
      </c>
      <c r="G243" s="222"/>
      <c r="H243" s="225">
        <v>213.69</v>
      </c>
      <c r="I243" s="226"/>
      <c r="J243" s="222"/>
      <c r="K243" s="222"/>
      <c r="L243" s="227"/>
      <c r="M243" s="228"/>
      <c r="N243" s="229"/>
      <c r="O243" s="229"/>
      <c r="P243" s="229"/>
      <c r="Q243" s="229"/>
      <c r="R243" s="229"/>
      <c r="S243" s="229"/>
      <c r="T243" s="230"/>
      <c r="AT243" s="231" t="s">
        <v>185</v>
      </c>
      <c r="AU243" s="231" t="s">
        <v>91</v>
      </c>
      <c r="AV243" s="14" t="s">
        <v>91</v>
      </c>
      <c r="AW243" s="14" t="s">
        <v>38</v>
      </c>
      <c r="AX243" s="14" t="s">
        <v>83</v>
      </c>
      <c r="AY243" s="231" t="s">
        <v>174</v>
      </c>
    </row>
    <row r="244" spans="1:65" s="15" customFormat="1" ht="11.25">
      <c r="B244" s="232"/>
      <c r="C244" s="233"/>
      <c r="D244" s="206" t="s">
        <v>185</v>
      </c>
      <c r="E244" s="234" t="s">
        <v>1</v>
      </c>
      <c r="F244" s="235" t="s">
        <v>189</v>
      </c>
      <c r="G244" s="233"/>
      <c r="H244" s="236">
        <v>213.69</v>
      </c>
      <c r="I244" s="237"/>
      <c r="J244" s="233"/>
      <c r="K244" s="233"/>
      <c r="L244" s="238"/>
      <c r="M244" s="239"/>
      <c r="N244" s="240"/>
      <c r="O244" s="240"/>
      <c r="P244" s="240"/>
      <c r="Q244" s="240"/>
      <c r="R244" s="240"/>
      <c r="S244" s="240"/>
      <c r="T244" s="241"/>
      <c r="AT244" s="242" t="s">
        <v>185</v>
      </c>
      <c r="AU244" s="242" t="s">
        <v>91</v>
      </c>
      <c r="AV244" s="15" t="s">
        <v>120</v>
      </c>
      <c r="AW244" s="15" t="s">
        <v>38</v>
      </c>
      <c r="AX244" s="15" t="s">
        <v>87</v>
      </c>
      <c r="AY244" s="242" t="s">
        <v>174</v>
      </c>
    </row>
    <row r="245" spans="1:65" s="2" customFormat="1" ht="24.2" customHeight="1">
      <c r="A245" s="36"/>
      <c r="B245" s="37"/>
      <c r="C245" s="243" t="s">
        <v>274</v>
      </c>
      <c r="D245" s="243" t="s">
        <v>271</v>
      </c>
      <c r="E245" s="244" t="s">
        <v>309</v>
      </c>
      <c r="F245" s="245" t="s">
        <v>310</v>
      </c>
      <c r="G245" s="246" t="s">
        <v>180</v>
      </c>
      <c r="H245" s="247">
        <v>256.428</v>
      </c>
      <c r="I245" s="248"/>
      <c r="J245" s="249">
        <f>ROUND(I245*H245,2)</f>
        <v>0</v>
      </c>
      <c r="K245" s="245" t="s">
        <v>181</v>
      </c>
      <c r="L245" s="250"/>
      <c r="M245" s="251" t="s">
        <v>1</v>
      </c>
      <c r="N245" s="252" t="s">
        <v>48</v>
      </c>
      <c r="O245" s="73"/>
      <c r="P245" s="202">
        <f>O245*H245</f>
        <v>0</v>
      </c>
      <c r="Q245" s="202">
        <v>5.5300000000000002E-3</v>
      </c>
      <c r="R245" s="202">
        <f>Q245*H245</f>
        <v>1.4180468400000001</v>
      </c>
      <c r="S245" s="202">
        <v>0</v>
      </c>
      <c r="T245" s="203">
        <f>S245*H245</f>
        <v>0</v>
      </c>
      <c r="U245" s="36"/>
      <c r="V245" s="36"/>
      <c r="W245" s="36"/>
      <c r="X245" s="36"/>
      <c r="Y245" s="36"/>
      <c r="Z245" s="36"/>
      <c r="AA245" s="36"/>
      <c r="AB245" s="36"/>
      <c r="AC245" s="36"/>
      <c r="AD245" s="36"/>
      <c r="AE245" s="36"/>
      <c r="AR245" s="204" t="s">
        <v>274</v>
      </c>
      <c r="AT245" s="204" t="s">
        <v>271</v>
      </c>
      <c r="AU245" s="204" t="s">
        <v>91</v>
      </c>
      <c r="AY245" s="18" t="s">
        <v>174</v>
      </c>
      <c r="BE245" s="205">
        <f>IF(N245="základní",J245,0)</f>
        <v>0</v>
      </c>
      <c r="BF245" s="205">
        <f>IF(N245="snížená",J245,0)</f>
        <v>0</v>
      </c>
      <c r="BG245" s="205">
        <f>IF(N245="zákl. přenesená",J245,0)</f>
        <v>0</v>
      </c>
      <c r="BH245" s="205">
        <f>IF(N245="sníž. přenesená",J245,0)</f>
        <v>0</v>
      </c>
      <c r="BI245" s="205">
        <f>IF(N245="nulová",J245,0)</f>
        <v>0</v>
      </c>
      <c r="BJ245" s="18" t="s">
        <v>87</v>
      </c>
      <c r="BK245" s="205">
        <f>ROUND(I245*H245,2)</f>
        <v>0</v>
      </c>
      <c r="BL245" s="18" t="s">
        <v>261</v>
      </c>
      <c r="BM245" s="204" t="s">
        <v>334</v>
      </c>
    </row>
    <row r="246" spans="1:65" s="14" customFormat="1" ht="11.25">
      <c r="B246" s="221"/>
      <c r="C246" s="222"/>
      <c r="D246" s="206" t="s">
        <v>185</v>
      </c>
      <c r="E246" s="222"/>
      <c r="F246" s="224" t="s">
        <v>335</v>
      </c>
      <c r="G246" s="222"/>
      <c r="H246" s="225">
        <v>256.428</v>
      </c>
      <c r="I246" s="226"/>
      <c r="J246" s="222"/>
      <c r="K246" s="222"/>
      <c r="L246" s="227"/>
      <c r="M246" s="228"/>
      <c r="N246" s="229"/>
      <c r="O246" s="229"/>
      <c r="P246" s="229"/>
      <c r="Q246" s="229"/>
      <c r="R246" s="229"/>
      <c r="S246" s="229"/>
      <c r="T246" s="230"/>
      <c r="AT246" s="231" t="s">
        <v>185</v>
      </c>
      <c r="AU246" s="231" t="s">
        <v>91</v>
      </c>
      <c r="AV246" s="14" t="s">
        <v>91</v>
      </c>
      <c r="AW246" s="14" t="s">
        <v>4</v>
      </c>
      <c r="AX246" s="14" t="s">
        <v>87</v>
      </c>
      <c r="AY246" s="231" t="s">
        <v>174</v>
      </c>
    </row>
    <row r="247" spans="1:65" s="2" customFormat="1" ht="16.5" customHeight="1">
      <c r="A247" s="36"/>
      <c r="B247" s="37"/>
      <c r="C247" s="193" t="s">
        <v>336</v>
      </c>
      <c r="D247" s="193" t="s">
        <v>177</v>
      </c>
      <c r="E247" s="194" t="s">
        <v>337</v>
      </c>
      <c r="F247" s="195" t="s">
        <v>338</v>
      </c>
      <c r="G247" s="196" t="s">
        <v>339</v>
      </c>
      <c r="H247" s="264"/>
      <c r="I247" s="198"/>
      <c r="J247" s="199">
        <f>ROUND(I247*H247,2)</f>
        <v>0</v>
      </c>
      <c r="K247" s="195" t="s">
        <v>194</v>
      </c>
      <c r="L247" s="41"/>
      <c r="M247" s="200" t="s">
        <v>1</v>
      </c>
      <c r="N247" s="201" t="s">
        <v>48</v>
      </c>
      <c r="O247" s="73"/>
      <c r="P247" s="202">
        <f>O247*H247</f>
        <v>0</v>
      </c>
      <c r="Q247" s="202">
        <v>0</v>
      </c>
      <c r="R247" s="202">
        <f>Q247*H247</f>
        <v>0</v>
      </c>
      <c r="S247" s="202">
        <v>0</v>
      </c>
      <c r="T247" s="203">
        <f>S247*H247</f>
        <v>0</v>
      </c>
      <c r="U247" s="36"/>
      <c r="V247" s="36"/>
      <c r="W247" s="36"/>
      <c r="X247" s="36"/>
      <c r="Y247" s="36"/>
      <c r="Z247" s="36"/>
      <c r="AA247" s="36"/>
      <c r="AB247" s="36"/>
      <c r="AC247" s="36"/>
      <c r="AD247" s="36"/>
      <c r="AE247" s="36"/>
      <c r="AR247" s="204" t="s">
        <v>261</v>
      </c>
      <c r="AT247" s="204" t="s">
        <v>177</v>
      </c>
      <c r="AU247" s="204" t="s">
        <v>91</v>
      </c>
      <c r="AY247" s="18" t="s">
        <v>174</v>
      </c>
      <c r="BE247" s="205">
        <f>IF(N247="základní",J247,0)</f>
        <v>0</v>
      </c>
      <c r="BF247" s="205">
        <f>IF(N247="snížená",J247,0)</f>
        <v>0</v>
      </c>
      <c r="BG247" s="205">
        <f>IF(N247="zákl. přenesená",J247,0)</f>
        <v>0</v>
      </c>
      <c r="BH247" s="205">
        <f>IF(N247="sníž. přenesená",J247,0)</f>
        <v>0</v>
      </c>
      <c r="BI247" s="205">
        <f>IF(N247="nulová",J247,0)</f>
        <v>0</v>
      </c>
      <c r="BJ247" s="18" t="s">
        <v>87</v>
      </c>
      <c r="BK247" s="205">
        <f>ROUND(I247*H247,2)</f>
        <v>0</v>
      </c>
      <c r="BL247" s="18" t="s">
        <v>261</v>
      </c>
      <c r="BM247" s="204" t="s">
        <v>340</v>
      </c>
    </row>
    <row r="248" spans="1:65" s="12" customFormat="1" ht="22.9" customHeight="1">
      <c r="B248" s="177"/>
      <c r="C248" s="178"/>
      <c r="D248" s="179" t="s">
        <v>82</v>
      </c>
      <c r="E248" s="191" t="s">
        <v>341</v>
      </c>
      <c r="F248" s="191" t="s">
        <v>342</v>
      </c>
      <c r="G248" s="178"/>
      <c r="H248" s="178"/>
      <c r="I248" s="181"/>
      <c r="J248" s="192">
        <f>BK248</f>
        <v>0</v>
      </c>
      <c r="K248" s="178"/>
      <c r="L248" s="183"/>
      <c r="M248" s="184"/>
      <c r="N248" s="185"/>
      <c r="O248" s="185"/>
      <c r="P248" s="186">
        <f>SUM(P249:P290)</f>
        <v>0</v>
      </c>
      <c r="Q248" s="185"/>
      <c r="R248" s="186">
        <f>SUM(R249:R290)</f>
        <v>8.654730390000001</v>
      </c>
      <c r="S248" s="185"/>
      <c r="T248" s="187">
        <f>SUM(T249:T290)</f>
        <v>5.1056319999999999</v>
      </c>
      <c r="AR248" s="188" t="s">
        <v>91</v>
      </c>
      <c r="AT248" s="189" t="s">
        <v>82</v>
      </c>
      <c r="AU248" s="189" t="s">
        <v>87</v>
      </c>
      <c r="AY248" s="188" t="s">
        <v>174</v>
      </c>
      <c r="BK248" s="190">
        <f>SUM(BK249:BK290)</f>
        <v>0</v>
      </c>
    </row>
    <row r="249" spans="1:65" s="2" customFormat="1" ht="16.5" customHeight="1">
      <c r="A249" s="36"/>
      <c r="B249" s="37"/>
      <c r="C249" s="193" t="s">
        <v>343</v>
      </c>
      <c r="D249" s="193" t="s">
        <v>177</v>
      </c>
      <c r="E249" s="194" t="s">
        <v>344</v>
      </c>
      <c r="F249" s="195" t="s">
        <v>345</v>
      </c>
      <c r="G249" s="196" t="s">
        <v>180</v>
      </c>
      <c r="H249" s="197">
        <v>119.41500000000001</v>
      </c>
      <c r="I249" s="198"/>
      <c r="J249" s="199">
        <f>ROUND(I249*H249,2)</f>
        <v>0</v>
      </c>
      <c r="K249" s="195" t="s">
        <v>194</v>
      </c>
      <c r="L249" s="41"/>
      <c r="M249" s="200" t="s">
        <v>1</v>
      </c>
      <c r="N249" s="201" t="s">
        <v>48</v>
      </c>
      <c r="O249" s="73"/>
      <c r="P249" s="202">
        <f>O249*H249</f>
        <v>0</v>
      </c>
      <c r="Q249" s="202">
        <v>0</v>
      </c>
      <c r="R249" s="202">
        <f>Q249*H249</f>
        <v>0</v>
      </c>
      <c r="S249" s="202">
        <v>6.0000000000000001E-3</v>
      </c>
      <c r="T249" s="203">
        <f>S249*H249</f>
        <v>0.71649000000000007</v>
      </c>
      <c r="U249" s="36"/>
      <c r="V249" s="36"/>
      <c r="W249" s="36"/>
      <c r="X249" s="36"/>
      <c r="Y249" s="36"/>
      <c r="Z249" s="36"/>
      <c r="AA249" s="36"/>
      <c r="AB249" s="36"/>
      <c r="AC249" s="36"/>
      <c r="AD249" s="36"/>
      <c r="AE249" s="36"/>
      <c r="AR249" s="204" t="s">
        <v>261</v>
      </c>
      <c r="AT249" s="204" t="s">
        <v>177</v>
      </c>
      <c r="AU249" s="204" t="s">
        <v>91</v>
      </c>
      <c r="AY249" s="18" t="s">
        <v>174</v>
      </c>
      <c r="BE249" s="205">
        <f>IF(N249="základní",J249,0)</f>
        <v>0</v>
      </c>
      <c r="BF249" s="205">
        <f>IF(N249="snížená",J249,0)</f>
        <v>0</v>
      </c>
      <c r="BG249" s="205">
        <f>IF(N249="zákl. přenesená",J249,0)</f>
        <v>0</v>
      </c>
      <c r="BH249" s="205">
        <f>IF(N249="sníž. přenesená",J249,0)</f>
        <v>0</v>
      </c>
      <c r="BI249" s="205">
        <f>IF(N249="nulová",J249,0)</f>
        <v>0</v>
      </c>
      <c r="BJ249" s="18" t="s">
        <v>87</v>
      </c>
      <c r="BK249" s="205">
        <f>ROUND(I249*H249,2)</f>
        <v>0</v>
      </c>
      <c r="BL249" s="18" t="s">
        <v>261</v>
      </c>
      <c r="BM249" s="204" t="s">
        <v>346</v>
      </c>
    </row>
    <row r="250" spans="1:65" s="2" customFormat="1" ht="24.2" customHeight="1">
      <c r="A250" s="36"/>
      <c r="B250" s="37"/>
      <c r="C250" s="193" t="s">
        <v>347</v>
      </c>
      <c r="D250" s="193" t="s">
        <v>177</v>
      </c>
      <c r="E250" s="194" t="s">
        <v>348</v>
      </c>
      <c r="F250" s="195" t="s">
        <v>349</v>
      </c>
      <c r="G250" s="196" t="s">
        <v>180</v>
      </c>
      <c r="H250" s="197">
        <v>125.7</v>
      </c>
      <c r="I250" s="198"/>
      <c r="J250" s="199">
        <f>ROUND(I250*H250,2)</f>
        <v>0</v>
      </c>
      <c r="K250" s="195" t="s">
        <v>194</v>
      </c>
      <c r="L250" s="41"/>
      <c r="M250" s="200" t="s">
        <v>1</v>
      </c>
      <c r="N250" s="201" t="s">
        <v>48</v>
      </c>
      <c r="O250" s="73"/>
      <c r="P250" s="202">
        <f>O250*H250</f>
        <v>0</v>
      </c>
      <c r="Q250" s="202">
        <v>6.0600000000000003E-3</v>
      </c>
      <c r="R250" s="202">
        <f>Q250*H250</f>
        <v>0.76174200000000003</v>
      </c>
      <c r="S250" s="202">
        <v>0</v>
      </c>
      <c r="T250" s="203">
        <f>S250*H250</f>
        <v>0</v>
      </c>
      <c r="U250" s="36"/>
      <c r="V250" s="36"/>
      <c r="W250" s="36"/>
      <c r="X250" s="36"/>
      <c r="Y250" s="36"/>
      <c r="Z250" s="36"/>
      <c r="AA250" s="36"/>
      <c r="AB250" s="36"/>
      <c r="AC250" s="36"/>
      <c r="AD250" s="36"/>
      <c r="AE250" s="36"/>
      <c r="AR250" s="204" t="s">
        <v>261</v>
      </c>
      <c r="AT250" s="204" t="s">
        <v>177</v>
      </c>
      <c r="AU250" s="204" t="s">
        <v>91</v>
      </c>
      <c r="AY250" s="18" t="s">
        <v>174</v>
      </c>
      <c r="BE250" s="205">
        <f>IF(N250="základní",J250,0)</f>
        <v>0</v>
      </c>
      <c r="BF250" s="205">
        <f>IF(N250="snížená",J250,0)</f>
        <v>0</v>
      </c>
      <c r="BG250" s="205">
        <f>IF(N250="zákl. přenesená",J250,0)</f>
        <v>0</v>
      </c>
      <c r="BH250" s="205">
        <f>IF(N250="sníž. přenesená",J250,0)</f>
        <v>0</v>
      </c>
      <c r="BI250" s="205">
        <f>IF(N250="nulová",J250,0)</f>
        <v>0</v>
      </c>
      <c r="BJ250" s="18" t="s">
        <v>87</v>
      </c>
      <c r="BK250" s="205">
        <f>ROUND(I250*H250,2)</f>
        <v>0</v>
      </c>
      <c r="BL250" s="18" t="s">
        <v>261</v>
      </c>
      <c r="BM250" s="204" t="s">
        <v>350</v>
      </c>
    </row>
    <row r="251" spans="1:65" s="2" customFormat="1" ht="19.5">
      <c r="A251" s="36"/>
      <c r="B251" s="37"/>
      <c r="C251" s="38"/>
      <c r="D251" s="206" t="s">
        <v>183</v>
      </c>
      <c r="E251" s="38"/>
      <c r="F251" s="207" t="s">
        <v>351</v>
      </c>
      <c r="G251" s="38"/>
      <c r="H251" s="38"/>
      <c r="I251" s="208"/>
      <c r="J251" s="38"/>
      <c r="K251" s="38"/>
      <c r="L251" s="41"/>
      <c r="M251" s="209"/>
      <c r="N251" s="210"/>
      <c r="O251" s="73"/>
      <c r="P251" s="73"/>
      <c r="Q251" s="73"/>
      <c r="R251" s="73"/>
      <c r="S251" s="73"/>
      <c r="T251" s="74"/>
      <c r="U251" s="36"/>
      <c r="V251" s="36"/>
      <c r="W251" s="36"/>
      <c r="X251" s="36"/>
      <c r="Y251" s="36"/>
      <c r="Z251" s="36"/>
      <c r="AA251" s="36"/>
      <c r="AB251" s="36"/>
      <c r="AC251" s="36"/>
      <c r="AD251" s="36"/>
      <c r="AE251" s="36"/>
      <c r="AT251" s="18" t="s">
        <v>183</v>
      </c>
      <c r="AU251" s="18" t="s">
        <v>91</v>
      </c>
    </row>
    <row r="252" spans="1:65" s="13" customFormat="1" ht="11.25">
      <c r="B252" s="211"/>
      <c r="C252" s="212"/>
      <c r="D252" s="206" t="s">
        <v>185</v>
      </c>
      <c r="E252" s="213" t="s">
        <v>1</v>
      </c>
      <c r="F252" s="214" t="s">
        <v>186</v>
      </c>
      <c r="G252" s="212"/>
      <c r="H252" s="213" t="s">
        <v>1</v>
      </c>
      <c r="I252" s="215"/>
      <c r="J252" s="212"/>
      <c r="K252" s="212"/>
      <c r="L252" s="216"/>
      <c r="M252" s="217"/>
      <c r="N252" s="218"/>
      <c r="O252" s="218"/>
      <c r="P252" s="218"/>
      <c r="Q252" s="218"/>
      <c r="R252" s="218"/>
      <c r="S252" s="218"/>
      <c r="T252" s="219"/>
      <c r="AT252" s="220" t="s">
        <v>185</v>
      </c>
      <c r="AU252" s="220" t="s">
        <v>91</v>
      </c>
      <c r="AV252" s="13" t="s">
        <v>87</v>
      </c>
      <c r="AW252" s="13" t="s">
        <v>38</v>
      </c>
      <c r="AX252" s="13" t="s">
        <v>83</v>
      </c>
      <c r="AY252" s="220" t="s">
        <v>174</v>
      </c>
    </row>
    <row r="253" spans="1:65" s="13" customFormat="1" ht="11.25">
      <c r="B253" s="211"/>
      <c r="C253" s="212"/>
      <c r="D253" s="206" t="s">
        <v>185</v>
      </c>
      <c r="E253" s="213" t="s">
        <v>1</v>
      </c>
      <c r="F253" s="214" t="s">
        <v>187</v>
      </c>
      <c r="G253" s="212"/>
      <c r="H253" s="213" t="s">
        <v>1</v>
      </c>
      <c r="I253" s="215"/>
      <c r="J253" s="212"/>
      <c r="K253" s="212"/>
      <c r="L253" s="216"/>
      <c r="M253" s="217"/>
      <c r="N253" s="218"/>
      <c r="O253" s="218"/>
      <c r="P253" s="218"/>
      <c r="Q253" s="218"/>
      <c r="R253" s="218"/>
      <c r="S253" s="218"/>
      <c r="T253" s="219"/>
      <c r="AT253" s="220" t="s">
        <v>185</v>
      </c>
      <c r="AU253" s="220" t="s">
        <v>91</v>
      </c>
      <c r="AV253" s="13" t="s">
        <v>87</v>
      </c>
      <c r="AW253" s="13" t="s">
        <v>38</v>
      </c>
      <c r="AX253" s="13" t="s">
        <v>83</v>
      </c>
      <c r="AY253" s="220" t="s">
        <v>174</v>
      </c>
    </row>
    <row r="254" spans="1:65" s="14" customFormat="1" ht="11.25">
      <c r="B254" s="221"/>
      <c r="C254" s="222"/>
      <c r="D254" s="206" t="s">
        <v>185</v>
      </c>
      <c r="E254" s="223" t="s">
        <v>1</v>
      </c>
      <c r="F254" s="224" t="s">
        <v>188</v>
      </c>
      <c r="G254" s="222"/>
      <c r="H254" s="225">
        <v>125.7</v>
      </c>
      <c r="I254" s="226"/>
      <c r="J254" s="222"/>
      <c r="K254" s="222"/>
      <c r="L254" s="227"/>
      <c r="M254" s="228"/>
      <c r="N254" s="229"/>
      <c r="O254" s="229"/>
      <c r="P254" s="229"/>
      <c r="Q254" s="229"/>
      <c r="R254" s="229"/>
      <c r="S254" s="229"/>
      <c r="T254" s="230"/>
      <c r="AT254" s="231" t="s">
        <v>185</v>
      </c>
      <c r="AU254" s="231" t="s">
        <v>91</v>
      </c>
      <c r="AV254" s="14" t="s">
        <v>91</v>
      </c>
      <c r="AW254" s="14" t="s">
        <v>38</v>
      </c>
      <c r="AX254" s="14" t="s">
        <v>83</v>
      </c>
      <c r="AY254" s="231" t="s">
        <v>174</v>
      </c>
    </row>
    <row r="255" spans="1:65" s="15" customFormat="1" ht="11.25">
      <c r="B255" s="232"/>
      <c r="C255" s="233"/>
      <c r="D255" s="206" t="s">
        <v>185</v>
      </c>
      <c r="E255" s="234" t="s">
        <v>1</v>
      </c>
      <c r="F255" s="235" t="s">
        <v>189</v>
      </c>
      <c r="G255" s="233"/>
      <c r="H255" s="236">
        <v>125.7</v>
      </c>
      <c r="I255" s="237"/>
      <c r="J255" s="233"/>
      <c r="K255" s="233"/>
      <c r="L255" s="238"/>
      <c r="M255" s="239"/>
      <c r="N255" s="240"/>
      <c r="O255" s="240"/>
      <c r="P255" s="240"/>
      <c r="Q255" s="240"/>
      <c r="R255" s="240"/>
      <c r="S255" s="240"/>
      <c r="T255" s="241"/>
      <c r="AT255" s="242" t="s">
        <v>185</v>
      </c>
      <c r="AU255" s="242" t="s">
        <v>91</v>
      </c>
      <c r="AV255" s="15" t="s">
        <v>120</v>
      </c>
      <c r="AW255" s="15" t="s">
        <v>38</v>
      </c>
      <c r="AX255" s="15" t="s">
        <v>87</v>
      </c>
      <c r="AY255" s="242" t="s">
        <v>174</v>
      </c>
    </row>
    <row r="256" spans="1:65" s="2" customFormat="1" ht="16.5" customHeight="1">
      <c r="A256" s="36"/>
      <c r="B256" s="37"/>
      <c r="C256" s="243" t="s">
        <v>352</v>
      </c>
      <c r="D256" s="243" t="s">
        <v>271</v>
      </c>
      <c r="E256" s="244" t="s">
        <v>353</v>
      </c>
      <c r="F256" s="245" t="s">
        <v>354</v>
      </c>
      <c r="G256" s="246" t="s">
        <v>180</v>
      </c>
      <c r="H256" s="247">
        <v>138.27000000000001</v>
      </c>
      <c r="I256" s="248"/>
      <c r="J256" s="249">
        <f>ROUND(I256*H256,2)</f>
        <v>0</v>
      </c>
      <c r="K256" s="245" t="s">
        <v>181</v>
      </c>
      <c r="L256" s="250"/>
      <c r="M256" s="251" t="s">
        <v>1</v>
      </c>
      <c r="N256" s="252" t="s">
        <v>48</v>
      </c>
      <c r="O256" s="73"/>
      <c r="P256" s="202">
        <f>O256*H256</f>
        <v>0</v>
      </c>
      <c r="Q256" s="202">
        <v>1.4E-3</v>
      </c>
      <c r="R256" s="202">
        <f>Q256*H256</f>
        <v>0.193578</v>
      </c>
      <c r="S256" s="202">
        <v>0</v>
      </c>
      <c r="T256" s="203">
        <f>S256*H256</f>
        <v>0</v>
      </c>
      <c r="U256" s="36"/>
      <c r="V256" s="36"/>
      <c r="W256" s="36"/>
      <c r="X256" s="36"/>
      <c r="Y256" s="36"/>
      <c r="Z256" s="36"/>
      <c r="AA256" s="36"/>
      <c r="AB256" s="36"/>
      <c r="AC256" s="36"/>
      <c r="AD256" s="36"/>
      <c r="AE256" s="36"/>
      <c r="AR256" s="204" t="s">
        <v>274</v>
      </c>
      <c r="AT256" s="204" t="s">
        <v>271</v>
      </c>
      <c r="AU256" s="204" t="s">
        <v>91</v>
      </c>
      <c r="AY256" s="18" t="s">
        <v>174</v>
      </c>
      <c r="BE256" s="205">
        <f>IF(N256="základní",J256,0)</f>
        <v>0</v>
      </c>
      <c r="BF256" s="205">
        <f>IF(N256="snížená",J256,0)</f>
        <v>0</v>
      </c>
      <c r="BG256" s="205">
        <f>IF(N256="zákl. přenesená",J256,0)</f>
        <v>0</v>
      </c>
      <c r="BH256" s="205">
        <f>IF(N256="sníž. přenesená",J256,0)</f>
        <v>0</v>
      </c>
      <c r="BI256" s="205">
        <f>IF(N256="nulová",J256,0)</f>
        <v>0</v>
      </c>
      <c r="BJ256" s="18" t="s">
        <v>87</v>
      </c>
      <c r="BK256" s="205">
        <f>ROUND(I256*H256,2)</f>
        <v>0</v>
      </c>
      <c r="BL256" s="18" t="s">
        <v>261</v>
      </c>
      <c r="BM256" s="204" t="s">
        <v>355</v>
      </c>
    </row>
    <row r="257" spans="1:65" s="14" customFormat="1" ht="11.25">
      <c r="B257" s="221"/>
      <c r="C257" s="222"/>
      <c r="D257" s="206" t="s">
        <v>185</v>
      </c>
      <c r="E257" s="222"/>
      <c r="F257" s="224" t="s">
        <v>356</v>
      </c>
      <c r="G257" s="222"/>
      <c r="H257" s="225">
        <v>138.27000000000001</v>
      </c>
      <c r="I257" s="226"/>
      <c r="J257" s="222"/>
      <c r="K257" s="222"/>
      <c r="L257" s="227"/>
      <c r="M257" s="228"/>
      <c r="N257" s="229"/>
      <c r="O257" s="229"/>
      <c r="P257" s="229"/>
      <c r="Q257" s="229"/>
      <c r="R257" s="229"/>
      <c r="S257" s="229"/>
      <c r="T257" s="230"/>
      <c r="AT257" s="231" t="s">
        <v>185</v>
      </c>
      <c r="AU257" s="231" t="s">
        <v>91</v>
      </c>
      <c r="AV257" s="14" t="s">
        <v>91</v>
      </c>
      <c r="AW257" s="14" t="s">
        <v>4</v>
      </c>
      <c r="AX257" s="14" t="s">
        <v>87</v>
      </c>
      <c r="AY257" s="231" t="s">
        <v>174</v>
      </c>
    </row>
    <row r="258" spans="1:65" s="2" customFormat="1" ht="16.5" customHeight="1">
      <c r="A258" s="36"/>
      <c r="B258" s="37"/>
      <c r="C258" s="193" t="s">
        <v>357</v>
      </c>
      <c r="D258" s="193" t="s">
        <v>177</v>
      </c>
      <c r="E258" s="194" t="s">
        <v>358</v>
      </c>
      <c r="F258" s="195" t="s">
        <v>359</v>
      </c>
      <c r="G258" s="196" t="s">
        <v>180</v>
      </c>
      <c r="H258" s="197">
        <v>828.14</v>
      </c>
      <c r="I258" s="198"/>
      <c r="J258" s="199">
        <f>ROUND(I258*H258,2)</f>
        <v>0</v>
      </c>
      <c r="K258" s="195" t="s">
        <v>194</v>
      </c>
      <c r="L258" s="41"/>
      <c r="M258" s="200" t="s">
        <v>1</v>
      </c>
      <c r="N258" s="201" t="s">
        <v>48</v>
      </c>
      <c r="O258" s="73"/>
      <c r="P258" s="202">
        <f>O258*H258</f>
        <v>0</v>
      </c>
      <c r="Q258" s="202">
        <v>0</v>
      </c>
      <c r="R258" s="202">
        <f>Q258*H258</f>
        <v>0</v>
      </c>
      <c r="S258" s="202">
        <v>5.3E-3</v>
      </c>
      <c r="T258" s="203">
        <f>S258*H258</f>
        <v>4.3891419999999997</v>
      </c>
      <c r="U258" s="36"/>
      <c r="V258" s="36"/>
      <c r="W258" s="36"/>
      <c r="X258" s="36"/>
      <c r="Y258" s="36"/>
      <c r="Z258" s="36"/>
      <c r="AA258" s="36"/>
      <c r="AB258" s="36"/>
      <c r="AC258" s="36"/>
      <c r="AD258" s="36"/>
      <c r="AE258" s="36"/>
      <c r="AR258" s="204" t="s">
        <v>261</v>
      </c>
      <c r="AT258" s="204" t="s">
        <v>177</v>
      </c>
      <c r="AU258" s="204" t="s">
        <v>91</v>
      </c>
      <c r="AY258" s="18" t="s">
        <v>174</v>
      </c>
      <c r="BE258" s="205">
        <f>IF(N258="základní",J258,0)</f>
        <v>0</v>
      </c>
      <c r="BF258" s="205">
        <f>IF(N258="snížená",J258,0)</f>
        <v>0</v>
      </c>
      <c r="BG258" s="205">
        <f>IF(N258="zákl. přenesená",J258,0)</f>
        <v>0</v>
      </c>
      <c r="BH258" s="205">
        <f>IF(N258="sníž. přenesená",J258,0)</f>
        <v>0</v>
      </c>
      <c r="BI258" s="205">
        <f>IF(N258="nulová",J258,0)</f>
        <v>0</v>
      </c>
      <c r="BJ258" s="18" t="s">
        <v>87</v>
      </c>
      <c r="BK258" s="205">
        <f>ROUND(I258*H258,2)</f>
        <v>0</v>
      </c>
      <c r="BL258" s="18" t="s">
        <v>261</v>
      </c>
      <c r="BM258" s="204" t="s">
        <v>360</v>
      </c>
    </row>
    <row r="259" spans="1:65" s="13" customFormat="1" ht="11.25">
      <c r="B259" s="211"/>
      <c r="C259" s="212"/>
      <c r="D259" s="206" t="s">
        <v>185</v>
      </c>
      <c r="E259" s="213" t="s">
        <v>1</v>
      </c>
      <c r="F259" s="214" t="s">
        <v>186</v>
      </c>
      <c r="G259" s="212"/>
      <c r="H259" s="213" t="s">
        <v>1</v>
      </c>
      <c r="I259" s="215"/>
      <c r="J259" s="212"/>
      <c r="K259" s="212"/>
      <c r="L259" s="216"/>
      <c r="M259" s="217"/>
      <c r="N259" s="218"/>
      <c r="O259" s="218"/>
      <c r="P259" s="218"/>
      <c r="Q259" s="218"/>
      <c r="R259" s="218"/>
      <c r="S259" s="218"/>
      <c r="T259" s="219"/>
      <c r="AT259" s="220" t="s">
        <v>185</v>
      </c>
      <c r="AU259" s="220" t="s">
        <v>91</v>
      </c>
      <c r="AV259" s="13" t="s">
        <v>87</v>
      </c>
      <c r="AW259" s="13" t="s">
        <v>38</v>
      </c>
      <c r="AX259" s="13" t="s">
        <v>83</v>
      </c>
      <c r="AY259" s="220" t="s">
        <v>174</v>
      </c>
    </row>
    <row r="260" spans="1:65" s="14" customFormat="1" ht="11.25">
      <c r="B260" s="221"/>
      <c r="C260" s="222"/>
      <c r="D260" s="206" t="s">
        <v>185</v>
      </c>
      <c r="E260" s="223" t="s">
        <v>1</v>
      </c>
      <c r="F260" s="224" t="s">
        <v>316</v>
      </c>
      <c r="G260" s="222"/>
      <c r="H260" s="225">
        <v>828.14</v>
      </c>
      <c r="I260" s="226"/>
      <c r="J260" s="222"/>
      <c r="K260" s="222"/>
      <c r="L260" s="227"/>
      <c r="M260" s="228"/>
      <c r="N260" s="229"/>
      <c r="O260" s="229"/>
      <c r="P260" s="229"/>
      <c r="Q260" s="229"/>
      <c r="R260" s="229"/>
      <c r="S260" s="229"/>
      <c r="T260" s="230"/>
      <c r="AT260" s="231" t="s">
        <v>185</v>
      </c>
      <c r="AU260" s="231" t="s">
        <v>91</v>
      </c>
      <c r="AV260" s="14" t="s">
        <v>91</v>
      </c>
      <c r="AW260" s="14" t="s">
        <v>38</v>
      </c>
      <c r="AX260" s="14" t="s">
        <v>83</v>
      </c>
      <c r="AY260" s="231" t="s">
        <v>174</v>
      </c>
    </row>
    <row r="261" spans="1:65" s="15" customFormat="1" ht="11.25">
      <c r="B261" s="232"/>
      <c r="C261" s="233"/>
      <c r="D261" s="206" t="s">
        <v>185</v>
      </c>
      <c r="E261" s="234" t="s">
        <v>1</v>
      </c>
      <c r="F261" s="235" t="s">
        <v>189</v>
      </c>
      <c r="G261" s="233"/>
      <c r="H261" s="236">
        <v>828.14</v>
      </c>
      <c r="I261" s="237"/>
      <c r="J261" s="233"/>
      <c r="K261" s="233"/>
      <c r="L261" s="238"/>
      <c r="M261" s="239"/>
      <c r="N261" s="240"/>
      <c r="O261" s="240"/>
      <c r="P261" s="240"/>
      <c r="Q261" s="240"/>
      <c r="R261" s="240"/>
      <c r="S261" s="240"/>
      <c r="T261" s="241"/>
      <c r="AT261" s="242" t="s">
        <v>185</v>
      </c>
      <c r="AU261" s="242" t="s">
        <v>91</v>
      </c>
      <c r="AV261" s="15" t="s">
        <v>120</v>
      </c>
      <c r="AW261" s="15" t="s">
        <v>38</v>
      </c>
      <c r="AX261" s="15" t="s">
        <v>87</v>
      </c>
      <c r="AY261" s="242" t="s">
        <v>174</v>
      </c>
    </row>
    <row r="262" spans="1:65" s="2" customFormat="1" ht="21.75" customHeight="1">
      <c r="A262" s="36"/>
      <c r="B262" s="37"/>
      <c r="C262" s="193" t="s">
        <v>361</v>
      </c>
      <c r="D262" s="193" t="s">
        <v>177</v>
      </c>
      <c r="E262" s="194" t="s">
        <v>362</v>
      </c>
      <c r="F262" s="195" t="s">
        <v>363</v>
      </c>
      <c r="G262" s="196" t="s">
        <v>180</v>
      </c>
      <c r="H262" s="197">
        <v>828.14</v>
      </c>
      <c r="I262" s="198"/>
      <c r="J262" s="199">
        <f>ROUND(I262*H262,2)</f>
        <v>0</v>
      </c>
      <c r="K262" s="195" t="s">
        <v>194</v>
      </c>
      <c r="L262" s="41"/>
      <c r="M262" s="200" t="s">
        <v>1</v>
      </c>
      <c r="N262" s="201" t="s">
        <v>48</v>
      </c>
      <c r="O262" s="73"/>
      <c r="P262" s="202">
        <f>O262*H262</f>
        <v>0</v>
      </c>
      <c r="Q262" s="202">
        <v>1.2E-4</v>
      </c>
      <c r="R262" s="202">
        <f>Q262*H262</f>
        <v>9.9376800000000001E-2</v>
      </c>
      <c r="S262" s="202">
        <v>0</v>
      </c>
      <c r="T262" s="203">
        <f>S262*H262</f>
        <v>0</v>
      </c>
      <c r="U262" s="36"/>
      <c r="V262" s="36"/>
      <c r="W262" s="36"/>
      <c r="X262" s="36"/>
      <c r="Y262" s="36"/>
      <c r="Z262" s="36"/>
      <c r="AA262" s="36"/>
      <c r="AB262" s="36"/>
      <c r="AC262" s="36"/>
      <c r="AD262" s="36"/>
      <c r="AE262" s="36"/>
      <c r="AR262" s="204" t="s">
        <v>261</v>
      </c>
      <c r="AT262" s="204" t="s">
        <v>177</v>
      </c>
      <c r="AU262" s="204" t="s">
        <v>91</v>
      </c>
      <c r="AY262" s="18" t="s">
        <v>174</v>
      </c>
      <c r="BE262" s="205">
        <f>IF(N262="základní",J262,0)</f>
        <v>0</v>
      </c>
      <c r="BF262" s="205">
        <f>IF(N262="snížená",J262,0)</f>
        <v>0</v>
      </c>
      <c r="BG262" s="205">
        <f>IF(N262="zákl. přenesená",J262,0)</f>
        <v>0</v>
      </c>
      <c r="BH262" s="205">
        <f>IF(N262="sníž. přenesená",J262,0)</f>
        <v>0</v>
      </c>
      <c r="BI262" s="205">
        <f>IF(N262="nulová",J262,0)</f>
        <v>0</v>
      </c>
      <c r="BJ262" s="18" t="s">
        <v>87</v>
      </c>
      <c r="BK262" s="205">
        <f>ROUND(I262*H262,2)</f>
        <v>0</v>
      </c>
      <c r="BL262" s="18" t="s">
        <v>261</v>
      </c>
      <c r="BM262" s="204" t="s">
        <v>364</v>
      </c>
    </row>
    <row r="263" spans="1:65" s="13" customFormat="1" ht="11.25">
      <c r="B263" s="211"/>
      <c r="C263" s="212"/>
      <c r="D263" s="206" t="s">
        <v>185</v>
      </c>
      <c r="E263" s="213" t="s">
        <v>1</v>
      </c>
      <c r="F263" s="214" t="s">
        <v>186</v>
      </c>
      <c r="G263" s="212"/>
      <c r="H263" s="213" t="s">
        <v>1</v>
      </c>
      <c r="I263" s="215"/>
      <c r="J263" s="212"/>
      <c r="K263" s="212"/>
      <c r="L263" s="216"/>
      <c r="M263" s="217"/>
      <c r="N263" s="218"/>
      <c r="O263" s="218"/>
      <c r="P263" s="218"/>
      <c r="Q263" s="218"/>
      <c r="R263" s="218"/>
      <c r="S263" s="218"/>
      <c r="T263" s="219"/>
      <c r="AT263" s="220" t="s">
        <v>185</v>
      </c>
      <c r="AU263" s="220" t="s">
        <v>91</v>
      </c>
      <c r="AV263" s="13" t="s">
        <v>87</v>
      </c>
      <c r="AW263" s="13" t="s">
        <v>38</v>
      </c>
      <c r="AX263" s="13" t="s">
        <v>83</v>
      </c>
      <c r="AY263" s="220" t="s">
        <v>174</v>
      </c>
    </row>
    <row r="264" spans="1:65" s="14" customFormat="1" ht="11.25">
      <c r="B264" s="221"/>
      <c r="C264" s="222"/>
      <c r="D264" s="206" t="s">
        <v>185</v>
      </c>
      <c r="E264" s="223" t="s">
        <v>1</v>
      </c>
      <c r="F264" s="224" t="s">
        <v>196</v>
      </c>
      <c r="G264" s="222"/>
      <c r="H264" s="225">
        <v>828.14</v>
      </c>
      <c r="I264" s="226"/>
      <c r="J264" s="222"/>
      <c r="K264" s="222"/>
      <c r="L264" s="227"/>
      <c r="M264" s="228"/>
      <c r="N264" s="229"/>
      <c r="O264" s="229"/>
      <c r="P264" s="229"/>
      <c r="Q264" s="229"/>
      <c r="R264" s="229"/>
      <c r="S264" s="229"/>
      <c r="T264" s="230"/>
      <c r="AT264" s="231" t="s">
        <v>185</v>
      </c>
      <c r="AU264" s="231" t="s">
        <v>91</v>
      </c>
      <c r="AV264" s="14" t="s">
        <v>91</v>
      </c>
      <c r="AW264" s="14" t="s">
        <v>38</v>
      </c>
      <c r="AX264" s="14" t="s">
        <v>83</v>
      </c>
      <c r="AY264" s="231" t="s">
        <v>174</v>
      </c>
    </row>
    <row r="265" spans="1:65" s="15" customFormat="1" ht="11.25">
      <c r="B265" s="232"/>
      <c r="C265" s="233"/>
      <c r="D265" s="206" t="s">
        <v>185</v>
      </c>
      <c r="E265" s="234" t="s">
        <v>1</v>
      </c>
      <c r="F265" s="235" t="s">
        <v>189</v>
      </c>
      <c r="G265" s="233"/>
      <c r="H265" s="236">
        <v>828.14</v>
      </c>
      <c r="I265" s="237"/>
      <c r="J265" s="233"/>
      <c r="K265" s="233"/>
      <c r="L265" s="238"/>
      <c r="M265" s="239"/>
      <c r="N265" s="240"/>
      <c r="O265" s="240"/>
      <c r="P265" s="240"/>
      <c r="Q265" s="240"/>
      <c r="R265" s="240"/>
      <c r="S265" s="240"/>
      <c r="T265" s="241"/>
      <c r="AT265" s="242" t="s">
        <v>185</v>
      </c>
      <c r="AU265" s="242" t="s">
        <v>91</v>
      </c>
      <c r="AV265" s="15" t="s">
        <v>120</v>
      </c>
      <c r="AW265" s="15" t="s">
        <v>38</v>
      </c>
      <c r="AX265" s="15" t="s">
        <v>87</v>
      </c>
      <c r="AY265" s="242" t="s">
        <v>174</v>
      </c>
    </row>
    <row r="266" spans="1:65" s="2" customFormat="1" ht="16.5" customHeight="1">
      <c r="A266" s="36"/>
      <c r="B266" s="37"/>
      <c r="C266" s="243" t="s">
        <v>365</v>
      </c>
      <c r="D266" s="243" t="s">
        <v>271</v>
      </c>
      <c r="E266" s="244" t="s">
        <v>366</v>
      </c>
      <c r="F266" s="245" t="s">
        <v>367</v>
      </c>
      <c r="G266" s="246" t="s">
        <v>180</v>
      </c>
      <c r="H266" s="247">
        <v>910.95399999999995</v>
      </c>
      <c r="I266" s="248"/>
      <c r="J266" s="249">
        <f>ROUND(I266*H266,2)</f>
        <v>0</v>
      </c>
      <c r="K266" s="245" t="s">
        <v>181</v>
      </c>
      <c r="L266" s="250"/>
      <c r="M266" s="251" t="s">
        <v>1</v>
      </c>
      <c r="N266" s="252" t="s">
        <v>48</v>
      </c>
      <c r="O266" s="73"/>
      <c r="P266" s="202">
        <f>O266*H266</f>
        <v>0</v>
      </c>
      <c r="Q266" s="202">
        <v>3.8600000000000001E-3</v>
      </c>
      <c r="R266" s="202">
        <f>Q266*H266</f>
        <v>3.5162824399999999</v>
      </c>
      <c r="S266" s="202">
        <v>0</v>
      </c>
      <c r="T266" s="203">
        <f>S266*H266</f>
        <v>0</v>
      </c>
      <c r="U266" s="36"/>
      <c r="V266" s="36"/>
      <c r="W266" s="36"/>
      <c r="X266" s="36"/>
      <c r="Y266" s="36"/>
      <c r="Z266" s="36"/>
      <c r="AA266" s="36"/>
      <c r="AB266" s="36"/>
      <c r="AC266" s="36"/>
      <c r="AD266" s="36"/>
      <c r="AE266" s="36"/>
      <c r="AR266" s="204" t="s">
        <v>274</v>
      </c>
      <c r="AT266" s="204" t="s">
        <v>271</v>
      </c>
      <c r="AU266" s="204" t="s">
        <v>91</v>
      </c>
      <c r="AY266" s="18" t="s">
        <v>174</v>
      </c>
      <c r="BE266" s="205">
        <f>IF(N266="základní",J266,0)</f>
        <v>0</v>
      </c>
      <c r="BF266" s="205">
        <f>IF(N266="snížená",J266,0)</f>
        <v>0</v>
      </c>
      <c r="BG266" s="205">
        <f>IF(N266="zákl. přenesená",J266,0)</f>
        <v>0</v>
      </c>
      <c r="BH266" s="205">
        <f>IF(N266="sníž. přenesená",J266,0)</f>
        <v>0</v>
      </c>
      <c r="BI266" s="205">
        <f>IF(N266="nulová",J266,0)</f>
        <v>0</v>
      </c>
      <c r="BJ266" s="18" t="s">
        <v>87</v>
      </c>
      <c r="BK266" s="205">
        <f>ROUND(I266*H266,2)</f>
        <v>0</v>
      </c>
      <c r="BL266" s="18" t="s">
        <v>261</v>
      </c>
      <c r="BM266" s="204" t="s">
        <v>368</v>
      </c>
    </row>
    <row r="267" spans="1:65" s="14" customFormat="1" ht="11.25">
      <c r="B267" s="221"/>
      <c r="C267" s="222"/>
      <c r="D267" s="206" t="s">
        <v>185</v>
      </c>
      <c r="E267" s="222"/>
      <c r="F267" s="224" t="s">
        <v>369</v>
      </c>
      <c r="G267" s="222"/>
      <c r="H267" s="225">
        <v>910.95399999999995</v>
      </c>
      <c r="I267" s="226"/>
      <c r="J267" s="222"/>
      <c r="K267" s="222"/>
      <c r="L267" s="227"/>
      <c r="M267" s="228"/>
      <c r="N267" s="229"/>
      <c r="O267" s="229"/>
      <c r="P267" s="229"/>
      <c r="Q267" s="229"/>
      <c r="R267" s="229"/>
      <c r="S267" s="229"/>
      <c r="T267" s="230"/>
      <c r="AT267" s="231" t="s">
        <v>185</v>
      </c>
      <c r="AU267" s="231" t="s">
        <v>91</v>
      </c>
      <c r="AV267" s="14" t="s">
        <v>91</v>
      </c>
      <c r="AW267" s="14" t="s">
        <v>4</v>
      </c>
      <c r="AX267" s="14" t="s">
        <v>87</v>
      </c>
      <c r="AY267" s="231" t="s">
        <v>174</v>
      </c>
    </row>
    <row r="268" spans="1:65" s="2" customFormat="1" ht="16.5" customHeight="1">
      <c r="A268" s="36"/>
      <c r="B268" s="37"/>
      <c r="C268" s="193" t="s">
        <v>370</v>
      </c>
      <c r="D268" s="193" t="s">
        <v>177</v>
      </c>
      <c r="E268" s="194" t="s">
        <v>371</v>
      </c>
      <c r="F268" s="195" t="s">
        <v>372</v>
      </c>
      <c r="G268" s="196" t="s">
        <v>211</v>
      </c>
      <c r="H268" s="197">
        <v>125.7</v>
      </c>
      <c r="I268" s="198"/>
      <c r="J268" s="199">
        <f>ROUND(I268*H268,2)</f>
        <v>0</v>
      </c>
      <c r="K268" s="195" t="s">
        <v>194</v>
      </c>
      <c r="L268" s="41"/>
      <c r="M268" s="200" t="s">
        <v>1</v>
      </c>
      <c r="N268" s="201" t="s">
        <v>48</v>
      </c>
      <c r="O268" s="73"/>
      <c r="P268" s="202">
        <f>O268*H268</f>
        <v>0</v>
      </c>
      <c r="Q268" s="202">
        <v>3.0000000000000001E-5</v>
      </c>
      <c r="R268" s="202">
        <f>Q268*H268</f>
        <v>3.771E-3</v>
      </c>
      <c r="S268" s="202">
        <v>0</v>
      </c>
      <c r="T268" s="203">
        <f>S268*H268</f>
        <v>0</v>
      </c>
      <c r="U268" s="36"/>
      <c r="V268" s="36"/>
      <c r="W268" s="36"/>
      <c r="X268" s="36"/>
      <c r="Y268" s="36"/>
      <c r="Z268" s="36"/>
      <c r="AA268" s="36"/>
      <c r="AB268" s="36"/>
      <c r="AC268" s="36"/>
      <c r="AD268" s="36"/>
      <c r="AE268" s="36"/>
      <c r="AR268" s="204" t="s">
        <v>261</v>
      </c>
      <c r="AT268" s="204" t="s">
        <v>177</v>
      </c>
      <c r="AU268" s="204" t="s">
        <v>91</v>
      </c>
      <c r="AY268" s="18" t="s">
        <v>174</v>
      </c>
      <c r="BE268" s="205">
        <f>IF(N268="základní",J268,0)</f>
        <v>0</v>
      </c>
      <c r="BF268" s="205">
        <f>IF(N268="snížená",J268,0)</f>
        <v>0</v>
      </c>
      <c r="BG268" s="205">
        <f>IF(N268="zákl. přenesená",J268,0)</f>
        <v>0</v>
      </c>
      <c r="BH268" s="205">
        <f>IF(N268="sníž. přenesená",J268,0)</f>
        <v>0</v>
      </c>
      <c r="BI268" s="205">
        <f>IF(N268="nulová",J268,0)</f>
        <v>0</v>
      </c>
      <c r="BJ268" s="18" t="s">
        <v>87</v>
      </c>
      <c r="BK268" s="205">
        <f>ROUND(I268*H268,2)</f>
        <v>0</v>
      </c>
      <c r="BL268" s="18" t="s">
        <v>261</v>
      </c>
      <c r="BM268" s="204" t="s">
        <v>373</v>
      </c>
    </row>
    <row r="269" spans="1:65" s="13" customFormat="1" ht="11.25">
      <c r="B269" s="211"/>
      <c r="C269" s="212"/>
      <c r="D269" s="206" t="s">
        <v>185</v>
      </c>
      <c r="E269" s="213" t="s">
        <v>1</v>
      </c>
      <c r="F269" s="214" t="s">
        <v>186</v>
      </c>
      <c r="G269" s="212"/>
      <c r="H269" s="213" t="s">
        <v>1</v>
      </c>
      <c r="I269" s="215"/>
      <c r="J269" s="212"/>
      <c r="K269" s="212"/>
      <c r="L269" s="216"/>
      <c r="M269" s="217"/>
      <c r="N269" s="218"/>
      <c r="O269" s="218"/>
      <c r="P269" s="218"/>
      <c r="Q269" s="218"/>
      <c r="R269" s="218"/>
      <c r="S269" s="218"/>
      <c r="T269" s="219"/>
      <c r="AT269" s="220" t="s">
        <v>185</v>
      </c>
      <c r="AU269" s="220" t="s">
        <v>91</v>
      </c>
      <c r="AV269" s="13" t="s">
        <v>87</v>
      </c>
      <c r="AW269" s="13" t="s">
        <v>38</v>
      </c>
      <c r="AX269" s="13" t="s">
        <v>83</v>
      </c>
      <c r="AY269" s="220" t="s">
        <v>174</v>
      </c>
    </row>
    <row r="270" spans="1:65" s="13" customFormat="1" ht="11.25">
      <c r="B270" s="211"/>
      <c r="C270" s="212"/>
      <c r="D270" s="206" t="s">
        <v>185</v>
      </c>
      <c r="E270" s="213" t="s">
        <v>1</v>
      </c>
      <c r="F270" s="214" t="s">
        <v>187</v>
      </c>
      <c r="G270" s="212"/>
      <c r="H270" s="213" t="s">
        <v>1</v>
      </c>
      <c r="I270" s="215"/>
      <c r="J270" s="212"/>
      <c r="K270" s="212"/>
      <c r="L270" s="216"/>
      <c r="M270" s="217"/>
      <c r="N270" s="218"/>
      <c r="O270" s="218"/>
      <c r="P270" s="218"/>
      <c r="Q270" s="218"/>
      <c r="R270" s="218"/>
      <c r="S270" s="218"/>
      <c r="T270" s="219"/>
      <c r="AT270" s="220" t="s">
        <v>185</v>
      </c>
      <c r="AU270" s="220" t="s">
        <v>91</v>
      </c>
      <c r="AV270" s="13" t="s">
        <v>87</v>
      </c>
      <c r="AW270" s="13" t="s">
        <v>38</v>
      </c>
      <c r="AX270" s="13" t="s">
        <v>83</v>
      </c>
      <c r="AY270" s="220" t="s">
        <v>174</v>
      </c>
    </row>
    <row r="271" spans="1:65" s="14" customFormat="1" ht="11.25">
      <c r="B271" s="221"/>
      <c r="C271" s="222"/>
      <c r="D271" s="206" t="s">
        <v>185</v>
      </c>
      <c r="E271" s="223" t="s">
        <v>1</v>
      </c>
      <c r="F271" s="224" t="s">
        <v>374</v>
      </c>
      <c r="G271" s="222"/>
      <c r="H271" s="225">
        <v>125.7</v>
      </c>
      <c r="I271" s="226"/>
      <c r="J271" s="222"/>
      <c r="K271" s="222"/>
      <c r="L271" s="227"/>
      <c r="M271" s="228"/>
      <c r="N271" s="229"/>
      <c r="O271" s="229"/>
      <c r="P271" s="229"/>
      <c r="Q271" s="229"/>
      <c r="R271" s="229"/>
      <c r="S271" s="229"/>
      <c r="T271" s="230"/>
      <c r="AT271" s="231" t="s">
        <v>185</v>
      </c>
      <c r="AU271" s="231" t="s">
        <v>91</v>
      </c>
      <c r="AV271" s="14" t="s">
        <v>91</v>
      </c>
      <c r="AW271" s="14" t="s">
        <v>38</v>
      </c>
      <c r="AX271" s="14" t="s">
        <v>83</v>
      </c>
      <c r="AY271" s="231" t="s">
        <v>174</v>
      </c>
    </row>
    <row r="272" spans="1:65" s="15" customFormat="1" ht="11.25">
      <c r="B272" s="232"/>
      <c r="C272" s="233"/>
      <c r="D272" s="206" t="s">
        <v>185</v>
      </c>
      <c r="E272" s="234" t="s">
        <v>1</v>
      </c>
      <c r="F272" s="235" t="s">
        <v>189</v>
      </c>
      <c r="G272" s="233"/>
      <c r="H272" s="236">
        <v>125.7</v>
      </c>
      <c r="I272" s="237"/>
      <c r="J272" s="233"/>
      <c r="K272" s="233"/>
      <c r="L272" s="238"/>
      <c r="M272" s="239"/>
      <c r="N272" s="240"/>
      <c r="O272" s="240"/>
      <c r="P272" s="240"/>
      <c r="Q272" s="240"/>
      <c r="R272" s="240"/>
      <c r="S272" s="240"/>
      <c r="T272" s="241"/>
      <c r="AT272" s="242" t="s">
        <v>185</v>
      </c>
      <c r="AU272" s="242" t="s">
        <v>91</v>
      </c>
      <c r="AV272" s="15" t="s">
        <v>120</v>
      </c>
      <c r="AW272" s="15" t="s">
        <v>38</v>
      </c>
      <c r="AX272" s="15" t="s">
        <v>87</v>
      </c>
      <c r="AY272" s="242" t="s">
        <v>174</v>
      </c>
    </row>
    <row r="273" spans="1:65" s="2" customFormat="1" ht="16.5" customHeight="1">
      <c r="A273" s="36"/>
      <c r="B273" s="37"/>
      <c r="C273" s="243" t="s">
        <v>375</v>
      </c>
      <c r="D273" s="243" t="s">
        <v>271</v>
      </c>
      <c r="E273" s="244" t="s">
        <v>376</v>
      </c>
      <c r="F273" s="245" t="s">
        <v>377</v>
      </c>
      <c r="G273" s="246" t="s">
        <v>211</v>
      </c>
      <c r="H273" s="247">
        <v>131.98500000000001</v>
      </c>
      <c r="I273" s="248"/>
      <c r="J273" s="249">
        <f>ROUND(I273*H273,2)</f>
        <v>0</v>
      </c>
      <c r="K273" s="245" t="s">
        <v>194</v>
      </c>
      <c r="L273" s="250"/>
      <c r="M273" s="251" t="s">
        <v>1</v>
      </c>
      <c r="N273" s="252" t="s">
        <v>48</v>
      </c>
      <c r="O273" s="73"/>
      <c r="P273" s="202">
        <f>O273*H273</f>
        <v>0</v>
      </c>
      <c r="Q273" s="202">
        <v>5.5000000000000003E-4</v>
      </c>
      <c r="R273" s="202">
        <f>Q273*H273</f>
        <v>7.259175000000001E-2</v>
      </c>
      <c r="S273" s="202">
        <v>0</v>
      </c>
      <c r="T273" s="203">
        <f>S273*H273</f>
        <v>0</v>
      </c>
      <c r="U273" s="36"/>
      <c r="V273" s="36"/>
      <c r="W273" s="36"/>
      <c r="X273" s="36"/>
      <c r="Y273" s="36"/>
      <c r="Z273" s="36"/>
      <c r="AA273" s="36"/>
      <c r="AB273" s="36"/>
      <c r="AC273" s="36"/>
      <c r="AD273" s="36"/>
      <c r="AE273" s="36"/>
      <c r="AR273" s="204" t="s">
        <v>274</v>
      </c>
      <c r="AT273" s="204" t="s">
        <v>271</v>
      </c>
      <c r="AU273" s="204" t="s">
        <v>91</v>
      </c>
      <c r="AY273" s="18" t="s">
        <v>174</v>
      </c>
      <c r="BE273" s="205">
        <f>IF(N273="základní",J273,0)</f>
        <v>0</v>
      </c>
      <c r="BF273" s="205">
        <f>IF(N273="snížená",J273,0)</f>
        <v>0</v>
      </c>
      <c r="BG273" s="205">
        <f>IF(N273="zákl. přenesená",J273,0)</f>
        <v>0</v>
      </c>
      <c r="BH273" s="205">
        <f>IF(N273="sníž. přenesená",J273,0)</f>
        <v>0</v>
      </c>
      <c r="BI273" s="205">
        <f>IF(N273="nulová",J273,0)</f>
        <v>0</v>
      </c>
      <c r="BJ273" s="18" t="s">
        <v>87</v>
      </c>
      <c r="BK273" s="205">
        <f>ROUND(I273*H273,2)</f>
        <v>0</v>
      </c>
      <c r="BL273" s="18" t="s">
        <v>261</v>
      </c>
      <c r="BM273" s="204" t="s">
        <v>378</v>
      </c>
    </row>
    <row r="274" spans="1:65" s="14" customFormat="1" ht="11.25">
      <c r="B274" s="221"/>
      <c r="C274" s="222"/>
      <c r="D274" s="206" t="s">
        <v>185</v>
      </c>
      <c r="E274" s="222"/>
      <c r="F274" s="224" t="s">
        <v>379</v>
      </c>
      <c r="G274" s="222"/>
      <c r="H274" s="225">
        <v>131.98500000000001</v>
      </c>
      <c r="I274" s="226"/>
      <c r="J274" s="222"/>
      <c r="K274" s="222"/>
      <c r="L274" s="227"/>
      <c r="M274" s="228"/>
      <c r="N274" s="229"/>
      <c r="O274" s="229"/>
      <c r="P274" s="229"/>
      <c r="Q274" s="229"/>
      <c r="R274" s="229"/>
      <c r="S274" s="229"/>
      <c r="T274" s="230"/>
      <c r="AT274" s="231" t="s">
        <v>185</v>
      </c>
      <c r="AU274" s="231" t="s">
        <v>91</v>
      </c>
      <c r="AV274" s="14" t="s">
        <v>91</v>
      </c>
      <c r="AW274" s="14" t="s">
        <v>4</v>
      </c>
      <c r="AX274" s="14" t="s">
        <v>87</v>
      </c>
      <c r="AY274" s="231" t="s">
        <v>174</v>
      </c>
    </row>
    <row r="275" spans="1:65" s="2" customFormat="1" ht="16.5" customHeight="1">
      <c r="A275" s="36"/>
      <c r="B275" s="37"/>
      <c r="C275" s="193" t="s">
        <v>380</v>
      </c>
      <c r="D275" s="193" t="s">
        <v>177</v>
      </c>
      <c r="E275" s="194" t="s">
        <v>381</v>
      </c>
      <c r="F275" s="195" t="s">
        <v>382</v>
      </c>
      <c r="G275" s="196" t="s">
        <v>180</v>
      </c>
      <c r="H275" s="197">
        <v>828.14</v>
      </c>
      <c r="I275" s="198"/>
      <c r="J275" s="199">
        <f>ROUND(I275*H275,2)</f>
        <v>0</v>
      </c>
      <c r="K275" s="195" t="s">
        <v>194</v>
      </c>
      <c r="L275" s="41"/>
      <c r="M275" s="200" t="s">
        <v>1</v>
      </c>
      <c r="N275" s="201" t="s">
        <v>48</v>
      </c>
      <c r="O275" s="73"/>
      <c r="P275" s="202">
        <f>O275*H275</f>
        <v>0</v>
      </c>
      <c r="Q275" s="202">
        <v>9.0000000000000006E-5</v>
      </c>
      <c r="R275" s="202">
        <f>Q275*H275</f>
        <v>7.4532600000000004E-2</v>
      </c>
      <c r="S275" s="202">
        <v>0</v>
      </c>
      <c r="T275" s="203">
        <f>S275*H275</f>
        <v>0</v>
      </c>
      <c r="U275" s="36"/>
      <c r="V275" s="36"/>
      <c r="W275" s="36"/>
      <c r="X275" s="36"/>
      <c r="Y275" s="36"/>
      <c r="Z275" s="36"/>
      <c r="AA275" s="36"/>
      <c r="AB275" s="36"/>
      <c r="AC275" s="36"/>
      <c r="AD275" s="36"/>
      <c r="AE275" s="36"/>
      <c r="AR275" s="204" t="s">
        <v>261</v>
      </c>
      <c r="AT275" s="204" t="s">
        <v>177</v>
      </c>
      <c r="AU275" s="204" t="s">
        <v>91</v>
      </c>
      <c r="AY275" s="18" t="s">
        <v>174</v>
      </c>
      <c r="BE275" s="205">
        <f>IF(N275="základní",J275,0)</f>
        <v>0</v>
      </c>
      <c r="BF275" s="205">
        <f>IF(N275="snížená",J275,0)</f>
        <v>0</v>
      </c>
      <c r="BG275" s="205">
        <f>IF(N275="zákl. přenesená",J275,0)</f>
        <v>0</v>
      </c>
      <c r="BH275" s="205">
        <f>IF(N275="sníž. přenesená",J275,0)</f>
        <v>0</v>
      </c>
      <c r="BI275" s="205">
        <f>IF(N275="nulová",J275,0)</f>
        <v>0</v>
      </c>
      <c r="BJ275" s="18" t="s">
        <v>87</v>
      </c>
      <c r="BK275" s="205">
        <f>ROUND(I275*H275,2)</f>
        <v>0</v>
      </c>
      <c r="BL275" s="18" t="s">
        <v>261</v>
      </c>
      <c r="BM275" s="204" t="s">
        <v>383</v>
      </c>
    </row>
    <row r="276" spans="1:65" s="2" customFormat="1" ht="16.5" customHeight="1">
      <c r="A276" s="36"/>
      <c r="B276" s="37"/>
      <c r="C276" s="193" t="s">
        <v>384</v>
      </c>
      <c r="D276" s="193" t="s">
        <v>177</v>
      </c>
      <c r="E276" s="194" t="s">
        <v>385</v>
      </c>
      <c r="F276" s="195" t="s">
        <v>386</v>
      </c>
      <c r="G276" s="196" t="s">
        <v>180</v>
      </c>
      <c r="H276" s="197">
        <v>828.14</v>
      </c>
      <c r="I276" s="198"/>
      <c r="J276" s="199">
        <f>ROUND(I276*H276,2)</f>
        <v>0</v>
      </c>
      <c r="K276" s="195" t="s">
        <v>194</v>
      </c>
      <c r="L276" s="41"/>
      <c r="M276" s="200" t="s">
        <v>1</v>
      </c>
      <c r="N276" s="201" t="s">
        <v>48</v>
      </c>
      <c r="O276" s="73"/>
      <c r="P276" s="202">
        <f>O276*H276</f>
        <v>0</v>
      </c>
      <c r="Q276" s="202">
        <v>1E-4</v>
      </c>
      <c r="R276" s="202">
        <f>Q276*H276</f>
        <v>8.2813999999999999E-2</v>
      </c>
      <c r="S276" s="202">
        <v>0</v>
      </c>
      <c r="T276" s="203">
        <f>S276*H276</f>
        <v>0</v>
      </c>
      <c r="U276" s="36"/>
      <c r="V276" s="36"/>
      <c r="W276" s="36"/>
      <c r="X276" s="36"/>
      <c r="Y276" s="36"/>
      <c r="Z276" s="36"/>
      <c r="AA276" s="36"/>
      <c r="AB276" s="36"/>
      <c r="AC276" s="36"/>
      <c r="AD276" s="36"/>
      <c r="AE276" s="36"/>
      <c r="AR276" s="204" t="s">
        <v>261</v>
      </c>
      <c r="AT276" s="204" t="s">
        <v>177</v>
      </c>
      <c r="AU276" s="204" t="s">
        <v>91</v>
      </c>
      <c r="AY276" s="18" t="s">
        <v>174</v>
      </c>
      <c r="BE276" s="205">
        <f>IF(N276="základní",J276,0)</f>
        <v>0</v>
      </c>
      <c r="BF276" s="205">
        <f>IF(N276="snížená",J276,0)</f>
        <v>0</v>
      </c>
      <c r="BG276" s="205">
        <f>IF(N276="zákl. přenesená",J276,0)</f>
        <v>0</v>
      </c>
      <c r="BH276" s="205">
        <f>IF(N276="sníž. přenesená",J276,0)</f>
        <v>0</v>
      </c>
      <c r="BI276" s="205">
        <f>IF(N276="nulová",J276,0)</f>
        <v>0</v>
      </c>
      <c r="BJ276" s="18" t="s">
        <v>87</v>
      </c>
      <c r="BK276" s="205">
        <f>ROUND(I276*H276,2)</f>
        <v>0</v>
      </c>
      <c r="BL276" s="18" t="s">
        <v>261</v>
      </c>
      <c r="BM276" s="204" t="s">
        <v>387</v>
      </c>
    </row>
    <row r="277" spans="1:65" s="2" customFormat="1" ht="21.75" customHeight="1">
      <c r="A277" s="36"/>
      <c r="B277" s="37"/>
      <c r="C277" s="193" t="s">
        <v>388</v>
      </c>
      <c r="D277" s="193" t="s">
        <v>177</v>
      </c>
      <c r="E277" s="194" t="s">
        <v>389</v>
      </c>
      <c r="F277" s="195" t="s">
        <v>390</v>
      </c>
      <c r="G277" s="196" t="s">
        <v>180</v>
      </c>
      <c r="H277" s="197">
        <v>828.14</v>
      </c>
      <c r="I277" s="198"/>
      <c r="J277" s="199">
        <f>ROUND(I277*H277,2)</f>
        <v>0</v>
      </c>
      <c r="K277" s="195" t="s">
        <v>194</v>
      </c>
      <c r="L277" s="41"/>
      <c r="M277" s="200" t="s">
        <v>1</v>
      </c>
      <c r="N277" s="201" t="s">
        <v>48</v>
      </c>
      <c r="O277" s="73"/>
      <c r="P277" s="202">
        <f>O277*H277</f>
        <v>0</v>
      </c>
      <c r="Q277" s="202">
        <v>1.2E-4</v>
      </c>
      <c r="R277" s="202">
        <f>Q277*H277</f>
        <v>9.9376800000000001E-2</v>
      </c>
      <c r="S277" s="202">
        <v>0</v>
      </c>
      <c r="T277" s="203">
        <f>S277*H277</f>
        <v>0</v>
      </c>
      <c r="U277" s="36"/>
      <c r="V277" s="36"/>
      <c r="W277" s="36"/>
      <c r="X277" s="36"/>
      <c r="Y277" s="36"/>
      <c r="Z277" s="36"/>
      <c r="AA277" s="36"/>
      <c r="AB277" s="36"/>
      <c r="AC277" s="36"/>
      <c r="AD277" s="36"/>
      <c r="AE277" s="36"/>
      <c r="AR277" s="204" t="s">
        <v>261</v>
      </c>
      <c r="AT277" s="204" t="s">
        <v>177</v>
      </c>
      <c r="AU277" s="204" t="s">
        <v>91</v>
      </c>
      <c r="AY277" s="18" t="s">
        <v>174</v>
      </c>
      <c r="BE277" s="205">
        <f>IF(N277="základní",J277,0)</f>
        <v>0</v>
      </c>
      <c r="BF277" s="205">
        <f>IF(N277="snížená",J277,0)</f>
        <v>0</v>
      </c>
      <c r="BG277" s="205">
        <f>IF(N277="zákl. přenesená",J277,0)</f>
        <v>0</v>
      </c>
      <c r="BH277" s="205">
        <f>IF(N277="sníž. přenesená",J277,0)</f>
        <v>0</v>
      </c>
      <c r="BI277" s="205">
        <f>IF(N277="nulová",J277,0)</f>
        <v>0</v>
      </c>
      <c r="BJ277" s="18" t="s">
        <v>87</v>
      </c>
      <c r="BK277" s="205">
        <f>ROUND(I277*H277,2)</f>
        <v>0</v>
      </c>
      <c r="BL277" s="18" t="s">
        <v>261</v>
      </c>
      <c r="BM277" s="204" t="s">
        <v>391</v>
      </c>
    </row>
    <row r="278" spans="1:65" s="13" customFormat="1" ht="11.25">
      <c r="B278" s="211"/>
      <c r="C278" s="212"/>
      <c r="D278" s="206" t="s">
        <v>185</v>
      </c>
      <c r="E278" s="213" t="s">
        <v>1</v>
      </c>
      <c r="F278" s="214" t="s">
        <v>186</v>
      </c>
      <c r="G278" s="212"/>
      <c r="H278" s="213" t="s">
        <v>1</v>
      </c>
      <c r="I278" s="215"/>
      <c r="J278" s="212"/>
      <c r="K278" s="212"/>
      <c r="L278" s="216"/>
      <c r="M278" s="217"/>
      <c r="N278" s="218"/>
      <c r="O278" s="218"/>
      <c r="P278" s="218"/>
      <c r="Q278" s="218"/>
      <c r="R278" s="218"/>
      <c r="S278" s="218"/>
      <c r="T278" s="219"/>
      <c r="AT278" s="220" t="s">
        <v>185</v>
      </c>
      <c r="AU278" s="220" t="s">
        <v>91</v>
      </c>
      <c r="AV278" s="13" t="s">
        <v>87</v>
      </c>
      <c r="AW278" s="13" t="s">
        <v>38</v>
      </c>
      <c r="AX278" s="13" t="s">
        <v>83</v>
      </c>
      <c r="AY278" s="220" t="s">
        <v>174</v>
      </c>
    </row>
    <row r="279" spans="1:65" s="14" customFormat="1" ht="11.25">
      <c r="B279" s="221"/>
      <c r="C279" s="222"/>
      <c r="D279" s="206" t="s">
        <v>185</v>
      </c>
      <c r="E279" s="223" t="s">
        <v>1</v>
      </c>
      <c r="F279" s="224" t="s">
        <v>196</v>
      </c>
      <c r="G279" s="222"/>
      <c r="H279" s="225">
        <v>828.14</v>
      </c>
      <c r="I279" s="226"/>
      <c r="J279" s="222"/>
      <c r="K279" s="222"/>
      <c r="L279" s="227"/>
      <c r="M279" s="228"/>
      <c r="N279" s="229"/>
      <c r="O279" s="229"/>
      <c r="P279" s="229"/>
      <c r="Q279" s="229"/>
      <c r="R279" s="229"/>
      <c r="S279" s="229"/>
      <c r="T279" s="230"/>
      <c r="AT279" s="231" t="s">
        <v>185</v>
      </c>
      <c r="AU279" s="231" t="s">
        <v>91</v>
      </c>
      <c r="AV279" s="14" t="s">
        <v>91</v>
      </c>
      <c r="AW279" s="14" t="s">
        <v>38</v>
      </c>
      <c r="AX279" s="14" t="s">
        <v>83</v>
      </c>
      <c r="AY279" s="231" t="s">
        <v>174</v>
      </c>
    </row>
    <row r="280" spans="1:65" s="15" customFormat="1" ht="11.25">
      <c r="B280" s="232"/>
      <c r="C280" s="233"/>
      <c r="D280" s="206" t="s">
        <v>185</v>
      </c>
      <c r="E280" s="234" t="s">
        <v>1</v>
      </c>
      <c r="F280" s="235" t="s">
        <v>189</v>
      </c>
      <c r="G280" s="233"/>
      <c r="H280" s="236">
        <v>828.14</v>
      </c>
      <c r="I280" s="237"/>
      <c r="J280" s="233"/>
      <c r="K280" s="233"/>
      <c r="L280" s="238"/>
      <c r="M280" s="239"/>
      <c r="N280" s="240"/>
      <c r="O280" s="240"/>
      <c r="P280" s="240"/>
      <c r="Q280" s="240"/>
      <c r="R280" s="240"/>
      <c r="S280" s="240"/>
      <c r="T280" s="241"/>
      <c r="AT280" s="242" t="s">
        <v>185</v>
      </c>
      <c r="AU280" s="242" t="s">
        <v>91</v>
      </c>
      <c r="AV280" s="15" t="s">
        <v>120</v>
      </c>
      <c r="AW280" s="15" t="s">
        <v>38</v>
      </c>
      <c r="AX280" s="15" t="s">
        <v>87</v>
      </c>
      <c r="AY280" s="242" t="s">
        <v>174</v>
      </c>
    </row>
    <row r="281" spans="1:65" s="2" customFormat="1" ht="16.5" customHeight="1">
      <c r="A281" s="36"/>
      <c r="B281" s="37"/>
      <c r="C281" s="243" t="s">
        <v>392</v>
      </c>
      <c r="D281" s="243" t="s">
        <v>271</v>
      </c>
      <c r="E281" s="244" t="s">
        <v>393</v>
      </c>
      <c r="F281" s="245" t="s">
        <v>394</v>
      </c>
      <c r="G281" s="246" t="s">
        <v>204</v>
      </c>
      <c r="H281" s="247">
        <v>182.191</v>
      </c>
      <c r="I281" s="248"/>
      <c r="J281" s="249">
        <f>ROUND(I281*H281,2)</f>
        <v>0</v>
      </c>
      <c r="K281" s="245" t="s">
        <v>181</v>
      </c>
      <c r="L281" s="250"/>
      <c r="M281" s="251" t="s">
        <v>1</v>
      </c>
      <c r="N281" s="252" t="s">
        <v>48</v>
      </c>
      <c r="O281" s="73"/>
      <c r="P281" s="202">
        <f>O281*H281</f>
        <v>0</v>
      </c>
      <c r="Q281" s="202">
        <v>0.02</v>
      </c>
      <c r="R281" s="202">
        <f>Q281*H281</f>
        <v>3.6438200000000003</v>
      </c>
      <c r="S281" s="202">
        <v>0</v>
      </c>
      <c r="T281" s="203">
        <f>S281*H281</f>
        <v>0</v>
      </c>
      <c r="U281" s="36"/>
      <c r="V281" s="36"/>
      <c r="W281" s="36"/>
      <c r="X281" s="36"/>
      <c r="Y281" s="36"/>
      <c r="Z281" s="36"/>
      <c r="AA281" s="36"/>
      <c r="AB281" s="36"/>
      <c r="AC281" s="36"/>
      <c r="AD281" s="36"/>
      <c r="AE281" s="36"/>
      <c r="AR281" s="204" t="s">
        <v>274</v>
      </c>
      <c r="AT281" s="204" t="s">
        <v>271</v>
      </c>
      <c r="AU281" s="204" t="s">
        <v>91</v>
      </c>
      <c r="AY281" s="18" t="s">
        <v>174</v>
      </c>
      <c r="BE281" s="205">
        <f>IF(N281="základní",J281,0)</f>
        <v>0</v>
      </c>
      <c r="BF281" s="205">
        <f>IF(N281="snížená",J281,0)</f>
        <v>0</v>
      </c>
      <c r="BG281" s="205">
        <f>IF(N281="zákl. přenesená",J281,0)</f>
        <v>0</v>
      </c>
      <c r="BH281" s="205">
        <f>IF(N281="sníž. přenesená",J281,0)</f>
        <v>0</v>
      </c>
      <c r="BI281" s="205">
        <f>IF(N281="nulová",J281,0)</f>
        <v>0</v>
      </c>
      <c r="BJ281" s="18" t="s">
        <v>87</v>
      </c>
      <c r="BK281" s="205">
        <f>ROUND(I281*H281,2)</f>
        <v>0</v>
      </c>
      <c r="BL281" s="18" t="s">
        <v>261</v>
      </c>
      <c r="BM281" s="204" t="s">
        <v>395</v>
      </c>
    </row>
    <row r="282" spans="1:65" s="14" customFormat="1" ht="11.25">
      <c r="B282" s="221"/>
      <c r="C282" s="222"/>
      <c r="D282" s="206" t="s">
        <v>185</v>
      </c>
      <c r="E282" s="222"/>
      <c r="F282" s="224" t="s">
        <v>396</v>
      </c>
      <c r="G282" s="222"/>
      <c r="H282" s="225">
        <v>182.191</v>
      </c>
      <c r="I282" s="226"/>
      <c r="J282" s="222"/>
      <c r="K282" s="222"/>
      <c r="L282" s="227"/>
      <c r="M282" s="228"/>
      <c r="N282" s="229"/>
      <c r="O282" s="229"/>
      <c r="P282" s="229"/>
      <c r="Q282" s="229"/>
      <c r="R282" s="229"/>
      <c r="S282" s="229"/>
      <c r="T282" s="230"/>
      <c r="AT282" s="231" t="s">
        <v>185</v>
      </c>
      <c r="AU282" s="231" t="s">
        <v>91</v>
      </c>
      <c r="AV282" s="14" t="s">
        <v>91</v>
      </c>
      <c r="AW282" s="14" t="s">
        <v>4</v>
      </c>
      <c r="AX282" s="14" t="s">
        <v>87</v>
      </c>
      <c r="AY282" s="231" t="s">
        <v>174</v>
      </c>
    </row>
    <row r="283" spans="1:65" s="2" customFormat="1" ht="21.75" customHeight="1">
      <c r="A283" s="36"/>
      <c r="B283" s="37"/>
      <c r="C283" s="193" t="s">
        <v>397</v>
      </c>
      <c r="D283" s="193" t="s">
        <v>177</v>
      </c>
      <c r="E283" s="194" t="s">
        <v>398</v>
      </c>
      <c r="F283" s="195" t="s">
        <v>399</v>
      </c>
      <c r="G283" s="196" t="s">
        <v>211</v>
      </c>
      <c r="H283" s="197">
        <v>125.7</v>
      </c>
      <c r="I283" s="198"/>
      <c r="J283" s="199">
        <f>ROUND(I283*H283,2)</f>
        <v>0</v>
      </c>
      <c r="K283" s="195" t="s">
        <v>194</v>
      </c>
      <c r="L283" s="41"/>
      <c r="M283" s="200" t="s">
        <v>1</v>
      </c>
      <c r="N283" s="201" t="s">
        <v>48</v>
      </c>
      <c r="O283" s="73"/>
      <c r="P283" s="202">
        <f>O283*H283</f>
        <v>0</v>
      </c>
      <c r="Q283" s="202">
        <v>1E-4</v>
      </c>
      <c r="R283" s="202">
        <f>Q283*H283</f>
        <v>1.2570000000000001E-2</v>
      </c>
      <c r="S283" s="202">
        <v>0</v>
      </c>
      <c r="T283" s="203">
        <f>S283*H283</f>
        <v>0</v>
      </c>
      <c r="U283" s="36"/>
      <c r="V283" s="36"/>
      <c r="W283" s="36"/>
      <c r="X283" s="36"/>
      <c r="Y283" s="36"/>
      <c r="Z283" s="36"/>
      <c r="AA283" s="36"/>
      <c r="AB283" s="36"/>
      <c r="AC283" s="36"/>
      <c r="AD283" s="36"/>
      <c r="AE283" s="36"/>
      <c r="AR283" s="204" t="s">
        <v>261</v>
      </c>
      <c r="AT283" s="204" t="s">
        <v>177</v>
      </c>
      <c r="AU283" s="204" t="s">
        <v>91</v>
      </c>
      <c r="AY283" s="18" t="s">
        <v>174</v>
      </c>
      <c r="BE283" s="205">
        <f>IF(N283="základní",J283,0)</f>
        <v>0</v>
      </c>
      <c r="BF283" s="205">
        <f>IF(N283="snížená",J283,0)</f>
        <v>0</v>
      </c>
      <c r="BG283" s="205">
        <f>IF(N283="zákl. přenesená",J283,0)</f>
        <v>0</v>
      </c>
      <c r="BH283" s="205">
        <f>IF(N283="sníž. přenesená",J283,0)</f>
        <v>0</v>
      </c>
      <c r="BI283" s="205">
        <f>IF(N283="nulová",J283,0)</f>
        <v>0</v>
      </c>
      <c r="BJ283" s="18" t="s">
        <v>87</v>
      </c>
      <c r="BK283" s="205">
        <f>ROUND(I283*H283,2)</f>
        <v>0</v>
      </c>
      <c r="BL283" s="18" t="s">
        <v>261</v>
      </c>
      <c r="BM283" s="204" t="s">
        <v>400</v>
      </c>
    </row>
    <row r="284" spans="1:65" s="13" customFormat="1" ht="11.25">
      <c r="B284" s="211"/>
      <c r="C284" s="212"/>
      <c r="D284" s="206" t="s">
        <v>185</v>
      </c>
      <c r="E284" s="213" t="s">
        <v>1</v>
      </c>
      <c r="F284" s="214" t="s">
        <v>186</v>
      </c>
      <c r="G284" s="212"/>
      <c r="H284" s="213" t="s">
        <v>1</v>
      </c>
      <c r="I284" s="215"/>
      <c r="J284" s="212"/>
      <c r="K284" s="212"/>
      <c r="L284" s="216"/>
      <c r="M284" s="217"/>
      <c r="N284" s="218"/>
      <c r="O284" s="218"/>
      <c r="P284" s="218"/>
      <c r="Q284" s="218"/>
      <c r="R284" s="218"/>
      <c r="S284" s="218"/>
      <c r="T284" s="219"/>
      <c r="AT284" s="220" t="s">
        <v>185</v>
      </c>
      <c r="AU284" s="220" t="s">
        <v>91</v>
      </c>
      <c r="AV284" s="13" t="s">
        <v>87</v>
      </c>
      <c r="AW284" s="13" t="s">
        <v>38</v>
      </c>
      <c r="AX284" s="13" t="s">
        <v>83</v>
      </c>
      <c r="AY284" s="220" t="s">
        <v>174</v>
      </c>
    </row>
    <row r="285" spans="1:65" s="13" customFormat="1" ht="11.25">
      <c r="B285" s="211"/>
      <c r="C285" s="212"/>
      <c r="D285" s="206" t="s">
        <v>185</v>
      </c>
      <c r="E285" s="213" t="s">
        <v>1</v>
      </c>
      <c r="F285" s="214" t="s">
        <v>187</v>
      </c>
      <c r="G285" s="212"/>
      <c r="H285" s="213" t="s">
        <v>1</v>
      </c>
      <c r="I285" s="215"/>
      <c r="J285" s="212"/>
      <c r="K285" s="212"/>
      <c r="L285" s="216"/>
      <c r="M285" s="217"/>
      <c r="N285" s="218"/>
      <c r="O285" s="218"/>
      <c r="P285" s="218"/>
      <c r="Q285" s="218"/>
      <c r="R285" s="218"/>
      <c r="S285" s="218"/>
      <c r="T285" s="219"/>
      <c r="AT285" s="220" t="s">
        <v>185</v>
      </c>
      <c r="AU285" s="220" t="s">
        <v>91</v>
      </c>
      <c r="AV285" s="13" t="s">
        <v>87</v>
      </c>
      <c r="AW285" s="13" t="s">
        <v>38</v>
      </c>
      <c r="AX285" s="13" t="s">
        <v>83</v>
      </c>
      <c r="AY285" s="220" t="s">
        <v>174</v>
      </c>
    </row>
    <row r="286" spans="1:65" s="14" customFormat="1" ht="11.25">
      <c r="B286" s="221"/>
      <c r="C286" s="222"/>
      <c r="D286" s="206" t="s">
        <v>185</v>
      </c>
      <c r="E286" s="223" t="s">
        <v>1</v>
      </c>
      <c r="F286" s="224" t="s">
        <v>374</v>
      </c>
      <c r="G286" s="222"/>
      <c r="H286" s="225">
        <v>125.7</v>
      </c>
      <c r="I286" s="226"/>
      <c r="J286" s="222"/>
      <c r="K286" s="222"/>
      <c r="L286" s="227"/>
      <c r="M286" s="228"/>
      <c r="N286" s="229"/>
      <c r="O286" s="229"/>
      <c r="P286" s="229"/>
      <c r="Q286" s="229"/>
      <c r="R286" s="229"/>
      <c r="S286" s="229"/>
      <c r="T286" s="230"/>
      <c r="AT286" s="231" t="s">
        <v>185</v>
      </c>
      <c r="AU286" s="231" t="s">
        <v>91</v>
      </c>
      <c r="AV286" s="14" t="s">
        <v>91</v>
      </c>
      <c r="AW286" s="14" t="s">
        <v>38</v>
      </c>
      <c r="AX286" s="14" t="s">
        <v>83</v>
      </c>
      <c r="AY286" s="231" t="s">
        <v>174</v>
      </c>
    </row>
    <row r="287" spans="1:65" s="15" customFormat="1" ht="11.25">
      <c r="B287" s="232"/>
      <c r="C287" s="233"/>
      <c r="D287" s="206" t="s">
        <v>185</v>
      </c>
      <c r="E287" s="234" t="s">
        <v>1</v>
      </c>
      <c r="F287" s="235" t="s">
        <v>189</v>
      </c>
      <c r="G287" s="233"/>
      <c r="H287" s="236">
        <v>125.7</v>
      </c>
      <c r="I287" s="237"/>
      <c r="J287" s="233"/>
      <c r="K287" s="233"/>
      <c r="L287" s="238"/>
      <c r="M287" s="239"/>
      <c r="N287" s="240"/>
      <c r="O287" s="240"/>
      <c r="P287" s="240"/>
      <c r="Q287" s="240"/>
      <c r="R287" s="240"/>
      <c r="S287" s="240"/>
      <c r="T287" s="241"/>
      <c r="AT287" s="242" t="s">
        <v>185</v>
      </c>
      <c r="AU287" s="242" t="s">
        <v>91</v>
      </c>
      <c r="AV287" s="15" t="s">
        <v>120</v>
      </c>
      <c r="AW287" s="15" t="s">
        <v>38</v>
      </c>
      <c r="AX287" s="15" t="s">
        <v>87</v>
      </c>
      <c r="AY287" s="242" t="s">
        <v>174</v>
      </c>
    </row>
    <row r="288" spans="1:65" s="2" customFormat="1" ht="16.5" customHeight="1">
      <c r="A288" s="36"/>
      <c r="B288" s="37"/>
      <c r="C288" s="243" t="s">
        <v>401</v>
      </c>
      <c r="D288" s="243" t="s">
        <v>271</v>
      </c>
      <c r="E288" s="244" t="s">
        <v>402</v>
      </c>
      <c r="F288" s="245" t="s">
        <v>403</v>
      </c>
      <c r="G288" s="246" t="s">
        <v>204</v>
      </c>
      <c r="H288" s="247">
        <v>2.5139999999999998</v>
      </c>
      <c r="I288" s="248"/>
      <c r="J288" s="249">
        <f>ROUND(I288*H288,2)</f>
        <v>0</v>
      </c>
      <c r="K288" s="245" t="s">
        <v>181</v>
      </c>
      <c r="L288" s="250"/>
      <c r="M288" s="251" t="s">
        <v>1</v>
      </c>
      <c r="N288" s="252" t="s">
        <v>48</v>
      </c>
      <c r="O288" s="73"/>
      <c r="P288" s="202">
        <f>O288*H288</f>
        <v>0</v>
      </c>
      <c r="Q288" s="202">
        <v>3.7499999999999999E-2</v>
      </c>
      <c r="R288" s="202">
        <f>Q288*H288</f>
        <v>9.4274999999999984E-2</v>
      </c>
      <c r="S288" s="202">
        <v>0</v>
      </c>
      <c r="T288" s="203">
        <f>S288*H288</f>
        <v>0</v>
      </c>
      <c r="U288" s="36"/>
      <c r="V288" s="36"/>
      <c r="W288" s="36"/>
      <c r="X288" s="36"/>
      <c r="Y288" s="36"/>
      <c r="Z288" s="36"/>
      <c r="AA288" s="36"/>
      <c r="AB288" s="36"/>
      <c r="AC288" s="36"/>
      <c r="AD288" s="36"/>
      <c r="AE288" s="36"/>
      <c r="AR288" s="204" t="s">
        <v>274</v>
      </c>
      <c r="AT288" s="204" t="s">
        <v>271</v>
      </c>
      <c r="AU288" s="204" t="s">
        <v>91</v>
      </c>
      <c r="AY288" s="18" t="s">
        <v>174</v>
      </c>
      <c r="BE288" s="205">
        <f>IF(N288="základní",J288,0)</f>
        <v>0</v>
      </c>
      <c r="BF288" s="205">
        <f>IF(N288="snížená",J288,0)</f>
        <v>0</v>
      </c>
      <c r="BG288" s="205">
        <f>IF(N288="zákl. přenesená",J288,0)</f>
        <v>0</v>
      </c>
      <c r="BH288" s="205">
        <f>IF(N288="sníž. přenesená",J288,0)</f>
        <v>0</v>
      </c>
      <c r="BI288" s="205">
        <f>IF(N288="nulová",J288,0)</f>
        <v>0</v>
      </c>
      <c r="BJ288" s="18" t="s">
        <v>87</v>
      </c>
      <c r="BK288" s="205">
        <f>ROUND(I288*H288,2)</f>
        <v>0</v>
      </c>
      <c r="BL288" s="18" t="s">
        <v>261</v>
      </c>
      <c r="BM288" s="204" t="s">
        <v>404</v>
      </c>
    </row>
    <row r="289" spans="1:65" s="14" customFormat="1" ht="11.25">
      <c r="B289" s="221"/>
      <c r="C289" s="222"/>
      <c r="D289" s="206" t="s">
        <v>185</v>
      </c>
      <c r="E289" s="222"/>
      <c r="F289" s="224" t="s">
        <v>405</v>
      </c>
      <c r="G289" s="222"/>
      <c r="H289" s="225">
        <v>2.5139999999999998</v>
      </c>
      <c r="I289" s="226"/>
      <c r="J289" s="222"/>
      <c r="K289" s="222"/>
      <c r="L289" s="227"/>
      <c r="M289" s="228"/>
      <c r="N289" s="229"/>
      <c r="O289" s="229"/>
      <c r="P289" s="229"/>
      <c r="Q289" s="229"/>
      <c r="R289" s="229"/>
      <c r="S289" s="229"/>
      <c r="T289" s="230"/>
      <c r="AT289" s="231" t="s">
        <v>185</v>
      </c>
      <c r="AU289" s="231" t="s">
        <v>91</v>
      </c>
      <c r="AV289" s="14" t="s">
        <v>91</v>
      </c>
      <c r="AW289" s="14" t="s">
        <v>4</v>
      </c>
      <c r="AX289" s="14" t="s">
        <v>87</v>
      </c>
      <c r="AY289" s="231" t="s">
        <v>174</v>
      </c>
    </row>
    <row r="290" spans="1:65" s="2" customFormat="1" ht="16.5" customHeight="1">
      <c r="A290" s="36"/>
      <c r="B290" s="37"/>
      <c r="C290" s="193" t="s">
        <v>406</v>
      </c>
      <c r="D290" s="193" t="s">
        <v>177</v>
      </c>
      <c r="E290" s="194" t="s">
        <v>407</v>
      </c>
      <c r="F290" s="195" t="s">
        <v>408</v>
      </c>
      <c r="G290" s="196" t="s">
        <v>339</v>
      </c>
      <c r="H290" s="264"/>
      <c r="I290" s="198"/>
      <c r="J290" s="199">
        <f>ROUND(I290*H290,2)</f>
        <v>0</v>
      </c>
      <c r="K290" s="195" t="s">
        <v>194</v>
      </c>
      <c r="L290" s="41"/>
      <c r="M290" s="200" t="s">
        <v>1</v>
      </c>
      <c r="N290" s="201" t="s">
        <v>48</v>
      </c>
      <c r="O290" s="73"/>
      <c r="P290" s="202">
        <f>O290*H290</f>
        <v>0</v>
      </c>
      <c r="Q290" s="202">
        <v>0</v>
      </c>
      <c r="R290" s="202">
        <f>Q290*H290</f>
        <v>0</v>
      </c>
      <c r="S290" s="202">
        <v>0</v>
      </c>
      <c r="T290" s="203">
        <f>S290*H290</f>
        <v>0</v>
      </c>
      <c r="U290" s="36"/>
      <c r="V290" s="36"/>
      <c r="W290" s="36"/>
      <c r="X290" s="36"/>
      <c r="Y290" s="36"/>
      <c r="Z290" s="36"/>
      <c r="AA290" s="36"/>
      <c r="AB290" s="36"/>
      <c r="AC290" s="36"/>
      <c r="AD290" s="36"/>
      <c r="AE290" s="36"/>
      <c r="AR290" s="204" t="s">
        <v>261</v>
      </c>
      <c r="AT290" s="204" t="s">
        <v>177</v>
      </c>
      <c r="AU290" s="204" t="s">
        <v>91</v>
      </c>
      <c r="AY290" s="18" t="s">
        <v>174</v>
      </c>
      <c r="BE290" s="205">
        <f>IF(N290="základní",J290,0)</f>
        <v>0</v>
      </c>
      <c r="BF290" s="205">
        <f>IF(N290="snížená",J290,0)</f>
        <v>0</v>
      </c>
      <c r="BG290" s="205">
        <f>IF(N290="zákl. přenesená",J290,0)</f>
        <v>0</v>
      </c>
      <c r="BH290" s="205">
        <f>IF(N290="sníž. přenesená",J290,0)</f>
        <v>0</v>
      </c>
      <c r="BI290" s="205">
        <f>IF(N290="nulová",J290,0)</f>
        <v>0</v>
      </c>
      <c r="BJ290" s="18" t="s">
        <v>87</v>
      </c>
      <c r="BK290" s="205">
        <f>ROUND(I290*H290,2)</f>
        <v>0</v>
      </c>
      <c r="BL290" s="18" t="s">
        <v>261</v>
      </c>
      <c r="BM290" s="204" t="s">
        <v>409</v>
      </c>
    </row>
    <row r="291" spans="1:65" s="12" customFormat="1" ht="22.9" customHeight="1">
      <c r="B291" s="177"/>
      <c r="C291" s="178"/>
      <c r="D291" s="179" t="s">
        <v>82</v>
      </c>
      <c r="E291" s="191" t="s">
        <v>410</v>
      </c>
      <c r="F291" s="191" t="s">
        <v>411</v>
      </c>
      <c r="G291" s="178"/>
      <c r="H291" s="178"/>
      <c r="I291" s="181"/>
      <c r="J291" s="192">
        <f>BK291</f>
        <v>0</v>
      </c>
      <c r="K291" s="178"/>
      <c r="L291" s="183"/>
      <c r="M291" s="184"/>
      <c r="N291" s="185"/>
      <c r="O291" s="185"/>
      <c r="P291" s="186">
        <f>P292</f>
        <v>0</v>
      </c>
      <c r="Q291" s="185"/>
      <c r="R291" s="186">
        <f>R292</f>
        <v>0</v>
      </c>
      <c r="S291" s="185"/>
      <c r="T291" s="187">
        <f>T292</f>
        <v>6.9209999999999994E-2</v>
      </c>
      <c r="AR291" s="188" t="s">
        <v>91</v>
      </c>
      <c r="AT291" s="189" t="s">
        <v>82</v>
      </c>
      <c r="AU291" s="189" t="s">
        <v>87</v>
      </c>
      <c r="AY291" s="188" t="s">
        <v>174</v>
      </c>
      <c r="BK291" s="190">
        <f>BK292</f>
        <v>0</v>
      </c>
    </row>
    <row r="292" spans="1:65" s="2" customFormat="1" ht="16.5" customHeight="1">
      <c r="A292" s="36"/>
      <c r="B292" s="37"/>
      <c r="C292" s="193" t="s">
        <v>412</v>
      </c>
      <c r="D292" s="193" t="s">
        <v>177</v>
      </c>
      <c r="E292" s="194" t="s">
        <v>413</v>
      </c>
      <c r="F292" s="195" t="s">
        <v>414</v>
      </c>
      <c r="G292" s="196" t="s">
        <v>199</v>
      </c>
      <c r="H292" s="197">
        <v>3</v>
      </c>
      <c r="I292" s="198"/>
      <c r="J292" s="199">
        <f>ROUND(I292*H292,2)</f>
        <v>0</v>
      </c>
      <c r="K292" s="195" t="s">
        <v>194</v>
      </c>
      <c r="L292" s="41"/>
      <c r="M292" s="200" t="s">
        <v>1</v>
      </c>
      <c r="N292" s="201" t="s">
        <v>48</v>
      </c>
      <c r="O292" s="73"/>
      <c r="P292" s="202">
        <f>O292*H292</f>
        <v>0</v>
      </c>
      <c r="Q292" s="202">
        <v>0</v>
      </c>
      <c r="R292" s="202">
        <f>Q292*H292</f>
        <v>0</v>
      </c>
      <c r="S292" s="202">
        <v>2.307E-2</v>
      </c>
      <c r="T292" s="203">
        <f>S292*H292</f>
        <v>6.9209999999999994E-2</v>
      </c>
      <c r="U292" s="36"/>
      <c r="V292" s="36"/>
      <c r="W292" s="36"/>
      <c r="X292" s="36"/>
      <c r="Y292" s="36"/>
      <c r="Z292" s="36"/>
      <c r="AA292" s="36"/>
      <c r="AB292" s="36"/>
      <c r="AC292" s="36"/>
      <c r="AD292" s="36"/>
      <c r="AE292" s="36"/>
      <c r="AR292" s="204" t="s">
        <v>261</v>
      </c>
      <c r="AT292" s="204" t="s">
        <v>177</v>
      </c>
      <c r="AU292" s="204" t="s">
        <v>91</v>
      </c>
      <c r="AY292" s="18" t="s">
        <v>174</v>
      </c>
      <c r="BE292" s="205">
        <f>IF(N292="základní",J292,0)</f>
        <v>0</v>
      </c>
      <c r="BF292" s="205">
        <f>IF(N292="snížená",J292,0)</f>
        <v>0</v>
      </c>
      <c r="BG292" s="205">
        <f>IF(N292="zákl. přenesená",J292,0)</f>
        <v>0</v>
      </c>
      <c r="BH292" s="205">
        <f>IF(N292="sníž. přenesená",J292,0)</f>
        <v>0</v>
      </c>
      <c r="BI292" s="205">
        <f>IF(N292="nulová",J292,0)</f>
        <v>0</v>
      </c>
      <c r="BJ292" s="18" t="s">
        <v>87</v>
      </c>
      <c r="BK292" s="205">
        <f>ROUND(I292*H292,2)</f>
        <v>0</v>
      </c>
      <c r="BL292" s="18" t="s">
        <v>261</v>
      </c>
      <c r="BM292" s="204" t="s">
        <v>415</v>
      </c>
    </row>
    <row r="293" spans="1:65" s="12" customFormat="1" ht="22.9" customHeight="1">
      <c r="B293" s="177"/>
      <c r="C293" s="178"/>
      <c r="D293" s="179" t="s">
        <v>82</v>
      </c>
      <c r="E293" s="191" t="s">
        <v>416</v>
      </c>
      <c r="F293" s="191" t="s">
        <v>417</v>
      </c>
      <c r="G293" s="178"/>
      <c r="H293" s="178"/>
      <c r="I293" s="181"/>
      <c r="J293" s="192">
        <f>BK293</f>
        <v>0</v>
      </c>
      <c r="K293" s="178"/>
      <c r="L293" s="183"/>
      <c r="M293" s="184"/>
      <c r="N293" s="185"/>
      <c r="O293" s="185"/>
      <c r="P293" s="186">
        <f>SUM(P294:P302)</f>
        <v>0</v>
      </c>
      <c r="Q293" s="185"/>
      <c r="R293" s="186">
        <f>SUM(R294:R302)</f>
        <v>0.89314019999999994</v>
      </c>
      <c r="S293" s="185"/>
      <c r="T293" s="187">
        <f>SUM(T294:T302)</f>
        <v>0</v>
      </c>
      <c r="AR293" s="188" t="s">
        <v>91</v>
      </c>
      <c r="AT293" s="189" t="s">
        <v>82</v>
      </c>
      <c r="AU293" s="189" t="s">
        <v>87</v>
      </c>
      <c r="AY293" s="188" t="s">
        <v>174</v>
      </c>
      <c r="BK293" s="190">
        <f>SUM(BK294:BK302)</f>
        <v>0</v>
      </c>
    </row>
    <row r="294" spans="1:65" s="2" customFormat="1" ht="21.75" customHeight="1">
      <c r="A294" s="36"/>
      <c r="B294" s="37"/>
      <c r="C294" s="193" t="s">
        <v>418</v>
      </c>
      <c r="D294" s="193" t="s">
        <v>177</v>
      </c>
      <c r="E294" s="194" t="s">
        <v>419</v>
      </c>
      <c r="F294" s="195" t="s">
        <v>420</v>
      </c>
      <c r="G294" s="196" t="s">
        <v>180</v>
      </c>
      <c r="H294" s="197">
        <v>43.994999999999997</v>
      </c>
      <c r="I294" s="198"/>
      <c r="J294" s="199">
        <f>ROUND(I294*H294,2)</f>
        <v>0</v>
      </c>
      <c r="K294" s="195" t="s">
        <v>181</v>
      </c>
      <c r="L294" s="41"/>
      <c r="M294" s="200" t="s">
        <v>1</v>
      </c>
      <c r="N294" s="201" t="s">
        <v>48</v>
      </c>
      <c r="O294" s="73"/>
      <c r="P294" s="202">
        <f>O294*H294</f>
        <v>0</v>
      </c>
      <c r="Q294" s="202">
        <v>1.396E-2</v>
      </c>
      <c r="R294" s="202">
        <f>Q294*H294</f>
        <v>0.6141702</v>
      </c>
      <c r="S294" s="202">
        <v>0</v>
      </c>
      <c r="T294" s="203">
        <f>S294*H294</f>
        <v>0</v>
      </c>
      <c r="U294" s="36"/>
      <c r="V294" s="36"/>
      <c r="W294" s="36"/>
      <c r="X294" s="36"/>
      <c r="Y294" s="36"/>
      <c r="Z294" s="36"/>
      <c r="AA294" s="36"/>
      <c r="AB294" s="36"/>
      <c r="AC294" s="36"/>
      <c r="AD294" s="36"/>
      <c r="AE294" s="36"/>
      <c r="AR294" s="204" t="s">
        <v>261</v>
      </c>
      <c r="AT294" s="204" t="s">
        <v>177</v>
      </c>
      <c r="AU294" s="204" t="s">
        <v>91</v>
      </c>
      <c r="AY294" s="18" t="s">
        <v>174</v>
      </c>
      <c r="BE294" s="205">
        <f>IF(N294="základní",J294,0)</f>
        <v>0</v>
      </c>
      <c r="BF294" s="205">
        <f>IF(N294="snížená",J294,0)</f>
        <v>0</v>
      </c>
      <c r="BG294" s="205">
        <f>IF(N294="zákl. přenesená",J294,0)</f>
        <v>0</v>
      </c>
      <c r="BH294" s="205">
        <f>IF(N294="sníž. přenesená",J294,0)</f>
        <v>0</v>
      </c>
      <c r="BI294" s="205">
        <f>IF(N294="nulová",J294,0)</f>
        <v>0</v>
      </c>
      <c r="BJ294" s="18" t="s">
        <v>87</v>
      </c>
      <c r="BK294" s="205">
        <f>ROUND(I294*H294,2)</f>
        <v>0</v>
      </c>
      <c r="BL294" s="18" t="s">
        <v>261</v>
      </c>
      <c r="BM294" s="204" t="s">
        <v>421</v>
      </c>
    </row>
    <row r="295" spans="1:65" s="2" customFormat="1" ht="29.25">
      <c r="A295" s="36"/>
      <c r="B295" s="37"/>
      <c r="C295" s="38"/>
      <c r="D295" s="206" t="s">
        <v>183</v>
      </c>
      <c r="E295" s="38"/>
      <c r="F295" s="207" t="s">
        <v>422</v>
      </c>
      <c r="G295" s="38"/>
      <c r="H295" s="38"/>
      <c r="I295" s="208"/>
      <c r="J295" s="38"/>
      <c r="K295" s="38"/>
      <c r="L295" s="41"/>
      <c r="M295" s="209"/>
      <c r="N295" s="210"/>
      <c r="O295" s="73"/>
      <c r="P295" s="73"/>
      <c r="Q295" s="73"/>
      <c r="R295" s="73"/>
      <c r="S295" s="73"/>
      <c r="T295" s="74"/>
      <c r="U295" s="36"/>
      <c r="V295" s="36"/>
      <c r="W295" s="36"/>
      <c r="X295" s="36"/>
      <c r="Y295" s="36"/>
      <c r="Z295" s="36"/>
      <c r="AA295" s="36"/>
      <c r="AB295" s="36"/>
      <c r="AC295" s="36"/>
      <c r="AD295" s="36"/>
      <c r="AE295" s="36"/>
      <c r="AT295" s="18" t="s">
        <v>183</v>
      </c>
      <c r="AU295" s="18" t="s">
        <v>91</v>
      </c>
    </row>
    <row r="296" spans="1:65" s="13" customFormat="1" ht="11.25">
      <c r="B296" s="211"/>
      <c r="C296" s="212"/>
      <c r="D296" s="206" t="s">
        <v>185</v>
      </c>
      <c r="E296" s="213" t="s">
        <v>1</v>
      </c>
      <c r="F296" s="214" t="s">
        <v>186</v>
      </c>
      <c r="G296" s="212"/>
      <c r="H296" s="213" t="s">
        <v>1</v>
      </c>
      <c r="I296" s="215"/>
      <c r="J296" s="212"/>
      <c r="K296" s="212"/>
      <c r="L296" s="216"/>
      <c r="M296" s="217"/>
      <c r="N296" s="218"/>
      <c r="O296" s="218"/>
      <c r="P296" s="218"/>
      <c r="Q296" s="218"/>
      <c r="R296" s="218"/>
      <c r="S296" s="218"/>
      <c r="T296" s="219"/>
      <c r="AT296" s="220" t="s">
        <v>185</v>
      </c>
      <c r="AU296" s="220" t="s">
        <v>91</v>
      </c>
      <c r="AV296" s="13" t="s">
        <v>87</v>
      </c>
      <c r="AW296" s="13" t="s">
        <v>38</v>
      </c>
      <c r="AX296" s="13" t="s">
        <v>83</v>
      </c>
      <c r="AY296" s="220" t="s">
        <v>174</v>
      </c>
    </row>
    <row r="297" spans="1:65" s="13" customFormat="1" ht="11.25">
      <c r="B297" s="211"/>
      <c r="C297" s="212"/>
      <c r="D297" s="206" t="s">
        <v>185</v>
      </c>
      <c r="E297" s="213" t="s">
        <v>1</v>
      </c>
      <c r="F297" s="214" t="s">
        <v>187</v>
      </c>
      <c r="G297" s="212"/>
      <c r="H297" s="213" t="s">
        <v>1</v>
      </c>
      <c r="I297" s="215"/>
      <c r="J297" s="212"/>
      <c r="K297" s="212"/>
      <c r="L297" s="216"/>
      <c r="M297" s="217"/>
      <c r="N297" s="218"/>
      <c r="O297" s="218"/>
      <c r="P297" s="218"/>
      <c r="Q297" s="218"/>
      <c r="R297" s="218"/>
      <c r="S297" s="218"/>
      <c r="T297" s="219"/>
      <c r="AT297" s="220" t="s">
        <v>185</v>
      </c>
      <c r="AU297" s="220" t="s">
        <v>91</v>
      </c>
      <c r="AV297" s="13" t="s">
        <v>87</v>
      </c>
      <c r="AW297" s="13" t="s">
        <v>38</v>
      </c>
      <c r="AX297" s="13" t="s">
        <v>83</v>
      </c>
      <c r="AY297" s="220" t="s">
        <v>174</v>
      </c>
    </row>
    <row r="298" spans="1:65" s="14" customFormat="1" ht="11.25">
      <c r="B298" s="221"/>
      <c r="C298" s="222"/>
      <c r="D298" s="206" t="s">
        <v>185</v>
      </c>
      <c r="E298" s="223" t="s">
        <v>1</v>
      </c>
      <c r="F298" s="224" t="s">
        <v>423</v>
      </c>
      <c r="G298" s="222"/>
      <c r="H298" s="225">
        <v>43.994999999999997</v>
      </c>
      <c r="I298" s="226"/>
      <c r="J298" s="222"/>
      <c r="K298" s="222"/>
      <c r="L298" s="227"/>
      <c r="M298" s="228"/>
      <c r="N298" s="229"/>
      <c r="O298" s="229"/>
      <c r="P298" s="229"/>
      <c r="Q298" s="229"/>
      <c r="R298" s="229"/>
      <c r="S298" s="229"/>
      <c r="T298" s="230"/>
      <c r="AT298" s="231" t="s">
        <v>185</v>
      </c>
      <c r="AU298" s="231" t="s">
        <v>91</v>
      </c>
      <c r="AV298" s="14" t="s">
        <v>91</v>
      </c>
      <c r="AW298" s="14" t="s">
        <v>38</v>
      </c>
      <c r="AX298" s="14" t="s">
        <v>83</v>
      </c>
      <c r="AY298" s="231" t="s">
        <v>174</v>
      </c>
    </row>
    <row r="299" spans="1:65" s="15" customFormat="1" ht="11.25">
      <c r="B299" s="232"/>
      <c r="C299" s="233"/>
      <c r="D299" s="206" t="s">
        <v>185</v>
      </c>
      <c r="E299" s="234" t="s">
        <v>1</v>
      </c>
      <c r="F299" s="235" t="s">
        <v>189</v>
      </c>
      <c r="G299" s="233"/>
      <c r="H299" s="236">
        <v>43.994999999999997</v>
      </c>
      <c r="I299" s="237"/>
      <c r="J299" s="233"/>
      <c r="K299" s="233"/>
      <c r="L299" s="238"/>
      <c r="M299" s="239"/>
      <c r="N299" s="240"/>
      <c r="O299" s="240"/>
      <c r="P299" s="240"/>
      <c r="Q299" s="240"/>
      <c r="R299" s="240"/>
      <c r="S299" s="240"/>
      <c r="T299" s="241"/>
      <c r="AT299" s="242" t="s">
        <v>185</v>
      </c>
      <c r="AU299" s="242" t="s">
        <v>91</v>
      </c>
      <c r="AV299" s="15" t="s">
        <v>120</v>
      </c>
      <c r="AW299" s="15" t="s">
        <v>38</v>
      </c>
      <c r="AX299" s="15" t="s">
        <v>87</v>
      </c>
      <c r="AY299" s="242" t="s">
        <v>174</v>
      </c>
    </row>
    <row r="300" spans="1:65" s="2" customFormat="1" ht="16.5" customHeight="1">
      <c r="A300" s="36"/>
      <c r="B300" s="37"/>
      <c r="C300" s="193" t="s">
        <v>424</v>
      </c>
      <c r="D300" s="193" t="s">
        <v>177</v>
      </c>
      <c r="E300" s="194" t="s">
        <v>425</v>
      </c>
      <c r="F300" s="195" t="s">
        <v>426</v>
      </c>
      <c r="G300" s="196" t="s">
        <v>180</v>
      </c>
      <c r="H300" s="197">
        <v>8.5</v>
      </c>
      <c r="I300" s="198"/>
      <c r="J300" s="199">
        <f>ROUND(I300*H300,2)</f>
        <v>0</v>
      </c>
      <c r="K300" s="195" t="s">
        <v>181</v>
      </c>
      <c r="L300" s="41"/>
      <c r="M300" s="200" t="s">
        <v>1</v>
      </c>
      <c r="N300" s="201" t="s">
        <v>48</v>
      </c>
      <c r="O300" s="73"/>
      <c r="P300" s="202">
        <f>O300*H300</f>
        <v>0</v>
      </c>
      <c r="Q300" s="202">
        <v>3.2820000000000002E-2</v>
      </c>
      <c r="R300" s="202">
        <f>Q300*H300</f>
        <v>0.27897</v>
      </c>
      <c r="S300" s="202">
        <v>0</v>
      </c>
      <c r="T300" s="203">
        <f>S300*H300</f>
        <v>0</v>
      </c>
      <c r="U300" s="36"/>
      <c r="V300" s="36"/>
      <c r="W300" s="36"/>
      <c r="X300" s="36"/>
      <c r="Y300" s="36"/>
      <c r="Z300" s="36"/>
      <c r="AA300" s="36"/>
      <c r="AB300" s="36"/>
      <c r="AC300" s="36"/>
      <c r="AD300" s="36"/>
      <c r="AE300" s="36"/>
      <c r="AR300" s="204" t="s">
        <v>120</v>
      </c>
      <c r="AT300" s="204" t="s">
        <v>177</v>
      </c>
      <c r="AU300" s="204" t="s">
        <v>91</v>
      </c>
      <c r="AY300" s="18" t="s">
        <v>174</v>
      </c>
      <c r="BE300" s="205">
        <f>IF(N300="základní",J300,0)</f>
        <v>0</v>
      </c>
      <c r="BF300" s="205">
        <f>IF(N300="snížená",J300,0)</f>
        <v>0</v>
      </c>
      <c r="BG300" s="205">
        <f>IF(N300="zákl. přenesená",J300,0)</f>
        <v>0</v>
      </c>
      <c r="BH300" s="205">
        <f>IF(N300="sníž. přenesená",J300,0)</f>
        <v>0</v>
      </c>
      <c r="BI300" s="205">
        <f>IF(N300="nulová",J300,0)</f>
        <v>0</v>
      </c>
      <c r="BJ300" s="18" t="s">
        <v>87</v>
      </c>
      <c r="BK300" s="205">
        <f>ROUND(I300*H300,2)</f>
        <v>0</v>
      </c>
      <c r="BL300" s="18" t="s">
        <v>120</v>
      </c>
      <c r="BM300" s="204" t="s">
        <v>427</v>
      </c>
    </row>
    <row r="301" spans="1:65" s="2" customFormat="1" ht="29.25">
      <c r="A301" s="36"/>
      <c r="B301" s="37"/>
      <c r="C301" s="38"/>
      <c r="D301" s="206" t="s">
        <v>183</v>
      </c>
      <c r="E301" s="38"/>
      <c r="F301" s="207" t="s">
        <v>428</v>
      </c>
      <c r="G301" s="38"/>
      <c r="H301" s="38"/>
      <c r="I301" s="208"/>
      <c r="J301" s="38"/>
      <c r="K301" s="38"/>
      <c r="L301" s="41"/>
      <c r="M301" s="209"/>
      <c r="N301" s="210"/>
      <c r="O301" s="73"/>
      <c r="P301" s="73"/>
      <c r="Q301" s="73"/>
      <c r="R301" s="73"/>
      <c r="S301" s="73"/>
      <c r="T301" s="74"/>
      <c r="U301" s="36"/>
      <c r="V301" s="36"/>
      <c r="W301" s="36"/>
      <c r="X301" s="36"/>
      <c r="Y301" s="36"/>
      <c r="Z301" s="36"/>
      <c r="AA301" s="36"/>
      <c r="AB301" s="36"/>
      <c r="AC301" s="36"/>
      <c r="AD301" s="36"/>
      <c r="AE301" s="36"/>
      <c r="AT301" s="18" t="s">
        <v>183</v>
      </c>
      <c r="AU301" s="18" t="s">
        <v>91</v>
      </c>
    </row>
    <row r="302" spans="1:65" s="2" customFormat="1" ht="16.5" customHeight="1">
      <c r="A302" s="36"/>
      <c r="B302" s="37"/>
      <c r="C302" s="193" t="s">
        <v>429</v>
      </c>
      <c r="D302" s="193" t="s">
        <v>177</v>
      </c>
      <c r="E302" s="194" t="s">
        <v>430</v>
      </c>
      <c r="F302" s="195" t="s">
        <v>431</v>
      </c>
      <c r="G302" s="196" t="s">
        <v>339</v>
      </c>
      <c r="H302" s="264"/>
      <c r="I302" s="198"/>
      <c r="J302" s="199">
        <f>ROUND(I302*H302,2)</f>
        <v>0</v>
      </c>
      <c r="K302" s="195" t="s">
        <v>194</v>
      </c>
      <c r="L302" s="41"/>
      <c r="M302" s="200" t="s">
        <v>1</v>
      </c>
      <c r="N302" s="201" t="s">
        <v>48</v>
      </c>
      <c r="O302" s="73"/>
      <c r="P302" s="202">
        <f>O302*H302</f>
        <v>0</v>
      </c>
      <c r="Q302" s="202">
        <v>0</v>
      </c>
      <c r="R302" s="202">
        <f>Q302*H302</f>
        <v>0</v>
      </c>
      <c r="S302" s="202">
        <v>0</v>
      </c>
      <c r="T302" s="203">
        <f>S302*H302</f>
        <v>0</v>
      </c>
      <c r="U302" s="36"/>
      <c r="V302" s="36"/>
      <c r="W302" s="36"/>
      <c r="X302" s="36"/>
      <c r="Y302" s="36"/>
      <c r="Z302" s="36"/>
      <c r="AA302" s="36"/>
      <c r="AB302" s="36"/>
      <c r="AC302" s="36"/>
      <c r="AD302" s="36"/>
      <c r="AE302" s="36"/>
      <c r="AR302" s="204" t="s">
        <v>261</v>
      </c>
      <c r="AT302" s="204" t="s">
        <v>177</v>
      </c>
      <c r="AU302" s="204" t="s">
        <v>91</v>
      </c>
      <c r="AY302" s="18" t="s">
        <v>174</v>
      </c>
      <c r="BE302" s="205">
        <f>IF(N302="základní",J302,0)</f>
        <v>0</v>
      </c>
      <c r="BF302" s="205">
        <f>IF(N302="snížená",J302,0)</f>
        <v>0</v>
      </c>
      <c r="BG302" s="205">
        <f>IF(N302="zákl. přenesená",J302,0)</f>
        <v>0</v>
      </c>
      <c r="BH302" s="205">
        <f>IF(N302="sníž. přenesená",J302,0)</f>
        <v>0</v>
      </c>
      <c r="BI302" s="205">
        <f>IF(N302="nulová",J302,0)</f>
        <v>0</v>
      </c>
      <c r="BJ302" s="18" t="s">
        <v>87</v>
      </c>
      <c r="BK302" s="205">
        <f>ROUND(I302*H302,2)</f>
        <v>0</v>
      </c>
      <c r="BL302" s="18" t="s">
        <v>261</v>
      </c>
      <c r="BM302" s="204" t="s">
        <v>432</v>
      </c>
    </row>
    <row r="303" spans="1:65" s="12" customFormat="1" ht="22.9" customHeight="1">
      <c r="B303" s="177"/>
      <c r="C303" s="178"/>
      <c r="D303" s="179" t="s">
        <v>82</v>
      </c>
      <c r="E303" s="191" t="s">
        <v>433</v>
      </c>
      <c r="F303" s="191" t="s">
        <v>434</v>
      </c>
      <c r="G303" s="178"/>
      <c r="H303" s="178"/>
      <c r="I303" s="181"/>
      <c r="J303" s="192">
        <f>BK303</f>
        <v>0</v>
      </c>
      <c r="K303" s="178"/>
      <c r="L303" s="183"/>
      <c r="M303" s="184"/>
      <c r="N303" s="185"/>
      <c r="O303" s="185"/>
      <c r="P303" s="186">
        <f>SUM(P304:P315)</f>
        <v>0</v>
      </c>
      <c r="Q303" s="185"/>
      <c r="R303" s="186">
        <f>SUM(R304:R315)</f>
        <v>0</v>
      </c>
      <c r="S303" s="185"/>
      <c r="T303" s="187">
        <f>SUM(T304:T315)</f>
        <v>0.27169749999999998</v>
      </c>
      <c r="AR303" s="188" t="s">
        <v>91</v>
      </c>
      <c r="AT303" s="189" t="s">
        <v>82</v>
      </c>
      <c r="AU303" s="189" t="s">
        <v>87</v>
      </c>
      <c r="AY303" s="188" t="s">
        <v>174</v>
      </c>
      <c r="BK303" s="190">
        <f>SUM(BK304:BK315)</f>
        <v>0</v>
      </c>
    </row>
    <row r="304" spans="1:65" s="2" customFormat="1" ht="16.5" customHeight="1">
      <c r="A304" s="36"/>
      <c r="B304" s="37"/>
      <c r="C304" s="193" t="s">
        <v>435</v>
      </c>
      <c r="D304" s="193" t="s">
        <v>177</v>
      </c>
      <c r="E304" s="194" t="s">
        <v>436</v>
      </c>
      <c r="F304" s="195" t="s">
        <v>437</v>
      </c>
      <c r="G304" s="196" t="s">
        <v>211</v>
      </c>
      <c r="H304" s="197">
        <v>142.25</v>
      </c>
      <c r="I304" s="198"/>
      <c r="J304" s="199">
        <f>ROUND(I304*H304,2)</f>
        <v>0</v>
      </c>
      <c r="K304" s="195" t="s">
        <v>194</v>
      </c>
      <c r="L304" s="41"/>
      <c r="M304" s="200" t="s">
        <v>1</v>
      </c>
      <c r="N304" s="201" t="s">
        <v>48</v>
      </c>
      <c r="O304" s="73"/>
      <c r="P304" s="202">
        <f>O304*H304</f>
        <v>0</v>
      </c>
      <c r="Q304" s="202">
        <v>0</v>
      </c>
      <c r="R304" s="202">
        <f>Q304*H304</f>
        <v>0</v>
      </c>
      <c r="S304" s="202">
        <v>1.91E-3</v>
      </c>
      <c r="T304" s="203">
        <f>S304*H304</f>
        <v>0.27169749999999998</v>
      </c>
      <c r="U304" s="36"/>
      <c r="V304" s="36"/>
      <c r="W304" s="36"/>
      <c r="X304" s="36"/>
      <c r="Y304" s="36"/>
      <c r="Z304" s="36"/>
      <c r="AA304" s="36"/>
      <c r="AB304" s="36"/>
      <c r="AC304" s="36"/>
      <c r="AD304" s="36"/>
      <c r="AE304" s="36"/>
      <c r="AR304" s="204" t="s">
        <v>261</v>
      </c>
      <c r="AT304" s="204" t="s">
        <v>177</v>
      </c>
      <c r="AU304" s="204" t="s">
        <v>91</v>
      </c>
      <c r="AY304" s="18" t="s">
        <v>174</v>
      </c>
      <c r="BE304" s="205">
        <f>IF(N304="základní",J304,0)</f>
        <v>0</v>
      </c>
      <c r="BF304" s="205">
        <f>IF(N304="snížená",J304,0)</f>
        <v>0</v>
      </c>
      <c r="BG304" s="205">
        <f>IF(N304="zákl. přenesená",J304,0)</f>
        <v>0</v>
      </c>
      <c r="BH304" s="205">
        <f>IF(N304="sníž. přenesená",J304,0)</f>
        <v>0</v>
      </c>
      <c r="BI304" s="205">
        <f>IF(N304="nulová",J304,0)</f>
        <v>0</v>
      </c>
      <c r="BJ304" s="18" t="s">
        <v>87</v>
      </c>
      <c r="BK304" s="205">
        <f>ROUND(I304*H304,2)</f>
        <v>0</v>
      </c>
      <c r="BL304" s="18" t="s">
        <v>261</v>
      </c>
      <c r="BM304" s="204" t="s">
        <v>438</v>
      </c>
    </row>
    <row r="305" spans="1:65" s="2" customFormat="1" ht="16.5" customHeight="1">
      <c r="A305" s="36"/>
      <c r="B305" s="37"/>
      <c r="C305" s="193" t="s">
        <v>439</v>
      </c>
      <c r="D305" s="193" t="s">
        <v>177</v>
      </c>
      <c r="E305" s="194" t="s">
        <v>440</v>
      </c>
      <c r="F305" s="195" t="s">
        <v>441</v>
      </c>
      <c r="G305" s="196" t="s">
        <v>211</v>
      </c>
      <c r="H305" s="197">
        <v>106.9</v>
      </c>
      <c r="I305" s="198"/>
      <c r="J305" s="199">
        <f>ROUND(I305*H305,2)</f>
        <v>0</v>
      </c>
      <c r="K305" s="195" t="s">
        <v>181</v>
      </c>
      <c r="L305" s="41"/>
      <c r="M305" s="200" t="s">
        <v>1</v>
      </c>
      <c r="N305" s="201" t="s">
        <v>48</v>
      </c>
      <c r="O305" s="73"/>
      <c r="P305" s="202">
        <f>O305*H305</f>
        <v>0</v>
      </c>
      <c r="Q305" s="202">
        <v>0</v>
      </c>
      <c r="R305" s="202">
        <f>Q305*H305</f>
        <v>0</v>
      </c>
      <c r="S305" s="202">
        <v>0</v>
      </c>
      <c r="T305" s="203">
        <f>S305*H305</f>
        <v>0</v>
      </c>
      <c r="U305" s="36"/>
      <c r="V305" s="36"/>
      <c r="W305" s="36"/>
      <c r="X305" s="36"/>
      <c r="Y305" s="36"/>
      <c r="Z305" s="36"/>
      <c r="AA305" s="36"/>
      <c r="AB305" s="36"/>
      <c r="AC305" s="36"/>
      <c r="AD305" s="36"/>
      <c r="AE305" s="36"/>
      <c r="AR305" s="204" t="s">
        <v>261</v>
      </c>
      <c r="AT305" s="204" t="s">
        <v>177</v>
      </c>
      <c r="AU305" s="204" t="s">
        <v>91</v>
      </c>
      <c r="AY305" s="18" t="s">
        <v>174</v>
      </c>
      <c r="BE305" s="205">
        <f>IF(N305="základní",J305,0)</f>
        <v>0</v>
      </c>
      <c r="BF305" s="205">
        <f>IF(N305="snížená",J305,0)</f>
        <v>0</v>
      </c>
      <c r="BG305" s="205">
        <f>IF(N305="zákl. přenesená",J305,0)</f>
        <v>0</v>
      </c>
      <c r="BH305" s="205">
        <f>IF(N305="sníž. přenesená",J305,0)</f>
        <v>0</v>
      </c>
      <c r="BI305" s="205">
        <f>IF(N305="nulová",J305,0)</f>
        <v>0</v>
      </c>
      <c r="BJ305" s="18" t="s">
        <v>87</v>
      </c>
      <c r="BK305" s="205">
        <f>ROUND(I305*H305,2)</f>
        <v>0</v>
      </c>
      <c r="BL305" s="18" t="s">
        <v>261</v>
      </c>
      <c r="BM305" s="204" t="s">
        <v>442</v>
      </c>
    </row>
    <row r="306" spans="1:65" s="2" customFormat="1" ht="39">
      <c r="A306" s="36"/>
      <c r="B306" s="37"/>
      <c r="C306" s="38"/>
      <c r="D306" s="206" t="s">
        <v>183</v>
      </c>
      <c r="E306" s="38"/>
      <c r="F306" s="207" t="s">
        <v>443</v>
      </c>
      <c r="G306" s="38"/>
      <c r="H306" s="38"/>
      <c r="I306" s="208"/>
      <c r="J306" s="38"/>
      <c r="K306" s="38"/>
      <c r="L306" s="41"/>
      <c r="M306" s="209"/>
      <c r="N306" s="210"/>
      <c r="O306" s="73"/>
      <c r="P306" s="73"/>
      <c r="Q306" s="73"/>
      <c r="R306" s="73"/>
      <c r="S306" s="73"/>
      <c r="T306" s="74"/>
      <c r="U306" s="36"/>
      <c r="V306" s="36"/>
      <c r="W306" s="36"/>
      <c r="X306" s="36"/>
      <c r="Y306" s="36"/>
      <c r="Z306" s="36"/>
      <c r="AA306" s="36"/>
      <c r="AB306" s="36"/>
      <c r="AC306" s="36"/>
      <c r="AD306" s="36"/>
      <c r="AE306" s="36"/>
      <c r="AT306" s="18" t="s">
        <v>183</v>
      </c>
      <c r="AU306" s="18" t="s">
        <v>91</v>
      </c>
    </row>
    <row r="307" spans="1:65" s="2" customFormat="1" ht="16.5" customHeight="1">
      <c r="A307" s="36"/>
      <c r="B307" s="37"/>
      <c r="C307" s="193" t="s">
        <v>444</v>
      </c>
      <c r="D307" s="193" t="s">
        <v>177</v>
      </c>
      <c r="E307" s="194" t="s">
        <v>445</v>
      </c>
      <c r="F307" s="195" t="s">
        <v>446</v>
      </c>
      <c r="G307" s="196" t="s">
        <v>211</v>
      </c>
      <c r="H307" s="197">
        <v>16.899999999999999</v>
      </c>
      <c r="I307" s="198"/>
      <c r="J307" s="199">
        <f>ROUND(I307*H307,2)</f>
        <v>0</v>
      </c>
      <c r="K307" s="195" t="s">
        <v>181</v>
      </c>
      <c r="L307" s="41"/>
      <c r="M307" s="200" t="s">
        <v>1</v>
      </c>
      <c r="N307" s="201" t="s">
        <v>48</v>
      </c>
      <c r="O307" s="73"/>
      <c r="P307" s="202">
        <f>O307*H307</f>
        <v>0</v>
      </c>
      <c r="Q307" s="202">
        <v>0</v>
      </c>
      <c r="R307" s="202">
        <f>Q307*H307</f>
        <v>0</v>
      </c>
      <c r="S307" s="202">
        <v>0</v>
      </c>
      <c r="T307" s="203">
        <f>S307*H307</f>
        <v>0</v>
      </c>
      <c r="U307" s="36"/>
      <c r="V307" s="36"/>
      <c r="W307" s="36"/>
      <c r="X307" s="36"/>
      <c r="Y307" s="36"/>
      <c r="Z307" s="36"/>
      <c r="AA307" s="36"/>
      <c r="AB307" s="36"/>
      <c r="AC307" s="36"/>
      <c r="AD307" s="36"/>
      <c r="AE307" s="36"/>
      <c r="AR307" s="204" t="s">
        <v>261</v>
      </c>
      <c r="AT307" s="204" t="s">
        <v>177</v>
      </c>
      <c r="AU307" s="204" t="s">
        <v>91</v>
      </c>
      <c r="AY307" s="18" t="s">
        <v>174</v>
      </c>
      <c r="BE307" s="205">
        <f>IF(N307="základní",J307,0)</f>
        <v>0</v>
      </c>
      <c r="BF307" s="205">
        <f>IF(N307="snížená",J307,0)</f>
        <v>0</v>
      </c>
      <c r="BG307" s="205">
        <f>IF(N307="zákl. přenesená",J307,0)</f>
        <v>0</v>
      </c>
      <c r="BH307" s="205">
        <f>IF(N307="sníž. přenesená",J307,0)</f>
        <v>0</v>
      </c>
      <c r="BI307" s="205">
        <f>IF(N307="nulová",J307,0)</f>
        <v>0</v>
      </c>
      <c r="BJ307" s="18" t="s">
        <v>87</v>
      </c>
      <c r="BK307" s="205">
        <f>ROUND(I307*H307,2)</f>
        <v>0</v>
      </c>
      <c r="BL307" s="18" t="s">
        <v>261</v>
      </c>
      <c r="BM307" s="204" t="s">
        <v>447</v>
      </c>
    </row>
    <row r="308" spans="1:65" s="2" customFormat="1" ht="39">
      <c r="A308" s="36"/>
      <c r="B308" s="37"/>
      <c r="C308" s="38"/>
      <c r="D308" s="206" t="s">
        <v>183</v>
      </c>
      <c r="E308" s="38"/>
      <c r="F308" s="207" t="s">
        <v>443</v>
      </c>
      <c r="G308" s="38"/>
      <c r="H308" s="38"/>
      <c r="I308" s="208"/>
      <c r="J308" s="38"/>
      <c r="K308" s="38"/>
      <c r="L308" s="41"/>
      <c r="M308" s="209"/>
      <c r="N308" s="210"/>
      <c r="O308" s="73"/>
      <c r="P308" s="73"/>
      <c r="Q308" s="73"/>
      <c r="R308" s="73"/>
      <c r="S308" s="73"/>
      <c r="T308" s="74"/>
      <c r="U308" s="36"/>
      <c r="V308" s="36"/>
      <c r="W308" s="36"/>
      <c r="X308" s="36"/>
      <c r="Y308" s="36"/>
      <c r="Z308" s="36"/>
      <c r="AA308" s="36"/>
      <c r="AB308" s="36"/>
      <c r="AC308" s="36"/>
      <c r="AD308" s="36"/>
      <c r="AE308" s="36"/>
      <c r="AT308" s="18" t="s">
        <v>183</v>
      </c>
      <c r="AU308" s="18" t="s">
        <v>91</v>
      </c>
    </row>
    <row r="309" spans="1:65" s="2" customFormat="1" ht="16.5" customHeight="1">
      <c r="A309" s="36"/>
      <c r="B309" s="37"/>
      <c r="C309" s="193" t="s">
        <v>448</v>
      </c>
      <c r="D309" s="193" t="s">
        <v>177</v>
      </c>
      <c r="E309" s="194" t="s">
        <v>449</v>
      </c>
      <c r="F309" s="195" t="s">
        <v>450</v>
      </c>
      <c r="G309" s="196" t="s">
        <v>211</v>
      </c>
      <c r="H309" s="197">
        <v>16.399999999999999</v>
      </c>
      <c r="I309" s="198"/>
      <c r="J309" s="199">
        <f>ROUND(I309*H309,2)</f>
        <v>0</v>
      </c>
      <c r="K309" s="195" t="s">
        <v>181</v>
      </c>
      <c r="L309" s="41"/>
      <c r="M309" s="200" t="s">
        <v>1</v>
      </c>
      <c r="N309" s="201" t="s">
        <v>48</v>
      </c>
      <c r="O309" s="73"/>
      <c r="P309" s="202">
        <f>O309*H309</f>
        <v>0</v>
      </c>
      <c r="Q309" s="202">
        <v>0</v>
      </c>
      <c r="R309" s="202">
        <f>Q309*H309</f>
        <v>0</v>
      </c>
      <c r="S309" s="202">
        <v>0</v>
      </c>
      <c r="T309" s="203">
        <f>S309*H309</f>
        <v>0</v>
      </c>
      <c r="U309" s="36"/>
      <c r="V309" s="36"/>
      <c r="W309" s="36"/>
      <c r="X309" s="36"/>
      <c r="Y309" s="36"/>
      <c r="Z309" s="36"/>
      <c r="AA309" s="36"/>
      <c r="AB309" s="36"/>
      <c r="AC309" s="36"/>
      <c r="AD309" s="36"/>
      <c r="AE309" s="36"/>
      <c r="AR309" s="204" t="s">
        <v>261</v>
      </c>
      <c r="AT309" s="204" t="s">
        <v>177</v>
      </c>
      <c r="AU309" s="204" t="s">
        <v>91</v>
      </c>
      <c r="AY309" s="18" t="s">
        <v>174</v>
      </c>
      <c r="BE309" s="205">
        <f>IF(N309="základní",J309,0)</f>
        <v>0</v>
      </c>
      <c r="BF309" s="205">
        <f>IF(N309="snížená",J309,0)</f>
        <v>0</v>
      </c>
      <c r="BG309" s="205">
        <f>IF(N309="zákl. přenesená",J309,0)</f>
        <v>0</v>
      </c>
      <c r="BH309" s="205">
        <f>IF(N309="sníž. přenesená",J309,0)</f>
        <v>0</v>
      </c>
      <c r="BI309" s="205">
        <f>IF(N309="nulová",J309,0)</f>
        <v>0</v>
      </c>
      <c r="BJ309" s="18" t="s">
        <v>87</v>
      </c>
      <c r="BK309" s="205">
        <f>ROUND(I309*H309,2)</f>
        <v>0</v>
      </c>
      <c r="BL309" s="18" t="s">
        <v>261</v>
      </c>
      <c r="BM309" s="204" t="s">
        <v>451</v>
      </c>
    </row>
    <row r="310" spans="1:65" s="2" customFormat="1" ht="39">
      <c r="A310" s="36"/>
      <c r="B310" s="37"/>
      <c r="C310" s="38"/>
      <c r="D310" s="206" t="s">
        <v>183</v>
      </c>
      <c r="E310" s="38"/>
      <c r="F310" s="207" t="s">
        <v>443</v>
      </c>
      <c r="G310" s="38"/>
      <c r="H310" s="38"/>
      <c r="I310" s="208"/>
      <c r="J310" s="38"/>
      <c r="K310" s="38"/>
      <c r="L310" s="41"/>
      <c r="M310" s="209"/>
      <c r="N310" s="210"/>
      <c r="O310" s="73"/>
      <c r="P310" s="73"/>
      <c r="Q310" s="73"/>
      <c r="R310" s="73"/>
      <c r="S310" s="73"/>
      <c r="T310" s="74"/>
      <c r="U310" s="36"/>
      <c r="V310" s="36"/>
      <c r="W310" s="36"/>
      <c r="X310" s="36"/>
      <c r="Y310" s="36"/>
      <c r="Z310" s="36"/>
      <c r="AA310" s="36"/>
      <c r="AB310" s="36"/>
      <c r="AC310" s="36"/>
      <c r="AD310" s="36"/>
      <c r="AE310" s="36"/>
      <c r="AT310" s="18" t="s">
        <v>183</v>
      </c>
      <c r="AU310" s="18" t="s">
        <v>91</v>
      </c>
    </row>
    <row r="311" spans="1:65" s="2" customFormat="1" ht="16.5" customHeight="1">
      <c r="A311" s="36"/>
      <c r="B311" s="37"/>
      <c r="C311" s="193" t="s">
        <v>452</v>
      </c>
      <c r="D311" s="193" t="s">
        <v>177</v>
      </c>
      <c r="E311" s="194" t="s">
        <v>453</v>
      </c>
      <c r="F311" s="195" t="s">
        <v>454</v>
      </c>
      <c r="G311" s="196" t="s">
        <v>199</v>
      </c>
      <c r="H311" s="197">
        <v>6</v>
      </c>
      <c r="I311" s="198"/>
      <c r="J311" s="199">
        <f>ROUND(I311*H311,2)</f>
        <v>0</v>
      </c>
      <c r="K311" s="195" t="s">
        <v>181</v>
      </c>
      <c r="L311" s="41"/>
      <c r="M311" s="200" t="s">
        <v>1</v>
      </c>
      <c r="N311" s="201" t="s">
        <v>48</v>
      </c>
      <c r="O311" s="73"/>
      <c r="P311" s="202">
        <f>O311*H311</f>
        <v>0</v>
      </c>
      <c r="Q311" s="202">
        <v>0</v>
      </c>
      <c r="R311" s="202">
        <f>Q311*H311</f>
        <v>0</v>
      </c>
      <c r="S311" s="202">
        <v>0</v>
      </c>
      <c r="T311" s="203">
        <f>S311*H311</f>
        <v>0</v>
      </c>
      <c r="U311" s="36"/>
      <c r="V311" s="36"/>
      <c r="W311" s="36"/>
      <c r="X311" s="36"/>
      <c r="Y311" s="36"/>
      <c r="Z311" s="36"/>
      <c r="AA311" s="36"/>
      <c r="AB311" s="36"/>
      <c r="AC311" s="36"/>
      <c r="AD311" s="36"/>
      <c r="AE311" s="36"/>
      <c r="AR311" s="204" t="s">
        <v>261</v>
      </c>
      <c r="AT311" s="204" t="s">
        <v>177</v>
      </c>
      <c r="AU311" s="204" t="s">
        <v>91</v>
      </c>
      <c r="AY311" s="18" t="s">
        <v>174</v>
      </c>
      <c r="BE311" s="205">
        <f>IF(N311="základní",J311,0)</f>
        <v>0</v>
      </c>
      <c r="BF311" s="205">
        <f>IF(N311="snížená",J311,0)</f>
        <v>0</v>
      </c>
      <c r="BG311" s="205">
        <f>IF(N311="zákl. přenesená",J311,0)</f>
        <v>0</v>
      </c>
      <c r="BH311" s="205">
        <f>IF(N311="sníž. přenesená",J311,0)</f>
        <v>0</v>
      </c>
      <c r="BI311" s="205">
        <f>IF(N311="nulová",J311,0)</f>
        <v>0</v>
      </c>
      <c r="BJ311" s="18" t="s">
        <v>87</v>
      </c>
      <c r="BK311" s="205">
        <f>ROUND(I311*H311,2)</f>
        <v>0</v>
      </c>
      <c r="BL311" s="18" t="s">
        <v>261</v>
      </c>
      <c r="BM311" s="204" t="s">
        <v>455</v>
      </c>
    </row>
    <row r="312" spans="1:65" s="2" customFormat="1" ht="39">
      <c r="A312" s="36"/>
      <c r="B312" s="37"/>
      <c r="C312" s="38"/>
      <c r="D312" s="206" t="s">
        <v>183</v>
      </c>
      <c r="E312" s="38"/>
      <c r="F312" s="207" t="s">
        <v>443</v>
      </c>
      <c r="G312" s="38"/>
      <c r="H312" s="38"/>
      <c r="I312" s="208"/>
      <c r="J312" s="38"/>
      <c r="K312" s="38"/>
      <c r="L312" s="41"/>
      <c r="M312" s="209"/>
      <c r="N312" s="210"/>
      <c r="O312" s="73"/>
      <c r="P312" s="73"/>
      <c r="Q312" s="73"/>
      <c r="R312" s="73"/>
      <c r="S312" s="73"/>
      <c r="T312" s="74"/>
      <c r="U312" s="36"/>
      <c r="V312" s="36"/>
      <c r="W312" s="36"/>
      <c r="X312" s="36"/>
      <c r="Y312" s="36"/>
      <c r="Z312" s="36"/>
      <c r="AA312" s="36"/>
      <c r="AB312" s="36"/>
      <c r="AC312" s="36"/>
      <c r="AD312" s="36"/>
      <c r="AE312" s="36"/>
      <c r="AT312" s="18" t="s">
        <v>183</v>
      </c>
      <c r="AU312" s="18" t="s">
        <v>91</v>
      </c>
    </row>
    <row r="313" spans="1:65" s="2" customFormat="1" ht="16.5" customHeight="1">
      <c r="A313" s="36"/>
      <c r="B313" s="37"/>
      <c r="C313" s="193" t="s">
        <v>456</v>
      </c>
      <c r="D313" s="193" t="s">
        <v>177</v>
      </c>
      <c r="E313" s="194" t="s">
        <v>457</v>
      </c>
      <c r="F313" s="195" t="s">
        <v>458</v>
      </c>
      <c r="G313" s="196" t="s">
        <v>199</v>
      </c>
      <c r="H313" s="197">
        <v>51</v>
      </c>
      <c r="I313" s="198"/>
      <c r="J313" s="199">
        <f>ROUND(I313*H313,2)</f>
        <v>0</v>
      </c>
      <c r="K313" s="195" t="s">
        <v>181</v>
      </c>
      <c r="L313" s="41"/>
      <c r="M313" s="200" t="s">
        <v>1</v>
      </c>
      <c r="N313" s="201" t="s">
        <v>48</v>
      </c>
      <c r="O313" s="73"/>
      <c r="P313" s="202">
        <f>O313*H313</f>
        <v>0</v>
      </c>
      <c r="Q313" s="202">
        <v>0</v>
      </c>
      <c r="R313" s="202">
        <f>Q313*H313</f>
        <v>0</v>
      </c>
      <c r="S313" s="202">
        <v>0</v>
      </c>
      <c r="T313" s="203">
        <f>S313*H313</f>
        <v>0</v>
      </c>
      <c r="U313" s="36"/>
      <c r="V313" s="36"/>
      <c r="W313" s="36"/>
      <c r="X313" s="36"/>
      <c r="Y313" s="36"/>
      <c r="Z313" s="36"/>
      <c r="AA313" s="36"/>
      <c r="AB313" s="36"/>
      <c r="AC313" s="36"/>
      <c r="AD313" s="36"/>
      <c r="AE313" s="36"/>
      <c r="AR313" s="204" t="s">
        <v>261</v>
      </c>
      <c r="AT313" s="204" t="s">
        <v>177</v>
      </c>
      <c r="AU313" s="204" t="s">
        <v>91</v>
      </c>
      <c r="AY313" s="18" t="s">
        <v>174</v>
      </c>
      <c r="BE313" s="205">
        <f>IF(N313="základní",J313,0)</f>
        <v>0</v>
      </c>
      <c r="BF313" s="205">
        <f>IF(N313="snížená",J313,0)</f>
        <v>0</v>
      </c>
      <c r="BG313" s="205">
        <f>IF(N313="zákl. přenesená",J313,0)</f>
        <v>0</v>
      </c>
      <c r="BH313" s="205">
        <f>IF(N313="sníž. přenesená",J313,0)</f>
        <v>0</v>
      </c>
      <c r="BI313" s="205">
        <f>IF(N313="nulová",J313,0)</f>
        <v>0</v>
      </c>
      <c r="BJ313" s="18" t="s">
        <v>87</v>
      </c>
      <c r="BK313" s="205">
        <f>ROUND(I313*H313,2)</f>
        <v>0</v>
      </c>
      <c r="BL313" s="18" t="s">
        <v>261</v>
      </c>
      <c r="BM313" s="204" t="s">
        <v>459</v>
      </c>
    </row>
    <row r="314" spans="1:65" s="2" customFormat="1" ht="39">
      <c r="A314" s="36"/>
      <c r="B314" s="37"/>
      <c r="C314" s="38"/>
      <c r="D314" s="206" t="s">
        <v>183</v>
      </c>
      <c r="E314" s="38"/>
      <c r="F314" s="207" t="s">
        <v>443</v>
      </c>
      <c r="G314" s="38"/>
      <c r="H314" s="38"/>
      <c r="I314" s="208"/>
      <c r="J314" s="38"/>
      <c r="K314" s="38"/>
      <c r="L314" s="41"/>
      <c r="M314" s="209"/>
      <c r="N314" s="210"/>
      <c r="O314" s="73"/>
      <c r="P314" s="73"/>
      <c r="Q314" s="73"/>
      <c r="R314" s="73"/>
      <c r="S314" s="73"/>
      <c r="T314" s="74"/>
      <c r="U314" s="36"/>
      <c r="V314" s="36"/>
      <c r="W314" s="36"/>
      <c r="X314" s="36"/>
      <c r="Y314" s="36"/>
      <c r="Z314" s="36"/>
      <c r="AA314" s="36"/>
      <c r="AB314" s="36"/>
      <c r="AC314" s="36"/>
      <c r="AD314" s="36"/>
      <c r="AE314" s="36"/>
      <c r="AT314" s="18" t="s">
        <v>183</v>
      </c>
      <c r="AU314" s="18" t="s">
        <v>91</v>
      </c>
    </row>
    <row r="315" spans="1:65" s="2" customFormat="1" ht="16.5" customHeight="1">
      <c r="A315" s="36"/>
      <c r="B315" s="37"/>
      <c r="C315" s="193" t="s">
        <v>460</v>
      </c>
      <c r="D315" s="193" t="s">
        <v>177</v>
      </c>
      <c r="E315" s="194" t="s">
        <v>461</v>
      </c>
      <c r="F315" s="195" t="s">
        <v>462</v>
      </c>
      <c r="G315" s="196" t="s">
        <v>339</v>
      </c>
      <c r="H315" s="264"/>
      <c r="I315" s="198"/>
      <c r="J315" s="199">
        <f>ROUND(I315*H315,2)</f>
        <v>0</v>
      </c>
      <c r="K315" s="195" t="s">
        <v>194</v>
      </c>
      <c r="L315" s="41"/>
      <c r="M315" s="200" t="s">
        <v>1</v>
      </c>
      <c r="N315" s="201" t="s">
        <v>48</v>
      </c>
      <c r="O315" s="73"/>
      <c r="P315" s="202">
        <f>O315*H315</f>
        <v>0</v>
      </c>
      <c r="Q315" s="202">
        <v>0</v>
      </c>
      <c r="R315" s="202">
        <f>Q315*H315</f>
        <v>0</v>
      </c>
      <c r="S315" s="202">
        <v>0</v>
      </c>
      <c r="T315" s="203">
        <f>S315*H315</f>
        <v>0</v>
      </c>
      <c r="U315" s="36"/>
      <c r="V315" s="36"/>
      <c r="W315" s="36"/>
      <c r="X315" s="36"/>
      <c r="Y315" s="36"/>
      <c r="Z315" s="36"/>
      <c r="AA315" s="36"/>
      <c r="AB315" s="36"/>
      <c r="AC315" s="36"/>
      <c r="AD315" s="36"/>
      <c r="AE315" s="36"/>
      <c r="AR315" s="204" t="s">
        <v>261</v>
      </c>
      <c r="AT315" s="204" t="s">
        <v>177</v>
      </c>
      <c r="AU315" s="204" t="s">
        <v>91</v>
      </c>
      <c r="AY315" s="18" t="s">
        <v>174</v>
      </c>
      <c r="BE315" s="205">
        <f>IF(N315="základní",J315,0)</f>
        <v>0</v>
      </c>
      <c r="BF315" s="205">
        <f>IF(N315="snížená",J315,0)</f>
        <v>0</v>
      </c>
      <c r="BG315" s="205">
        <f>IF(N315="zákl. přenesená",J315,0)</f>
        <v>0</v>
      </c>
      <c r="BH315" s="205">
        <f>IF(N315="sníž. přenesená",J315,0)</f>
        <v>0</v>
      </c>
      <c r="BI315" s="205">
        <f>IF(N315="nulová",J315,0)</f>
        <v>0</v>
      </c>
      <c r="BJ315" s="18" t="s">
        <v>87</v>
      </c>
      <c r="BK315" s="205">
        <f>ROUND(I315*H315,2)</f>
        <v>0</v>
      </c>
      <c r="BL315" s="18" t="s">
        <v>261</v>
      </c>
      <c r="BM315" s="204" t="s">
        <v>463</v>
      </c>
    </row>
    <row r="316" spans="1:65" s="12" customFormat="1" ht="22.9" customHeight="1">
      <c r="B316" s="177"/>
      <c r="C316" s="178"/>
      <c r="D316" s="179" t="s">
        <v>82</v>
      </c>
      <c r="E316" s="191" t="s">
        <v>464</v>
      </c>
      <c r="F316" s="191" t="s">
        <v>465</v>
      </c>
      <c r="G316" s="178"/>
      <c r="H316" s="178"/>
      <c r="I316" s="181"/>
      <c r="J316" s="192">
        <f>BK316</f>
        <v>0</v>
      </c>
      <c r="K316" s="178"/>
      <c r="L316" s="183"/>
      <c r="M316" s="184"/>
      <c r="N316" s="185"/>
      <c r="O316" s="185"/>
      <c r="P316" s="186">
        <f>SUM(P317:P343)</f>
        <v>0</v>
      </c>
      <c r="Q316" s="185"/>
      <c r="R316" s="186">
        <f>SUM(R317:R343)</f>
        <v>0</v>
      </c>
      <c r="S316" s="185"/>
      <c r="T316" s="187">
        <f>SUM(T317:T343)</f>
        <v>0.595356</v>
      </c>
      <c r="AR316" s="188" t="s">
        <v>91</v>
      </c>
      <c r="AT316" s="189" t="s">
        <v>82</v>
      </c>
      <c r="AU316" s="189" t="s">
        <v>87</v>
      </c>
      <c r="AY316" s="188" t="s">
        <v>174</v>
      </c>
      <c r="BK316" s="190">
        <f>SUM(BK317:BK343)</f>
        <v>0</v>
      </c>
    </row>
    <row r="317" spans="1:65" s="2" customFormat="1" ht="16.5" customHeight="1">
      <c r="A317" s="36"/>
      <c r="B317" s="37"/>
      <c r="C317" s="193" t="s">
        <v>466</v>
      </c>
      <c r="D317" s="193" t="s">
        <v>177</v>
      </c>
      <c r="E317" s="194" t="s">
        <v>467</v>
      </c>
      <c r="F317" s="195" t="s">
        <v>468</v>
      </c>
      <c r="G317" s="196" t="s">
        <v>469</v>
      </c>
      <c r="H317" s="197">
        <v>1</v>
      </c>
      <c r="I317" s="198"/>
      <c r="J317" s="199">
        <f>ROUND(I317*H317,2)</f>
        <v>0</v>
      </c>
      <c r="K317" s="195" t="s">
        <v>181</v>
      </c>
      <c r="L317" s="41"/>
      <c r="M317" s="200" t="s">
        <v>1</v>
      </c>
      <c r="N317" s="201" t="s">
        <v>48</v>
      </c>
      <c r="O317" s="73"/>
      <c r="P317" s="202">
        <f>O317*H317</f>
        <v>0</v>
      </c>
      <c r="Q317" s="202">
        <v>0</v>
      </c>
      <c r="R317" s="202">
        <f>Q317*H317</f>
        <v>0</v>
      </c>
      <c r="S317" s="202">
        <v>0</v>
      </c>
      <c r="T317" s="203">
        <f>S317*H317</f>
        <v>0</v>
      </c>
      <c r="U317" s="36"/>
      <c r="V317" s="36"/>
      <c r="W317" s="36"/>
      <c r="X317" s="36"/>
      <c r="Y317" s="36"/>
      <c r="Z317" s="36"/>
      <c r="AA317" s="36"/>
      <c r="AB317" s="36"/>
      <c r="AC317" s="36"/>
      <c r="AD317" s="36"/>
      <c r="AE317" s="36"/>
      <c r="AR317" s="204" t="s">
        <v>261</v>
      </c>
      <c r="AT317" s="204" t="s">
        <v>177</v>
      </c>
      <c r="AU317" s="204" t="s">
        <v>91</v>
      </c>
      <c r="AY317" s="18" t="s">
        <v>174</v>
      </c>
      <c r="BE317" s="205">
        <f>IF(N317="základní",J317,0)</f>
        <v>0</v>
      </c>
      <c r="BF317" s="205">
        <f>IF(N317="snížená",J317,0)</f>
        <v>0</v>
      </c>
      <c r="BG317" s="205">
        <f>IF(N317="zákl. přenesená",J317,0)</f>
        <v>0</v>
      </c>
      <c r="BH317" s="205">
        <f>IF(N317="sníž. přenesená",J317,0)</f>
        <v>0</v>
      </c>
      <c r="BI317" s="205">
        <f>IF(N317="nulová",J317,0)</f>
        <v>0</v>
      </c>
      <c r="BJ317" s="18" t="s">
        <v>87</v>
      </c>
      <c r="BK317" s="205">
        <f>ROUND(I317*H317,2)</f>
        <v>0</v>
      </c>
      <c r="BL317" s="18" t="s">
        <v>261</v>
      </c>
      <c r="BM317" s="204" t="s">
        <v>470</v>
      </c>
    </row>
    <row r="318" spans="1:65" s="2" customFormat="1" ht="126.75">
      <c r="A318" s="36"/>
      <c r="B318" s="37"/>
      <c r="C318" s="38"/>
      <c r="D318" s="206" t="s">
        <v>183</v>
      </c>
      <c r="E318" s="38"/>
      <c r="F318" s="207" t="s">
        <v>471</v>
      </c>
      <c r="G318" s="38"/>
      <c r="H318" s="38"/>
      <c r="I318" s="208"/>
      <c r="J318" s="38"/>
      <c r="K318" s="38"/>
      <c r="L318" s="41"/>
      <c r="M318" s="209"/>
      <c r="N318" s="210"/>
      <c r="O318" s="73"/>
      <c r="P318" s="73"/>
      <c r="Q318" s="73"/>
      <c r="R318" s="73"/>
      <c r="S318" s="73"/>
      <c r="T318" s="74"/>
      <c r="U318" s="36"/>
      <c r="V318" s="36"/>
      <c r="W318" s="36"/>
      <c r="X318" s="36"/>
      <c r="Y318" s="36"/>
      <c r="Z318" s="36"/>
      <c r="AA318" s="36"/>
      <c r="AB318" s="36"/>
      <c r="AC318" s="36"/>
      <c r="AD318" s="36"/>
      <c r="AE318" s="36"/>
      <c r="AT318" s="18" t="s">
        <v>183</v>
      </c>
      <c r="AU318" s="18" t="s">
        <v>91</v>
      </c>
    </row>
    <row r="319" spans="1:65" s="2" customFormat="1" ht="16.5" customHeight="1">
      <c r="A319" s="36"/>
      <c r="B319" s="37"/>
      <c r="C319" s="193" t="s">
        <v>472</v>
      </c>
      <c r="D319" s="193" t="s">
        <v>177</v>
      </c>
      <c r="E319" s="194" t="s">
        <v>473</v>
      </c>
      <c r="F319" s="195" t="s">
        <v>474</v>
      </c>
      <c r="G319" s="196" t="s">
        <v>199</v>
      </c>
      <c r="H319" s="197">
        <v>2</v>
      </c>
      <c r="I319" s="198"/>
      <c r="J319" s="199">
        <f>ROUND(I319*H319,2)</f>
        <v>0</v>
      </c>
      <c r="K319" s="195" t="s">
        <v>181</v>
      </c>
      <c r="L319" s="41"/>
      <c r="M319" s="200" t="s">
        <v>1</v>
      </c>
      <c r="N319" s="201" t="s">
        <v>48</v>
      </c>
      <c r="O319" s="73"/>
      <c r="P319" s="202">
        <f>O319*H319</f>
        <v>0</v>
      </c>
      <c r="Q319" s="202">
        <v>0</v>
      </c>
      <c r="R319" s="202">
        <f>Q319*H319</f>
        <v>0</v>
      </c>
      <c r="S319" s="202">
        <v>0</v>
      </c>
      <c r="T319" s="203">
        <f>S319*H319</f>
        <v>0</v>
      </c>
      <c r="U319" s="36"/>
      <c r="V319" s="36"/>
      <c r="W319" s="36"/>
      <c r="X319" s="36"/>
      <c r="Y319" s="36"/>
      <c r="Z319" s="36"/>
      <c r="AA319" s="36"/>
      <c r="AB319" s="36"/>
      <c r="AC319" s="36"/>
      <c r="AD319" s="36"/>
      <c r="AE319" s="36"/>
      <c r="AR319" s="204" t="s">
        <v>261</v>
      </c>
      <c r="AT319" s="204" t="s">
        <v>177</v>
      </c>
      <c r="AU319" s="204" t="s">
        <v>91</v>
      </c>
      <c r="AY319" s="18" t="s">
        <v>174</v>
      </c>
      <c r="BE319" s="205">
        <f>IF(N319="základní",J319,0)</f>
        <v>0</v>
      </c>
      <c r="BF319" s="205">
        <f>IF(N319="snížená",J319,0)</f>
        <v>0</v>
      </c>
      <c r="BG319" s="205">
        <f>IF(N319="zákl. přenesená",J319,0)</f>
        <v>0</v>
      </c>
      <c r="BH319" s="205">
        <f>IF(N319="sníž. přenesená",J319,0)</f>
        <v>0</v>
      </c>
      <c r="BI319" s="205">
        <f>IF(N319="nulová",J319,0)</f>
        <v>0</v>
      </c>
      <c r="BJ319" s="18" t="s">
        <v>87</v>
      </c>
      <c r="BK319" s="205">
        <f>ROUND(I319*H319,2)</f>
        <v>0</v>
      </c>
      <c r="BL319" s="18" t="s">
        <v>261</v>
      </c>
      <c r="BM319" s="204" t="s">
        <v>475</v>
      </c>
    </row>
    <row r="320" spans="1:65" s="2" customFormat="1" ht="58.5">
      <c r="A320" s="36"/>
      <c r="B320" s="37"/>
      <c r="C320" s="38"/>
      <c r="D320" s="206" t="s">
        <v>183</v>
      </c>
      <c r="E320" s="38"/>
      <c r="F320" s="207" t="s">
        <v>476</v>
      </c>
      <c r="G320" s="38"/>
      <c r="H320" s="38"/>
      <c r="I320" s="208"/>
      <c r="J320" s="38"/>
      <c r="K320" s="38"/>
      <c r="L320" s="41"/>
      <c r="M320" s="209"/>
      <c r="N320" s="210"/>
      <c r="O320" s="73"/>
      <c r="P320" s="73"/>
      <c r="Q320" s="73"/>
      <c r="R320" s="73"/>
      <c r="S320" s="73"/>
      <c r="T320" s="74"/>
      <c r="U320" s="36"/>
      <c r="V320" s="36"/>
      <c r="W320" s="36"/>
      <c r="X320" s="36"/>
      <c r="Y320" s="36"/>
      <c r="Z320" s="36"/>
      <c r="AA320" s="36"/>
      <c r="AB320" s="36"/>
      <c r="AC320" s="36"/>
      <c r="AD320" s="36"/>
      <c r="AE320" s="36"/>
      <c r="AT320" s="18" t="s">
        <v>183</v>
      </c>
      <c r="AU320" s="18" t="s">
        <v>91</v>
      </c>
    </row>
    <row r="321" spans="1:65" s="2" customFormat="1" ht="16.5" customHeight="1">
      <c r="A321" s="36"/>
      <c r="B321" s="37"/>
      <c r="C321" s="193" t="s">
        <v>477</v>
      </c>
      <c r="D321" s="193" t="s">
        <v>177</v>
      </c>
      <c r="E321" s="194" t="s">
        <v>478</v>
      </c>
      <c r="F321" s="195" t="s">
        <v>479</v>
      </c>
      <c r="G321" s="196" t="s">
        <v>199</v>
      </c>
      <c r="H321" s="197">
        <v>1</v>
      </c>
      <c r="I321" s="198"/>
      <c r="J321" s="199">
        <f>ROUND(I321*H321,2)</f>
        <v>0</v>
      </c>
      <c r="K321" s="195" t="s">
        <v>181</v>
      </c>
      <c r="L321" s="41"/>
      <c r="M321" s="200" t="s">
        <v>1</v>
      </c>
      <c r="N321" s="201" t="s">
        <v>48</v>
      </c>
      <c r="O321" s="73"/>
      <c r="P321" s="202">
        <f>O321*H321</f>
        <v>0</v>
      </c>
      <c r="Q321" s="202">
        <v>0</v>
      </c>
      <c r="R321" s="202">
        <f>Q321*H321</f>
        <v>0</v>
      </c>
      <c r="S321" s="202">
        <v>0</v>
      </c>
      <c r="T321" s="203">
        <f>S321*H321</f>
        <v>0</v>
      </c>
      <c r="U321" s="36"/>
      <c r="V321" s="36"/>
      <c r="W321" s="36"/>
      <c r="X321" s="36"/>
      <c r="Y321" s="36"/>
      <c r="Z321" s="36"/>
      <c r="AA321" s="36"/>
      <c r="AB321" s="36"/>
      <c r="AC321" s="36"/>
      <c r="AD321" s="36"/>
      <c r="AE321" s="36"/>
      <c r="AR321" s="204" t="s">
        <v>261</v>
      </c>
      <c r="AT321" s="204" t="s">
        <v>177</v>
      </c>
      <c r="AU321" s="204" t="s">
        <v>91</v>
      </c>
      <c r="AY321" s="18" t="s">
        <v>174</v>
      </c>
      <c r="BE321" s="205">
        <f>IF(N321="základní",J321,0)</f>
        <v>0</v>
      </c>
      <c r="BF321" s="205">
        <f>IF(N321="snížená",J321,0)</f>
        <v>0</v>
      </c>
      <c r="BG321" s="205">
        <f>IF(N321="zákl. přenesená",J321,0)</f>
        <v>0</v>
      </c>
      <c r="BH321" s="205">
        <f>IF(N321="sníž. přenesená",J321,0)</f>
        <v>0</v>
      </c>
      <c r="BI321" s="205">
        <f>IF(N321="nulová",J321,0)</f>
        <v>0</v>
      </c>
      <c r="BJ321" s="18" t="s">
        <v>87</v>
      </c>
      <c r="BK321" s="205">
        <f>ROUND(I321*H321,2)</f>
        <v>0</v>
      </c>
      <c r="BL321" s="18" t="s">
        <v>261</v>
      </c>
      <c r="BM321" s="204" t="s">
        <v>480</v>
      </c>
    </row>
    <row r="322" spans="1:65" s="2" customFormat="1" ht="58.5">
      <c r="A322" s="36"/>
      <c r="B322" s="37"/>
      <c r="C322" s="38"/>
      <c r="D322" s="206" t="s">
        <v>183</v>
      </c>
      <c r="E322" s="38"/>
      <c r="F322" s="207" t="s">
        <v>476</v>
      </c>
      <c r="G322" s="38"/>
      <c r="H322" s="38"/>
      <c r="I322" s="208"/>
      <c r="J322" s="38"/>
      <c r="K322" s="38"/>
      <c r="L322" s="41"/>
      <c r="M322" s="209"/>
      <c r="N322" s="210"/>
      <c r="O322" s="73"/>
      <c r="P322" s="73"/>
      <c r="Q322" s="73"/>
      <c r="R322" s="73"/>
      <c r="S322" s="73"/>
      <c r="T322" s="74"/>
      <c r="U322" s="36"/>
      <c r="V322" s="36"/>
      <c r="W322" s="36"/>
      <c r="X322" s="36"/>
      <c r="Y322" s="36"/>
      <c r="Z322" s="36"/>
      <c r="AA322" s="36"/>
      <c r="AB322" s="36"/>
      <c r="AC322" s="36"/>
      <c r="AD322" s="36"/>
      <c r="AE322" s="36"/>
      <c r="AT322" s="18" t="s">
        <v>183</v>
      </c>
      <c r="AU322" s="18" t="s">
        <v>91</v>
      </c>
    </row>
    <row r="323" spans="1:65" s="2" customFormat="1" ht="16.5" customHeight="1">
      <c r="A323" s="36"/>
      <c r="B323" s="37"/>
      <c r="C323" s="193" t="s">
        <v>481</v>
      </c>
      <c r="D323" s="193" t="s">
        <v>177</v>
      </c>
      <c r="E323" s="194" t="s">
        <v>482</v>
      </c>
      <c r="F323" s="195" t="s">
        <v>483</v>
      </c>
      <c r="G323" s="196" t="s">
        <v>199</v>
      </c>
      <c r="H323" s="197">
        <v>3</v>
      </c>
      <c r="I323" s="198"/>
      <c r="J323" s="199">
        <f>ROUND(I323*H323,2)</f>
        <v>0</v>
      </c>
      <c r="K323" s="195" t="s">
        <v>181</v>
      </c>
      <c r="L323" s="41"/>
      <c r="M323" s="200" t="s">
        <v>1</v>
      </c>
      <c r="N323" s="201" t="s">
        <v>48</v>
      </c>
      <c r="O323" s="73"/>
      <c r="P323" s="202">
        <f>O323*H323</f>
        <v>0</v>
      </c>
      <c r="Q323" s="202">
        <v>0</v>
      </c>
      <c r="R323" s="202">
        <f>Q323*H323</f>
        <v>0</v>
      </c>
      <c r="S323" s="202">
        <v>0</v>
      </c>
      <c r="T323" s="203">
        <f>S323*H323</f>
        <v>0</v>
      </c>
      <c r="U323" s="36"/>
      <c r="V323" s="36"/>
      <c r="W323" s="36"/>
      <c r="X323" s="36"/>
      <c r="Y323" s="36"/>
      <c r="Z323" s="36"/>
      <c r="AA323" s="36"/>
      <c r="AB323" s="36"/>
      <c r="AC323" s="36"/>
      <c r="AD323" s="36"/>
      <c r="AE323" s="36"/>
      <c r="AR323" s="204" t="s">
        <v>261</v>
      </c>
      <c r="AT323" s="204" t="s">
        <v>177</v>
      </c>
      <c r="AU323" s="204" t="s">
        <v>91</v>
      </c>
      <c r="AY323" s="18" t="s">
        <v>174</v>
      </c>
      <c r="BE323" s="205">
        <f>IF(N323="základní",J323,0)</f>
        <v>0</v>
      </c>
      <c r="BF323" s="205">
        <f>IF(N323="snížená",J323,0)</f>
        <v>0</v>
      </c>
      <c r="BG323" s="205">
        <f>IF(N323="zákl. přenesená",J323,0)</f>
        <v>0</v>
      </c>
      <c r="BH323" s="205">
        <f>IF(N323="sníž. přenesená",J323,0)</f>
        <v>0</v>
      </c>
      <c r="BI323" s="205">
        <f>IF(N323="nulová",J323,0)</f>
        <v>0</v>
      </c>
      <c r="BJ323" s="18" t="s">
        <v>87</v>
      </c>
      <c r="BK323" s="205">
        <f>ROUND(I323*H323,2)</f>
        <v>0</v>
      </c>
      <c r="BL323" s="18" t="s">
        <v>261</v>
      </c>
      <c r="BM323" s="204" t="s">
        <v>484</v>
      </c>
    </row>
    <row r="324" spans="1:65" s="2" customFormat="1" ht="58.5">
      <c r="A324" s="36"/>
      <c r="B324" s="37"/>
      <c r="C324" s="38"/>
      <c r="D324" s="206" t="s">
        <v>183</v>
      </c>
      <c r="E324" s="38"/>
      <c r="F324" s="207" t="s">
        <v>476</v>
      </c>
      <c r="G324" s="38"/>
      <c r="H324" s="38"/>
      <c r="I324" s="208"/>
      <c r="J324" s="38"/>
      <c r="K324" s="38"/>
      <c r="L324" s="41"/>
      <c r="M324" s="209"/>
      <c r="N324" s="210"/>
      <c r="O324" s="73"/>
      <c r="P324" s="73"/>
      <c r="Q324" s="73"/>
      <c r="R324" s="73"/>
      <c r="S324" s="73"/>
      <c r="T324" s="74"/>
      <c r="U324" s="36"/>
      <c r="V324" s="36"/>
      <c r="W324" s="36"/>
      <c r="X324" s="36"/>
      <c r="Y324" s="36"/>
      <c r="Z324" s="36"/>
      <c r="AA324" s="36"/>
      <c r="AB324" s="36"/>
      <c r="AC324" s="36"/>
      <c r="AD324" s="36"/>
      <c r="AE324" s="36"/>
      <c r="AT324" s="18" t="s">
        <v>183</v>
      </c>
      <c r="AU324" s="18" t="s">
        <v>91</v>
      </c>
    </row>
    <row r="325" spans="1:65" s="2" customFormat="1" ht="16.5" customHeight="1">
      <c r="A325" s="36"/>
      <c r="B325" s="37"/>
      <c r="C325" s="193" t="s">
        <v>485</v>
      </c>
      <c r="D325" s="193" t="s">
        <v>177</v>
      </c>
      <c r="E325" s="194" t="s">
        <v>486</v>
      </c>
      <c r="F325" s="195" t="s">
        <v>487</v>
      </c>
      <c r="G325" s="196" t="s">
        <v>199</v>
      </c>
      <c r="H325" s="197">
        <v>4</v>
      </c>
      <c r="I325" s="198"/>
      <c r="J325" s="199">
        <f>ROUND(I325*H325,2)</f>
        <v>0</v>
      </c>
      <c r="K325" s="195" t="s">
        <v>181</v>
      </c>
      <c r="L325" s="41"/>
      <c r="M325" s="200" t="s">
        <v>1</v>
      </c>
      <c r="N325" s="201" t="s">
        <v>48</v>
      </c>
      <c r="O325" s="73"/>
      <c r="P325" s="202">
        <f>O325*H325</f>
        <v>0</v>
      </c>
      <c r="Q325" s="202">
        <v>0</v>
      </c>
      <c r="R325" s="202">
        <f>Q325*H325</f>
        <v>0</v>
      </c>
      <c r="S325" s="202">
        <v>0</v>
      </c>
      <c r="T325" s="203">
        <f>S325*H325</f>
        <v>0</v>
      </c>
      <c r="U325" s="36"/>
      <c r="V325" s="36"/>
      <c r="W325" s="36"/>
      <c r="X325" s="36"/>
      <c r="Y325" s="36"/>
      <c r="Z325" s="36"/>
      <c r="AA325" s="36"/>
      <c r="AB325" s="36"/>
      <c r="AC325" s="36"/>
      <c r="AD325" s="36"/>
      <c r="AE325" s="36"/>
      <c r="AR325" s="204" t="s">
        <v>261</v>
      </c>
      <c r="AT325" s="204" t="s">
        <v>177</v>
      </c>
      <c r="AU325" s="204" t="s">
        <v>91</v>
      </c>
      <c r="AY325" s="18" t="s">
        <v>174</v>
      </c>
      <c r="BE325" s="205">
        <f>IF(N325="základní",J325,0)</f>
        <v>0</v>
      </c>
      <c r="BF325" s="205">
        <f>IF(N325="snížená",J325,0)</f>
        <v>0</v>
      </c>
      <c r="BG325" s="205">
        <f>IF(N325="zákl. přenesená",J325,0)</f>
        <v>0</v>
      </c>
      <c r="BH325" s="205">
        <f>IF(N325="sníž. přenesená",J325,0)</f>
        <v>0</v>
      </c>
      <c r="BI325" s="205">
        <f>IF(N325="nulová",J325,0)</f>
        <v>0</v>
      </c>
      <c r="BJ325" s="18" t="s">
        <v>87</v>
      </c>
      <c r="BK325" s="205">
        <f>ROUND(I325*H325,2)</f>
        <v>0</v>
      </c>
      <c r="BL325" s="18" t="s">
        <v>261</v>
      </c>
      <c r="BM325" s="204" t="s">
        <v>488</v>
      </c>
    </row>
    <row r="326" spans="1:65" s="2" customFormat="1" ht="58.5">
      <c r="A326" s="36"/>
      <c r="B326" s="37"/>
      <c r="C326" s="38"/>
      <c r="D326" s="206" t="s">
        <v>183</v>
      </c>
      <c r="E326" s="38"/>
      <c r="F326" s="207" t="s">
        <v>476</v>
      </c>
      <c r="G326" s="38"/>
      <c r="H326" s="38"/>
      <c r="I326" s="208"/>
      <c r="J326" s="38"/>
      <c r="K326" s="38"/>
      <c r="L326" s="41"/>
      <c r="M326" s="209"/>
      <c r="N326" s="210"/>
      <c r="O326" s="73"/>
      <c r="P326" s="73"/>
      <c r="Q326" s="73"/>
      <c r="R326" s="73"/>
      <c r="S326" s="73"/>
      <c r="T326" s="74"/>
      <c r="U326" s="36"/>
      <c r="V326" s="36"/>
      <c r="W326" s="36"/>
      <c r="X326" s="36"/>
      <c r="Y326" s="36"/>
      <c r="Z326" s="36"/>
      <c r="AA326" s="36"/>
      <c r="AB326" s="36"/>
      <c r="AC326" s="36"/>
      <c r="AD326" s="36"/>
      <c r="AE326" s="36"/>
      <c r="AT326" s="18" t="s">
        <v>183</v>
      </c>
      <c r="AU326" s="18" t="s">
        <v>91</v>
      </c>
    </row>
    <row r="327" spans="1:65" s="2" customFormat="1" ht="16.5" customHeight="1">
      <c r="A327" s="36"/>
      <c r="B327" s="37"/>
      <c r="C327" s="193" t="s">
        <v>489</v>
      </c>
      <c r="D327" s="193" t="s">
        <v>177</v>
      </c>
      <c r="E327" s="194" t="s">
        <v>490</v>
      </c>
      <c r="F327" s="195" t="s">
        <v>491</v>
      </c>
      <c r="G327" s="196" t="s">
        <v>199</v>
      </c>
      <c r="H327" s="197">
        <v>2</v>
      </c>
      <c r="I327" s="198"/>
      <c r="J327" s="199">
        <f>ROUND(I327*H327,2)</f>
        <v>0</v>
      </c>
      <c r="K327" s="195" t="s">
        <v>181</v>
      </c>
      <c r="L327" s="41"/>
      <c r="M327" s="200" t="s">
        <v>1</v>
      </c>
      <c r="N327" s="201" t="s">
        <v>48</v>
      </c>
      <c r="O327" s="73"/>
      <c r="P327" s="202">
        <f>O327*H327</f>
        <v>0</v>
      </c>
      <c r="Q327" s="202">
        <v>0</v>
      </c>
      <c r="R327" s="202">
        <f>Q327*H327</f>
        <v>0</v>
      </c>
      <c r="S327" s="202">
        <v>0</v>
      </c>
      <c r="T327" s="203">
        <f>S327*H327</f>
        <v>0</v>
      </c>
      <c r="U327" s="36"/>
      <c r="V327" s="36"/>
      <c r="W327" s="36"/>
      <c r="X327" s="36"/>
      <c r="Y327" s="36"/>
      <c r="Z327" s="36"/>
      <c r="AA327" s="36"/>
      <c r="AB327" s="36"/>
      <c r="AC327" s="36"/>
      <c r="AD327" s="36"/>
      <c r="AE327" s="36"/>
      <c r="AR327" s="204" t="s">
        <v>261</v>
      </c>
      <c r="AT327" s="204" t="s">
        <v>177</v>
      </c>
      <c r="AU327" s="204" t="s">
        <v>91</v>
      </c>
      <c r="AY327" s="18" t="s">
        <v>174</v>
      </c>
      <c r="BE327" s="205">
        <f>IF(N327="základní",J327,0)</f>
        <v>0</v>
      </c>
      <c r="BF327" s="205">
        <f>IF(N327="snížená",J327,0)</f>
        <v>0</v>
      </c>
      <c r="BG327" s="205">
        <f>IF(N327="zákl. přenesená",J327,0)</f>
        <v>0</v>
      </c>
      <c r="BH327" s="205">
        <f>IF(N327="sníž. přenesená",J327,0)</f>
        <v>0</v>
      </c>
      <c r="BI327" s="205">
        <f>IF(N327="nulová",J327,0)</f>
        <v>0</v>
      </c>
      <c r="BJ327" s="18" t="s">
        <v>87</v>
      </c>
      <c r="BK327" s="205">
        <f>ROUND(I327*H327,2)</f>
        <v>0</v>
      </c>
      <c r="BL327" s="18" t="s">
        <v>261</v>
      </c>
      <c r="BM327" s="204" t="s">
        <v>492</v>
      </c>
    </row>
    <row r="328" spans="1:65" s="2" customFormat="1" ht="58.5">
      <c r="A328" s="36"/>
      <c r="B328" s="37"/>
      <c r="C328" s="38"/>
      <c r="D328" s="206" t="s">
        <v>183</v>
      </c>
      <c r="E328" s="38"/>
      <c r="F328" s="207" t="s">
        <v>476</v>
      </c>
      <c r="G328" s="38"/>
      <c r="H328" s="38"/>
      <c r="I328" s="208"/>
      <c r="J328" s="38"/>
      <c r="K328" s="38"/>
      <c r="L328" s="41"/>
      <c r="M328" s="209"/>
      <c r="N328" s="210"/>
      <c r="O328" s="73"/>
      <c r="P328" s="73"/>
      <c r="Q328" s="73"/>
      <c r="R328" s="73"/>
      <c r="S328" s="73"/>
      <c r="T328" s="74"/>
      <c r="U328" s="36"/>
      <c r="V328" s="36"/>
      <c r="W328" s="36"/>
      <c r="X328" s="36"/>
      <c r="Y328" s="36"/>
      <c r="Z328" s="36"/>
      <c r="AA328" s="36"/>
      <c r="AB328" s="36"/>
      <c r="AC328" s="36"/>
      <c r="AD328" s="36"/>
      <c r="AE328" s="36"/>
      <c r="AT328" s="18" t="s">
        <v>183</v>
      </c>
      <c r="AU328" s="18" t="s">
        <v>91</v>
      </c>
    </row>
    <row r="329" spans="1:65" s="2" customFormat="1" ht="16.5" customHeight="1">
      <c r="A329" s="36"/>
      <c r="B329" s="37"/>
      <c r="C329" s="193" t="s">
        <v>493</v>
      </c>
      <c r="D329" s="193" t="s">
        <v>177</v>
      </c>
      <c r="E329" s="194" t="s">
        <v>494</v>
      </c>
      <c r="F329" s="195" t="s">
        <v>495</v>
      </c>
      <c r="G329" s="196" t="s">
        <v>199</v>
      </c>
      <c r="H329" s="197">
        <v>1</v>
      </c>
      <c r="I329" s="198"/>
      <c r="J329" s="199">
        <f>ROUND(I329*H329,2)</f>
        <v>0</v>
      </c>
      <c r="K329" s="195" t="s">
        <v>181</v>
      </c>
      <c r="L329" s="41"/>
      <c r="M329" s="200" t="s">
        <v>1</v>
      </c>
      <c r="N329" s="201" t="s">
        <v>48</v>
      </c>
      <c r="O329" s="73"/>
      <c r="P329" s="202">
        <f>O329*H329</f>
        <v>0</v>
      </c>
      <c r="Q329" s="202">
        <v>0</v>
      </c>
      <c r="R329" s="202">
        <f>Q329*H329</f>
        <v>0</v>
      </c>
      <c r="S329" s="202">
        <v>0</v>
      </c>
      <c r="T329" s="203">
        <f>S329*H329</f>
        <v>0</v>
      </c>
      <c r="U329" s="36"/>
      <c r="V329" s="36"/>
      <c r="W329" s="36"/>
      <c r="X329" s="36"/>
      <c r="Y329" s="36"/>
      <c r="Z329" s="36"/>
      <c r="AA329" s="36"/>
      <c r="AB329" s="36"/>
      <c r="AC329" s="36"/>
      <c r="AD329" s="36"/>
      <c r="AE329" s="36"/>
      <c r="AR329" s="204" t="s">
        <v>261</v>
      </c>
      <c r="AT329" s="204" t="s">
        <v>177</v>
      </c>
      <c r="AU329" s="204" t="s">
        <v>91</v>
      </c>
      <c r="AY329" s="18" t="s">
        <v>174</v>
      </c>
      <c r="BE329" s="205">
        <f>IF(N329="základní",J329,0)</f>
        <v>0</v>
      </c>
      <c r="BF329" s="205">
        <f>IF(N329="snížená",J329,0)</f>
        <v>0</v>
      </c>
      <c r="BG329" s="205">
        <f>IF(N329="zákl. přenesená",J329,0)</f>
        <v>0</v>
      </c>
      <c r="BH329" s="205">
        <f>IF(N329="sníž. přenesená",J329,0)</f>
        <v>0</v>
      </c>
      <c r="BI329" s="205">
        <f>IF(N329="nulová",J329,0)</f>
        <v>0</v>
      </c>
      <c r="BJ329" s="18" t="s">
        <v>87</v>
      </c>
      <c r="BK329" s="205">
        <f>ROUND(I329*H329,2)</f>
        <v>0</v>
      </c>
      <c r="BL329" s="18" t="s">
        <v>261</v>
      </c>
      <c r="BM329" s="204" t="s">
        <v>496</v>
      </c>
    </row>
    <row r="330" spans="1:65" s="2" customFormat="1" ht="58.5">
      <c r="A330" s="36"/>
      <c r="B330" s="37"/>
      <c r="C330" s="38"/>
      <c r="D330" s="206" t="s">
        <v>183</v>
      </c>
      <c r="E330" s="38"/>
      <c r="F330" s="207" t="s">
        <v>476</v>
      </c>
      <c r="G330" s="38"/>
      <c r="H330" s="38"/>
      <c r="I330" s="208"/>
      <c r="J330" s="38"/>
      <c r="K330" s="38"/>
      <c r="L330" s="41"/>
      <c r="M330" s="209"/>
      <c r="N330" s="210"/>
      <c r="O330" s="73"/>
      <c r="P330" s="73"/>
      <c r="Q330" s="73"/>
      <c r="R330" s="73"/>
      <c r="S330" s="73"/>
      <c r="T330" s="74"/>
      <c r="U330" s="36"/>
      <c r="V330" s="36"/>
      <c r="W330" s="36"/>
      <c r="X330" s="36"/>
      <c r="Y330" s="36"/>
      <c r="Z330" s="36"/>
      <c r="AA330" s="36"/>
      <c r="AB330" s="36"/>
      <c r="AC330" s="36"/>
      <c r="AD330" s="36"/>
      <c r="AE330" s="36"/>
      <c r="AT330" s="18" t="s">
        <v>183</v>
      </c>
      <c r="AU330" s="18" t="s">
        <v>91</v>
      </c>
    </row>
    <row r="331" spans="1:65" s="2" customFormat="1" ht="16.5" customHeight="1">
      <c r="A331" s="36"/>
      <c r="B331" s="37"/>
      <c r="C331" s="193" t="s">
        <v>497</v>
      </c>
      <c r="D331" s="193" t="s">
        <v>177</v>
      </c>
      <c r="E331" s="194" t="s">
        <v>498</v>
      </c>
      <c r="F331" s="195" t="s">
        <v>499</v>
      </c>
      <c r="G331" s="196" t="s">
        <v>199</v>
      </c>
      <c r="H331" s="197">
        <v>2</v>
      </c>
      <c r="I331" s="198"/>
      <c r="J331" s="199">
        <f>ROUND(I331*H331,2)</f>
        <v>0</v>
      </c>
      <c r="K331" s="195" t="s">
        <v>181</v>
      </c>
      <c r="L331" s="41"/>
      <c r="M331" s="200" t="s">
        <v>1</v>
      </c>
      <c r="N331" s="201" t="s">
        <v>48</v>
      </c>
      <c r="O331" s="73"/>
      <c r="P331" s="202">
        <f>O331*H331</f>
        <v>0</v>
      </c>
      <c r="Q331" s="202">
        <v>0</v>
      </c>
      <c r="R331" s="202">
        <f>Q331*H331</f>
        <v>0</v>
      </c>
      <c r="S331" s="202">
        <v>0</v>
      </c>
      <c r="T331" s="203">
        <f>S331*H331</f>
        <v>0</v>
      </c>
      <c r="U331" s="36"/>
      <c r="V331" s="36"/>
      <c r="W331" s="36"/>
      <c r="X331" s="36"/>
      <c r="Y331" s="36"/>
      <c r="Z331" s="36"/>
      <c r="AA331" s="36"/>
      <c r="AB331" s="36"/>
      <c r="AC331" s="36"/>
      <c r="AD331" s="36"/>
      <c r="AE331" s="36"/>
      <c r="AR331" s="204" t="s">
        <v>261</v>
      </c>
      <c r="AT331" s="204" t="s">
        <v>177</v>
      </c>
      <c r="AU331" s="204" t="s">
        <v>91</v>
      </c>
      <c r="AY331" s="18" t="s">
        <v>174</v>
      </c>
      <c r="BE331" s="205">
        <f>IF(N331="základní",J331,0)</f>
        <v>0</v>
      </c>
      <c r="BF331" s="205">
        <f>IF(N331="snížená",J331,0)</f>
        <v>0</v>
      </c>
      <c r="BG331" s="205">
        <f>IF(N331="zákl. přenesená",J331,0)</f>
        <v>0</v>
      </c>
      <c r="BH331" s="205">
        <f>IF(N331="sníž. přenesená",J331,0)</f>
        <v>0</v>
      </c>
      <c r="BI331" s="205">
        <f>IF(N331="nulová",J331,0)</f>
        <v>0</v>
      </c>
      <c r="BJ331" s="18" t="s">
        <v>87</v>
      </c>
      <c r="BK331" s="205">
        <f>ROUND(I331*H331,2)</f>
        <v>0</v>
      </c>
      <c r="BL331" s="18" t="s">
        <v>261</v>
      </c>
      <c r="BM331" s="204" t="s">
        <v>500</v>
      </c>
    </row>
    <row r="332" spans="1:65" s="2" customFormat="1" ht="58.5">
      <c r="A332" s="36"/>
      <c r="B332" s="37"/>
      <c r="C332" s="38"/>
      <c r="D332" s="206" t="s">
        <v>183</v>
      </c>
      <c r="E332" s="38"/>
      <c r="F332" s="207" t="s">
        <v>476</v>
      </c>
      <c r="G332" s="38"/>
      <c r="H332" s="38"/>
      <c r="I332" s="208"/>
      <c r="J332" s="38"/>
      <c r="K332" s="38"/>
      <c r="L332" s="41"/>
      <c r="M332" s="209"/>
      <c r="N332" s="210"/>
      <c r="O332" s="73"/>
      <c r="P332" s="73"/>
      <c r="Q332" s="73"/>
      <c r="R332" s="73"/>
      <c r="S332" s="73"/>
      <c r="T332" s="74"/>
      <c r="U332" s="36"/>
      <c r="V332" s="36"/>
      <c r="W332" s="36"/>
      <c r="X332" s="36"/>
      <c r="Y332" s="36"/>
      <c r="Z332" s="36"/>
      <c r="AA332" s="36"/>
      <c r="AB332" s="36"/>
      <c r="AC332" s="36"/>
      <c r="AD332" s="36"/>
      <c r="AE332" s="36"/>
      <c r="AT332" s="18" t="s">
        <v>183</v>
      </c>
      <c r="AU332" s="18" t="s">
        <v>91</v>
      </c>
    </row>
    <row r="333" spans="1:65" s="2" customFormat="1" ht="16.5" customHeight="1">
      <c r="A333" s="36"/>
      <c r="B333" s="37"/>
      <c r="C333" s="193" t="s">
        <v>501</v>
      </c>
      <c r="D333" s="193" t="s">
        <v>177</v>
      </c>
      <c r="E333" s="194" t="s">
        <v>502</v>
      </c>
      <c r="F333" s="195" t="s">
        <v>503</v>
      </c>
      <c r="G333" s="196" t="s">
        <v>199</v>
      </c>
      <c r="H333" s="197">
        <v>1</v>
      </c>
      <c r="I333" s="198"/>
      <c r="J333" s="199">
        <f>ROUND(I333*H333,2)</f>
        <v>0</v>
      </c>
      <c r="K333" s="195" t="s">
        <v>181</v>
      </c>
      <c r="L333" s="41"/>
      <c r="M333" s="200" t="s">
        <v>1</v>
      </c>
      <c r="N333" s="201" t="s">
        <v>48</v>
      </c>
      <c r="O333" s="73"/>
      <c r="P333" s="202">
        <f>O333*H333</f>
        <v>0</v>
      </c>
      <c r="Q333" s="202">
        <v>0</v>
      </c>
      <c r="R333" s="202">
        <f>Q333*H333</f>
        <v>0</v>
      </c>
      <c r="S333" s="202">
        <v>0</v>
      </c>
      <c r="T333" s="203">
        <f>S333*H333</f>
        <v>0</v>
      </c>
      <c r="U333" s="36"/>
      <c r="V333" s="36"/>
      <c r="W333" s="36"/>
      <c r="X333" s="36"/>
      <c r="Y333" s="36"/>
      <c r="Z333" s="36"/>
      <c r="AA333" s="36"/>
      <c r="AB333" s="36"/>
      <c r="AC333" s="36"/>
      <c r="AD333" s="36"/>
      <c r="AE333" s="36"/>
      <c r="AR333" s="204" t="s">
        <v>261</v>
      </c>
      <c r="AT333" s="204" t="s">
        <v>177</v>
      </c>
      <c r="AU333" s="204" t="s">
        <v>91</v>
      </c>
      <c r="AY333" s="18" t="s">
        <v>174</v>
      </c>
      <c r="BE333" s="205">
        <f>IF(N333="základní",J333,0)</f>
        <v>0</v>
      </c>
      <c r="BF333" s="205">
        <f>IF(N333="snížená",J333,0)</f>
        <v>0</v>
      </c>
      <c r="BG333" s="205">
        <f>IF(N333="zákl. přenesená",J333,0)</f>
        <v>0</v>
      </c>
      <c r="BH333" s="205">
        <f>IF(N333="sníž. přenesená",J333,0)</f>
        <v>0</v>
      </c>
      <c r="BI333" s="205">
        <f>IF(N333="nulová",J333,0)</f>
        <v>0</v>
      </c>
      <c r="BJ333" s="18" t="s">
        <v>87</v>
      </c>
      <c r="BK333" s="205">
        <f>ROUND(I333*H333,2)</f>
        <v>0</v>
      </c>
      <c r="BL333" s="18" t="s">
        <v>261</v>
      </c>
      <c r="BM333" s="204" t="s">
        <v>504</v>
      </c>
    </row>
    <row r="334" spans="1:65" s="2" customFormat="1" ht="58.5">
      <c r="A334" s="36"/>
      <c r="B334" s="37"/>
      <c r="C334" s="38"/>
      <c r="D334" s="206" t="s">
        <v>183</v>
      </c>
      <c r="E334" s="38"/>
      <c r="F334" s="207" t="s">
        <v>476</v>
      </c>
      <c r="G334" s="38"/>
      <c r="H334" s="38"/>
      <c r="I334" s="208"/>
      <c r="J334" s="38"/>
      <c r="K334" s="38"/>
      <c r="L334" s="41"/>
      <c r="M334" s="209"/>
      <c r="N334" s="210"/>
      <c r="O334" s="73"/>
      <c r="P334" s="73"/>
      <c r="Q334" s="73"/>
      <c r="R334" s="73"/>
      <c r="S334" s="73"/>
      <c r="T334" s="74"/>
      <c r="U334" s="36"/>
      <c r="V334" s="36"/>
      <c r="W334" s="36"/>
      <c r="X334" s="36"/>
      <c r="Y334" s="36"/>
      <c r="Z334" s="36"/>
      <c r="AA334" s="36"/>
      <c r="AB334" s="36"/>
      <c r="AC334" s="36"/>
      <c r="AD334" s="36"/>
      <c r="AE334" s="36"/>
      <c r="AT334" s="18" t="s">
        <v>183</v>
      </c>
      <c r="AU334" s="18" t="s">
        <v>91</v>
      </c>
    </row>
    <row r="335" spans="1:65" s="2" customFormat="1" ht="16.5" customHeight="1">
      <c r="A335" s="36"/>
      <c r="B335" s="37"/>
      <c r="C335" s="193" t="s">
        <v>505</v>
      </c>
      <c r="D335" s="193" t="s">
        <v>177</v>
      </c>
      <c r="E335" s="194" t="s">
        <v>506</v>
      </c>
      <c r="F335" s="195" t="s">
        <v>507</v>
      </c>
      <c r="G335" s="196" t="s">
        <v>199</v>
      </c>
      <c r="H335" s="197">
        <v>1</v>
      </c>
      <c r="I335" s="198"/>
      <c r="J335" s="199">
        <f>ROUND(I335*H335,2)</f>
        <v>0</v>
      </c>
      <c r="K335" s="195" t="s">
        <v>181</v>
      </c>
      <c r="L335" s="41"/>
      <c r="M335" s="200" t="s">
        <v>1</v>
      </c>
      <c r="N335" s="201" t="s">
        <v>48</v>
      </c>
      <c r="O335" s="73"/>
      <c r="P335" s="202">
        <f>O335*H335</f>
        <v>0</v>
      </c>
      <c r="Q335" s="202">
        <v>0</v>
      </c>
      <c r="R335" s="202">
        <f>Q335*H335</f>
        <v>0</v>
      </c>
      <c r="S335" s="202">
        <v>0</v>
      </c>
      <c r="T335" s="203">
        <f>S335*H335</f>
        <v>0</v>
      </c>
      <c r="U335" s="36"/>
      <c r="V335" s="36"/>
      <c r="W335" s="36"/>
      <c r="X335" s="36"/>
      <c r="Y335" s="36"/>
      <c r="Z335" s="36"/>
      <c r="AA335" s="36"/>
      <c r="AB335" s="36"/>
      <c r="AC335" s="36"/>
      <c r="AD335" s="36"/>
      <c r="AE335" s="36"/>
      <c r="AR335" s="204" t="s">
        <v>261</v>
      </c>
      <c r="AT335" s="204" t="s">
        <v>177</v>
      </c>
      <c r="AU335" s="204" t="s">
        <v>91</v>
      </c>
      <c r="AY335" s="18" t="s">
        <v>174</v>
      </c>
      <c r="BE335" s="205">
        <f>IF(N335="základní",J335,0)</f>
        <v>0</v>
      </c>
      <c r="BF335" s="205">
        <f>IF(N335="snížená",J335,0)</f>
        <v>0</v>
      </c>
      <c r="BG335" s="205">
        <f>IF(N335="zákl. přenesená",J335,0)</f>
        <v>0</v>
      </c>
      <c r="BH335" s="205">
        <f>IF(N335="sníž. přenesená",J335,0)</f>
        <v>0</v>
      </c>
      <c r="BI335" s="205">
        <f>IF(N335="nulová",J335,0)</f>
        <v>0</v>
      </c>
      <c r="BJ335" s="18" t="s">
        <v>87</v>
      </c>
      <c r="BK335" s="205">
        <f>ROUND(I335*H335,2)</f>
        <v>0</v>
      </c>
      <c r="BL335" s="18" t="s">
        <v>261</v>
      </c>
      <c r="BM335" s="204" t="s">
        <v>508</v>
      </c>
    </row>
    <row r="336" spans="1:65" s="2" customFormat="1" ht="58.5">
      <c r="A336" s="36"/>
      <c r="B336" s="37"/>
      <c r="C336" s="38"/>
      <c r="D336" s="206" t="s">
        <v>183</v>
      </c>
      <c r="E336" s="38"/>
      <c r="F336" s="207" t="s">
        <v>476</v>
      </c>
      <c r="G336" s="38"/>
      <c r="H336" s="38"/>
      <c r="I336" s="208"/>
      <c r="J336" s="38"/>
      <c r="K336" s="38"/>
      <c r="L336" s="41"/>
      <c r="M336" s="209"/>
      <c r="N336" s="210"/>
      <c r="O336" s="73"/>
      <c r="P336" s="73"/>
      <c r="Q336" s="73"/>
      <c r="R336" s="73"/>
      <c r="S336" s="73"/>
      <c r="T336" s="74"/>
      <c r="U336" s="36"/>
      <c r="V336" s="36"/>
      <c r="W336" s="36"/>
      <c r="X336" s="36"/>
      <c r="Y336" s="36"/>
      <c r="Z336" s="36"/>
      <c r="AA336" s="36"/>
      <c r="AB336" s="36"/>
      <c r="AC336" s="36"/>
      <c r="AD336" s="36"/>
      <c r="AE336" s="36"/>
      <c r="AT336" s="18" t="s">
        <v>183</v>
      </c>
      <c r="AU336" s="18" t="s">
        <v>91</v>
      </c>
    </row>
    <row r="337" spans="1:65" s="2" customFormat="1" ht="16.5" customHeight="1">
      <c r="A337" s="36"/>
      <c r="B337" s="37"/>
      <c r="C337" s="193" t="s">
        <v>509</v>
      </c>
      <c r="D337" s="193" t="s">
        <v>177</v>
      </c>
      <c r="E337" s="194" t="s">
        <v>510</v>
      </c>
      <c r="F337" s="195" t="s">
        <v>511</v>
      </c>
      <c r="G337" s="196" t="s">
        <v>199</v>
      </c>
      <c r="H337" s="197">
        <v>2</v>
      </c>
      <c r="I337" s="198"/>
      <c r="J337" s="199">
        <f>ROUND(I337*H337,2)</f>
        <v>0</v>
      </c>
      <c r="K337" s="195" t="s">
        <v>181</v>
      </c>
      <c r="L337" s="41"/>
      <c r="M337" s="200" t="s">
        <v>1</v>
      </c>
      <c r="N337" s="201" t="s">
        <v>48</v>
      </c>
      <c r="O337" s="73"/>
      <c r="P337" s="202">
        <f>O337*H337</f>
        <v>0</v>
      </c>
      <c r="Q337" s="202">
        <v>0</v>
      </c>
      <c r="R337" s="202">
        <f>Q337*H337</f>
        <v>0</v>
      </c>
      <c r="S337" s="202">
        <v>0</v>
      </c>
      <c r="T337" s="203">
        <f>S337*H337</f>
        <v>0</v>
      </c>
      <c r="U337" s="36"/>
      <c r="V337" s="36"/>
      <c r="W337" s="36"/>
      <c r="X337" s="36"/>
      <c r="Y337" s="36"/>
      <c r="Z337" s="36"/>
      <c r="AA337" s="36"/>
      <c r="AB337" s="36"/>
      <c r="AC337" s="36"/>
      <c r="AD337" s="36"/>
      <c r="AE337" s="36"/>
      <c r="AR337" s="204" t="s">
        <v>261</v>
      </c>
      <c r="AT337" s="204" t="s">
        <v>177</v>
      </c>
      <c r="AU337" s="204" t="s">
        <v>91</v>
      </c>
      <c r="AY337" s="18" t="s">
        <v>174</v>
      </c>
      <c r="BE337" s="205">
        <f>IF(N337="základní",J337,0)</f>
        <v>0</v>
      </c>
      <c r="BF337" s="205">
        <f>IF(N337="snížená",J337,0)</f>
        <v>0</v>
      </c>
      <c r="BG337" s="205">
        <f>IF(N337="zákl. přenesená",J337,0)</f>
        <v>0</v>
      </c>
      <c r="BH337" s="205">
        <f>IF(N337="sníž. přenesená",J337,0)</f>
        <v>0</v>
      </c>
      <c r="BI337" s="205">
        <f>IF(N337="nulová",J337,0)</f>
        <v>0</v>
      </c>
      <c r="BJ337" s="18" t="s">
        <v>87</v>
      </c>
      <c r="BK337" s="205">
        <f>ROUND(I337*H337,2)</f>
        <v>0</v>
      </c>
      <c r="BL337" s="18" t="s">
        <v>261</v>
      </c>
      <c r="BM337" s="204" t="s">
        <v>512</v>
      </c>
    </row>
    <row r="338" spans="1:65" s="2" customFormat="1" ht="58.5">
      <c r="A338" s="36"/>
      <c r="B338" s="37"/>
      <c r="C338" s="38"/>
      <c r="D338" s="206" t="s">
        <v>183</v>
      </c>
      <c r="E338" s="38"/>
      <c r="F338" s="207" t="s">
        <v>476</v>
      </c>
      <c r="G338" s="38"/>
      <c r="H338" s="38"/>
      <c r="I338" s="208"/>
      <c r="J338" s="38"/>
      <c r="K338" s="38"/>
      <c r="L338" s="41"/>
      <c r="M338" s="209"/>
      <c r="N338" s="210"/>
      <c r="O338" s="73"/>
      <c r="P338" s="73"/>
      <c r="Q338" s="73"/>
      <c r="R338" s="73"/>
      <c r="S338" s="73"/>
      <c r="T338" s="74"/>
      <c r="U338" s="36"/>
      <c r="V338" s="36"/>
      <c r="W338" s="36"/>
      <c r="X338" s="36"/>
      <c r="Y338" s="36"/>
      <c r="Z338" s="36"/>
      <c r="AA338" s="36"/>
      <c r="AB338" s="36"/>
      <c r="AC338" s="36"/>
      <c r="AD338" s="36"/>
      <c r="AE338" s="36"/>
      <c r="AT338" s="18" t="s">
        <v>183</v>
      </c>
      <c r="AU338" s="18" t="s">
        <v>91</v>
      </c>
    </row>
    <row r="339" spans="1:65" s="2" customFormat="1" ht="16.5" customHeight="1">
      <c r="A339" s="36"/>
      <c r="B339" s="37"/>
      <c r="C339" s="193" t="s">
        <v>513</v>
      </c>
      <c r="D339" s="193" t="s">
        <v>177</v>
      </c>
      <c r="E339" s="194" t="s">
        <v>514</v>
      </c>
      <c r="F339" s="195" t="s">
        <v>515</v>
      </c>
      <c r="G339" s="196" t="s">
        <v>516</v>
      </c>
      <c r="H339" s="197">
        <v>595.35599999999999</v>
      </c>
      <c r="I339" s="198"/>
      <c r="J339" s="199">
        <f>ROUND(I339*H339,2)</f>
        <v>0</v>
      </c>
      <c r="K339" s="195" t="s">
        <v>194</v>
      </c>
      <c r="L339" s="41"/>
      <c r="M339" s="200" t="s">
        <v>1</v>
      </c>
      <c r="N339" s="201" t="s">
        <v>48</v>
      </c>
      <c r="O339" s="73"/>
      <c r="P339" s="202">
        <f>O339*H339</f>
        <v>0</v>
      </c>
      <c r="Q339" s="202">
        <v>0</v>
      </c>
      <c r="R339" s="202">
        <f>Q339*H339</f>
        <v>0</v>
      </c>
      <c r="S339" s="202">
        <v>1E-3</v>
      </c>
      <c r="T339" s="203">
        <f>S339*H339</f>
        <v>0.595356</v>
      </c>
      <c r="U339" s="36"/>
      <c r="V339" s="36"/>
      <c r="W339" s="36"/>
      <c r="X339" s="36"/>
      <c r="Y339" s="36"/>
      <c r="Z339" s="36"/>
      <c r="AA339" s="36"/>
      <c r="AB339" s="36"/>
      <c r="AC339" s="36"/>
      <c r="AD339" s="36"/>
      <c r="AE339" s="36"/>
      <c r="AR339" s="204" t="s">
        <v>261</v>
      </c>
      <c r="AT339" s="204" t="s">
        <v>177</v>
      </c>
      <c r="AU339" s="204" t="s">
        <v>91</v>
      </c>
      <c r="AY339" s="18" t="s">
        <v>174</v>
      </c>
      <c r="BE339" s="205">
        <f>IF(N339="základní",J339,0)</f>
        <v>0</v>
      </c>
      <c r="BF339" s="205">
        <f>IF(N339="snížená",J339,0)</f>
        <v>0</v>
      </c>
      <c r="BG339" s="205">
        <f>IF(N339="zákl. přenesená",J339,0)</f>
        <v>0</v>
      </c>
      <c r="BH339" s="205">
        <f>IF(N339="sníž. přenesená",J339,0)</f>
        <v>0</v>
      </c>
      <c r="BI339" s="205">
        <f>IF(N339="nulová",J339,0)</f>
        <v>0</v>
      </c>
      <c r="BJ339" s="18" t="s">
        <v>87</v>
      </c>
      <c r="BK339" s="205">
        <f>ROUND(I339*H339,2)</f>
        <v>0</v>
      </c>
      <c r="BL339" s="18" t="s">
        <v>261</v>
      </c>
      <c r="BM339" s="204" t="s">
        <v>517</v>
      </c>
    </row>
    <row r="340" spans="1:65" s="13" customFormat="1" ht="11.25">
      <c r="B340" s="211"/>
      <c r="C340" s="212"/>
      <c r="D340" s="206" t="s">
        <v>185</v>
      </c>
      <c r="E340" s="213" t="s">
        <v>1</v>
      </c>
      <c r="F340" s="214" t="s">
        <v>186</v>
      </c>
      <c r="G340" s="212"/>
      <c r="H340" s="213" t="s">
        <v>1</v>
      </c>
      <c r="I340" s="215"/>
      <c r="J340" s="212"/>
      <c r="K340" s="212"/>
      <c r="L340" s="216"/>
      <c r="M340" s="217"/>
      <c r="N340" s="218"/>
      <c r="O340" s="218"/>
      <c r="P340" s="218"/>
      <c r="Q340" s="218"/>
      <c r="R340" s="218"/>
      <c r="S340" s="218"/>
      <c r="T340" s="219"/>
      <c r="AT340" s="220" t="s">
        <v>185</v>
      </c>
      <c r="AU340" s="220" t="s">
        <v>91</v>
      </c>
      <c r="AV340" s="13" t="s">
        <v>87</v>
      </c>
      <c r="AW340" s="13" t="s">
        <v>38</v>
      </c>
      <c r="AX340" s="13" t="s">
        <v>83</v>
      </c>
      <c r="AY340" s="220" t="s">
        <v>174</v>
      </c>
    </row>
    <row r="341" spans="1:65" s="14" customFormat="1" ht="11.25">
      <c r="B341" s="221"/>
      <c r="C341" s="222"/>
      <c r="D341" s="206" t="s">
        <v>185</v>
      </c>
      <c r="E341" s="223" t="s">
        <v>1</v>
      </c>
      <c r="F341" s="224" t="s">
        <v>518</v>
      </c>
      <c r="G341" s="222"/>
      <c r="H341" s="225">
        <v>595.35599999999999</v>
      </c>
      <c r="I341" s="226"/>
      <c r="J341" s="222"/>
      <c r="K341" s="222"/>
      <c r="L341" s="227"/>
      <c r="M341" s="228"/>
      <c r="N341" s="229"/>
      <c r="O341" s="229"/>
      <c r="P341" s="229"/>
      <c r="Q341" s="229"/>
      <c r="R341" s="229"/>
      <c r="S341" s="229"/>
      <c r="T341" s="230"/>
      <c r="AT341" s="231" t="s">
        <v>185</v>
      </c>
      <c r="AU341" s="231" t="s">
        <v>91</v>
      </c>
      <c r="AV341" s="14" t="s">
        <v>91</v>
      </c>
      <c r="AW341" s="14" t="s">
        <v>38</v>
      </c>
      <c r="AX341" s="14" t="s">
        <v>83</v>
      </c>
      <c r="AY341" s="231" t="s">
        <v>174</v>
      </c>
    </row>
    <row r="342" spans="1:65" s="15" customFormat="1" ht="11.25">
      <c r="B342" s="232"/>
      <c r="C342" s="233"/>
      <c r="D342" s="206" t="s">
        <v>185</v>
      </c>
      <c r="E342" s="234" t="s">
        <v>1</v>
      </c>
      <c r="F342" s="235" t="s">
        <v>189</v>
      </c>
      <c r="G342" s="233"/>
      <c r="H342" s="236">
        <v>595.35599999999999</v>
      </c>
      <c r="I342" s="237"/>
      <c r="J342" s="233"/>
      <c r="K342" s="233"/>
      <c r="L342" s="238"/>
      <c r="M342" s="239"/>
      <c r="N342" s="240"/>
      <c r="O342" s="240"/>
      <c r="P342" s="240"/>
      <c r="Q342" s="240"/>
      <c r="R342" s="240"/>
      <c r="S342" s="240"/>
      <c r="T342" s="241"/>
      <c r="AT342" s="242" t="s">
        <v>185</v>
      </c>
      <c r="AU342" s="242" t="s">
        <v>91</v>
      </c>
      <c r="AV342" s="15" t="s">
        <v>120</v>
      </c>
      <c r="AW342" s="15" t="s">
        <v>38</v>
      </c>
      <c r="AX342" s="15" t="s">
        <v>87</v>
      </c>
      <c r="AY342" s="242" t="s">
        <v>174</v>
      </c>
    </row>
    <row r="343" spans="1:65" s="2" customFormat="1" ht="16.5" customHeight="1">
      <c r="A343" s="36"/>
      <c r="B343" s="37"/>
      <c r="C343" s="193" t="s">
        <v>519</v>
      </c>
      <c r="D343" s="193" t="s">
        <v>177</v>
      </c>
      <c r="E343" s="194" t="s">
        <v>520</v>
      </c>
      <c r="F343" s="195" t="s">
        <v>521</v>
      </c>
      <c r="G343" s="196" t="s">
        <v>339</v>
      </c>
      <c r="H343" s="264"/>
      <c r="I343" s="198"/>
      <c r="J343" s="199">
        <f>ROUND(I343*H343,2)</f>
        <v>0</v>
      </c>
      <c r="K343" s="195" t="s">
        <v>194</v>
      </c>
      <c r="L343" s="41"/>
      <c r="M343" s="200" t="s">
        <v>1</v>
      </c>
      <c r="N343" s="201" t="s">
        <v>48</v>
      </c>
      <c r="O343" s="73"/>
      <c r="P343" s="202">
        <f>O343*H343</f>
        <v>0</v>
      </c>
      <c r="Q343" s="202">
        <v>0</v>
      </c>
      <c r="R343" s="202">
        <f>Q343*H343</f>
        <v>0</v>
      </c>
      <c r="S343" s="202">
        <v>0</v>
      </c>
      <c r="T343" s="203">
        <f>S343*H343</f>
        <v>0</v>
      </c>
      <c r="U343" s="36"/>
      <c r="V343" s="36"/>
      <c r="W343" s="36"/>
      <c r="X343" s="36"/>
      <c r="Y343" s="36"/>
      <c r="Z343" s="36"/>
      <c r="AA343" s="36"/>
      <c r="AB343" s="36"/>
      <c r="AC343" s="36"/>
      <c r="AD343" s="36"/>
      <c r="AE343" s="36"/>
      <c r="AR343" s="204" t="s">
        <v>261</v>
      </c>
      <c r="AT343" s="204" t="s">
        <v>177</v>
      </c>
      <c r="AU343" s="204" t="s">
        <v>91</v>
      </c>
      <c r="AY343" s="18" t="s">
        <v>174</v>
      </c>
      <c r="BE343" s="205">
        <f>IF(N343="základní",J343,0)</f>
        <v>0</v>
      </c>
      <c r="BF343" s="205">
        <f>IF(N343="snížená",J343,0)</f>
        <v>0</v>
      </c>
      <c r="BG343" s="205">
        <f>IF(N343="zákl. přenesená",J343,0)</f>
        <v>0</v>
      </c>
      <c r="BH343" s="205">
        <f>IF(N343="sníž. přenesená",J343,0)</f>
        <v>0</v>
      </c>
      <c r="BI343" s="205">
        <f>IF(N343="nulová",J343,0)</f>
        <v>0</v>
      </c>
      <c r="BJ343" s="18" t="s">
        <v>87</v>
      </c>
      <c r="BK343" s="205">
        <f>ROUND(I343*H343,2)</f>
        <v>0</v>
      </c>
      <c r="BL343" s="18" t="s">
        <v>261</v>
      </c>
      <c r="BM343" s="204" t="s">
        <v>522</v>
      </c>
    </row>
    <row r="344" spans="1:65" s="12" customFormat="1" ht="22.9" customHeight="1">
      <c r="B344" s="177"/>
      <c r="C344" s="178"/>
      <c r="D344" s="179" t="s">
        <v>82</v>
      </c>
      <c r="E344" s="191" t="s">
        <v>523</v>
      </c>
      <c r="F344" s="191" t="s">
        <v>524</v>
      </c>
      <c r="G344" s="178"/>
      <c r="H344" s="178"/>
      <c r="I344" s="181"/>
      <c r="J344" s="192">
        <f>BK344</f>
        <v>0</v>
      </c>
      <c r="K344" s="178"/>
      <c r="L344" s="183"/>
      <c r="M344" s="184"/>
      <c r="N344" s="185"/>
      <c r="O344" s="185"/>
      <c r="P344" s="186">
        <f>SUM(P345:P353)</f>
        <v>0</v>
      </c>
      <c r="Q344" s="185"/>
      <c r="R344" s="186">
        <f>SUM(R345:R353)</f>
        <v>1.3395000000000001E-2</v>
      </c>
      <c r="S344" s="185"/>
      <c r="T344" s="187">
        <f>SUM(T345:T353)</f>
        <v>0</v>
      </c>
      <c r="AR344" s="188" t="s">
        <v>91</v>
      </c>
      <c r="AT344" s="189" t="s">
        <v>82</v>
      </c>
      <c r="AU344" s="189" t="s">
        <v>87</v>
      </c>
      <c r="AY344" s="188" t="s">
        <v>174</v>
      </c>
      <c r="BK344" s="190">
        <f>SUM(BK345:BK353)</f>
        <v>0</v>
      </c>
    </row>
    <row r="345" spans="1:65" s="2" customFormat="1" ht="16.5" customHeight="1">
      <c r="A345" s="36"/>
      <c r="B345" s="37"/>
      <c r="C345" s="193" t="s">
        <v>525</v>
      </c>
      <c r="D345" s="193" t="s">
        <v>177</v>
      </c>
      <c r="E345" s="194" t="s">
        <v>526</v>
      </c>
      <c r="F345" s="195" t="s">
        <v>527</v>
      </c>
      <c r="G345" s="196" t="s">
        <v>180</v>
      </c>
      <c r="H345" s="197">
        <v>28.5</v>
      </c>
      <c r="I345" s="198"/>
      <c r="J345" s="199">
        <f>ROUND(I345*H345,2)</f>
        <v>0</v>
      </c>
      <c r="K345" s="195" t="s">
        <v>194</v>
      </c>
      <c r="L345" s="41"/>
      <c r="M345" s="200" t="s">
        <v>1</v>
      </c>
      <c r="N345" s="201" t="s">
        <v>48</v>
      </c>
      <c r="O345" s="73"/>
      <c r="P345" s="202">
        <f>O345*H345</f>
        <v>0</v>
      </c>
      <c r="Q345" s="202">
        <v>6.0000000000000002E-5</v>
      </c>
      <c r="R345" s="202">
        <f>Q345*H345</f>
        <v>1.7100000000000001E-3</v>
      </c>
      <c r="S345" s="202">
        <v>0</v>
      </c>
      <c r="T345" s="203">
        <f>S345*H345</f>
        <v>0</v>
      </c>
      <c r="U345" s="36"/>
      <c r="V345" s="36"/>
      <c r="W345" s="36"/>
      <c r="X345" s="36"/>
      <c r="Y345" s="36"/>
      <c r="Z345" s="36"/>
      <c r="AA345" s="36"/>
      <c r="AB345" s="36"/>
      <c r="AC345" s="36"/>
      <c r="AD345" s="36"/>
      <c r="AE345" s="36"/>
      <c r="AR345" s="204" t="s">
        <v>261</v>
      </c>
      <c r="AT345" s="204" t="s">
        <v>177</v>
      </c>
      <c r="AU345" s="204" t="s">
        <v>91</v>
      </c>
      <c r="AY345" s="18" t="s">
        <v>174</v>
      </c>
      <c r="BE345" s="205">
        <f>IF(N345="základní",J345,0)</f>
        <v>0</v>
      </c>
      <c r="BF345" s="205">
        <f>IF(N345="snížená",J345,0)</f>
        <v>0</v>
      </c>
      <c r="BG345" s="205">
        <f>IF(N345="zákl. přenesená",J345,0)</f>
        <v>0</v>
      </c>
      <c r="BH345" s="205">
        <f>IF(N345="sníž. přenesená",J345,0)</f>
        <v>0</v>
      </c>
      <c r="BI345" s="205">
        <f>IF(N345="nulová",J345,0)</f>
        <v>0</v>
      </c>
      <c r="BJ345" s="18" t="s">
        <v>87</v>
      </c>
      <c r="BK345" s="205">
        <f>ROUND(I345*H345,2)</f>
        <v>0</v>
      </c>
      <c r="BL345" s="18" t="s">
        <v>261</v>
      </c>
      <c r="BM345" s="204" t="s">
        <v>528</v>
      </c>
    </row>
    <row r="346" spans="1:65" s="2" customFormat="1" ht="19.5">
      <c r="A346" s="36"/>
      <c r="B346" s="37"/>
      <c r="C346" s="38"/>
      <c r="D346" s="206" t="s">
        <v>183</v>
      </c>
      <c r="E346" s="38"/>
      <c r="F346" s="207" t="s">
        <v>529</v>
      </c>
      <c r="G346" s="38"/>
      <c r="H346" s="38"/>
      <c r="I346" s="208"/>
      <c r="J346" s="38"/>
      <c r="K346" s="38"/>
      <c r="L346" s="41"/>
      <c r="M346" s="209"/>
      <c r="N346" s="210"/>
      <c r="O346" s="73"/>
      <c r="P346" s="73"/>
      <c r="Q346" s="73"/>
      <c r="R346" s="73"/>
      <c r="S346" s="73"/>
      <c r="T346" s="74"/>
      <c r="U346" s="36"/>
      <c r="V346" s="36"/>
      <c r="W346" s="36"/>
      <c r="X346" s="36"/>
      <c r="Y346" s="36"/>
      <c r="Z346" s="36"/>
      <c r="AA346" s="36"/>
      <c r="AB346" s="36"/>
      <c r="AC346" s="36"/>
      <c r="AD346" s="36"/>
      <c r="AE346" s="36"/>
      <c r="AT346" s="18" t="s">
        <v>183</v>
      </c>
      <c r="AU346" s="18" t="s">
        <v>91</v>
      </c>
    </row>
    <row r="347" spans="1:65" s="2" customFormat="1" ht="16.5" customHeight="1">
      <c r="A347" s="36"/>
      <c r="B347" s="37"/>
      <c r="C347" s="193" t="s">
        <v>530</v>
      </c>
      <c r="D347" s="193" t="s">
        <v>177</v>
      </c>
      <c r="E347" s="194" t="s">
        <v>531</v>
      </c>
      <c r="F347" s="195" t="s">
        <v>532</v>
      </c>
      <c r="G347" s="196" t="s">
        <v>180</v>
      </c>
      <c r="H347" s="197">
        <v>28.5</v>
      </c>
      <c r="I347" s="198"/>
      <c r="J347" s="199">
        <f>ROUND(I347*H347,2)</f>
        <v>0</v>
      </c>
      <c r="K347" s="195" t="s">
        <v>194</v>
      </c>
      <c r="L347" s="41"/>
      <c r="M347" s="200" t="s">
        <v>1</v>
      </c>
      <c r="N347" s="201" t="s">
        <v>48</v>
      </c>
      <c r="O347" s="73"/>
      <c r="P347" s="202">
        <f>O347*H347</f>
        <v>0</v>
      </c>
      <c r="Q347" s="202">
        <v>0</v>
      </c>
      <c r="R347" s="202">
        <f>Q347*H347</f>
        <v>0</v>
      </c>
      <c r="S347" s="202">
        <v>0</v>
      </c>
      <c r="T347" s="203">
        <f>S347*H347</f>
        <v>0</v>
      </c>
      <c r="U347" s="36"/>
      <c r="V347" s="36"/>
      <c r="W347" s="36"/>
      <c r="X347" s="36"/>
      <c r="Y347" s="36"/>
      <c r="Z347" s="36"/>
      <c r="AA347" s="36"/>
      <c r="AB347" s="36"/>
      <c r="AC347" s="36"/>
      <c r="AD347" s="36"/>
      <c r="AE347" s="36"/>
      <c r="AR347" s="204" t="s">
        <v>261</v>
      </c>
      <c r="AT347" s="204" t="s">
        <v>177</v>
      </c>
      <c r="AU347" s="204" t="s">
        <v>91</v>
      </c>
      <c r="AY347" s="18" t="s">
        <v>174</v>
      </c>
      <c r="BE347" s="205">
        <f>IF(N347="základní",J347,0)</f>
        <v>0</v>
      </c>
      <c r="BF347" s="205">
        <f>IF(N347="snížená",J347,0)</f>
        <v>0</v>
      </c>
      <c r="BG347" s="205">
        <f>IF(N347="zákl. přenesená",J347,0)</f>
        <v>0</v>
      </c>
      <c r="BH347" s="205">
        <f>IF(N347="sníž. přenesená",J347,0)</f>
        <v>0</v>
      </c>
      <c r="BI347" s="205">
        <f>IF(N347="nulová",J347,0)</f>
        <v>0</v>
      </c>
      <c r="BJ347" s="18" t="s">
        <v>87</v>
      </c>
      <c r="BK347" s="205">
        <f>ROUND(I347*H347,2)</f>
        <v>0</v>
      </c>
      <c r="BL347" s="18" t="s">
        <v>261</v>
      </c>
      <c r="BM347" s="204" t="s">
        <v>533</v>
      </c>
    </row>
    <row r="348" spans="1:65" s="2" customFormat="1" ht="19.5">
      <c r="A348" s="36"/>
      <c r="B348" s="37"/>
      <c r="C348" s="38"/>
      <c r="D348" s="206" t="s">
        <v>183</v>
      </c>
      <c r="E348" s="38"/>
      <c r="F348" s="207" t="s">
        <v>529</v>
      </c>
      <c r="G348" s="38"/>
      <c r="H348" s="38"/>
      <c r="I348" s="208"/>
      <c r="J348" s="38"/>
      <c r="K348" s="38"/>
      <c r="L348" s="41"/>
      <c r="M348" s="209"/>
      <c r="N348" s="210"/>
      <c r="O348" s="73"/>
      <c r="P348" s="73"/>
      <c r="Q348" s="73"/>
      <c r="R348" s="73"/>
      <c r="S348" s="73"/>
      <c r="T348" s="74"/>
      <c r="U348" s="36"/>
      <c r="V348" s="36"/>
      <c r="W348" s="36"/>
      <c r="X348" s="36"/>
      <c r="Y348" s="36"/>
      <c r="Z348" s="36"/>
      <c r="AA348" s="36"/>
      <c r="AB348" s="36"/>
      <c r="AC348" s="36"/>
      <c r="AD348" s="36"/>
      <c r="AE348" s="36"/>
      <c r="AT348" s="18" t="s">
        <v>183</v>
      </c>
      <c r="AU348" s="18" t="s">
        <v>91</v>
      </c>
    </row>
    <row r="349" spans="1:65" s="2" customFormat="1" ht="16.5" customHeight="1">
      <c r="A349" s="36"/>
      <c r="B349" s="37"/>
      <c r="C349" s="193" t="s">
        <v>534</v>
      </c>
      <c r="D349" s="193" t="s">
        <v>177</v>
      </c>
      <c r="E349" s="194" t="s">
        <v>535</v>
      </c>
      <c r="F349" s="195" t="s">
        <v>536</v>
      </c>
      <c r="G349" s="196" t="s">
        <v>180</v>
      </c>
      <c r="H349" s="197">
        <v>28.5</v>
      </c>
      <c r="I349" s="198"/>
      <c r="J349" s="199">
        <f>ROUND(I349*H349,2)</f>
        <v>0</v>
      </c>
      <c r="K349" s="195" t="s">
        <v>194</v>
      </c>
      <c r="L349" s="41"/>
      <c r="M349" s="200" t="s">
        <v>1</v>
      </c>
      <c r="N349" s="201" t="s">
        <v>48</v>
      </c>
      <c r="O349" s="73"/>
      <c r="P349" s="202">
        <f>O349*H349</f>
        <v>0</v>
      </c>
      <c r="Q349" s="202">
        <v>1.7000000000000001E-4</v>
      </c>
      <c r="R349" s="202">
        <f>Q349*H349</f>
        <v>4.8450000000000003E-3</v>
      </c>
      <c r="S349" s="202">
        <v>0</v>
      </c>
      <c r="T349" s="203">
        <f>S349*H349</f>
        <v>0</v>
      </c>
      <c r="U349" s="36"/>
      <c r="V349" s="36"/>
      <c r="W349" s="36"/>
      <c r="X349" s="36"/>
      <c r="Y349" s="36"/>
      <c r="Z349" s="36"/>
      <c r="AA349" s="36"/>
      <c r="AB349" s="36"/>
      <c r="AC349" s="36"/>
      <c r="AD349" s="36"/>
      <c r="AE349" s="36"/>
      <c r="AR349" s="204" t="s">
        <v>261</v>
      </c>
      <c r="AT349" s="204" t="s">
        <v>177</v>
      </c>
      <c r="AU349" s="204" t="s">
        <v>91</v>
      </c>
      <c r="AY349" s="18" t="s">
        <v>174</v>
      </c>
      <c r="BE349" s="205">
        <f>IF(N349="základní",J349,0)</f>
        <v>0</v>
      </c>
      <c r="BF349" s="205">
        <f>IF(N349="snížená",J349,0)</f>
        <v>0</v>
      </c>
      <c r="BG349" s="205">
        <f>IF(N349="zákl. přenesená",J349,0)</f>
        <v>0</v>
      </c>
      <c r="BH349" s="205">
        <f>IF(N349="sníž. přenesená",J349,0)</f>
        <v>0</v>
      </c>
      <c r="BI349" s="205">
        <f>IF(N349="nulová",J349,0)</f>
        <v>0</v>
      </c>
      <c r="BJ349" s="18" t="s">
        <v>87</v>
      </c>
      <c r="BK349" s="205">
        <f>ROUND(I349*H349,2)</f>
        <v>0</v>
      </c>
      <c r="BL349" s="18" t="s">
        <v>261</v>
      </c>
      <c r="BM349" s="204" t="s">
        <v>537</v>
      </c>
    </row>
    <row r="350" spans="1:65" s="2" customFormat="1" ht="19.5">
      <c r="A350" s="36"/>
      <c r="B350" s="37"/>
      <c r="C350" s="38"/>
      <c r="D350" s="206" t="s">
        <v>183</v>
      </c>
      <c r="E350" s="38"/>
      <c r="F350" s="207" t="s">
        <v>529</v>
      </c>
      <c r="G350" s="38"/>
      <c r="H350" s="38"/>
      <c r="I350" s="208"/>
      <c r="J350" s="38"/>
      <c r="K350" s="38"/>
      <c r="L350" s="41"/>
      <c r="M350" s="209"/>
      <c r="N350" s="210"/>
      <c r="O350" s="73"/>
      <c r="P350" s="73"/>
      <c r="Q350" s="73"/>
      <c r="R350" s="73"/>
      <c r="S350" s="73"/>
      <c r="T350" s="74"/>
      <c r="U350" s="36"/>
      <c r="V350" s="36"/>
      <c r="W350" s="36"/>
      <c r="X350" s="36"/>
      <c r="Y350" s="36"/>
      <c r="Z350" s="36"/>
      <c r="AA350" s="36"/>
      <c r="AB350" s="36"/>
      <c r="AC350" s="36"/>
      <c r="AD350" s="36"/>
      <c r="AE350" s="36"/>
      <c r="AT350" s="18" t="s">
        <v>183</v>
      </c>
      <c r="AU350" s="18" t="s">
        <v>91</v>
      </c>
    </row>
    <row r="351" spans="1:65" s="2" customFormat="1" ht="16.5" customHeight="1">
      <c r="A351" s="36"/>
      <c r="B351" s="37"/>
      <c r="C351" s="193" t="s">
        <v>538</v>
      </c>
      <c r="D351" s="193" t="s">
        <v>177</v>
      </c>
      <c r="E351" s="194" t="s">
        <v>539</v>
      </c>
      <c r="F351" s="195" t="s">
        <v>540</v>
      </c>
      <c r="G351" s="196" t="s">
        <v>180</v>
      </c>
      <c r="H351" s="197">
        <v>57</v>
      </c>
      <c r="I351" s="198"/>
      <c r="J351" s="199">
        <f>ROUND(I351*H351,2)</f>
        <v>0</v>
      </c>
      <c r="K351" s="195" t="s">
        <v>194</v>
      </c>
      <c r="L351" s="41"/>
      <c r="M351" s="200" t="s">
        <v>1</v>
      </c>
      <c r="N351" s="201" t="s">
        <v>48</v>
      </c>
      <c r="O351" s="73"/>
      <c r="P351" s="202">
        <f>O351*H351</f>
        <v>0</v>
      </c>
      <c r="Q351" s="202">
        <v>1.2E-4</v>
      </c>
      <c r="R351" s="202">
        <f>Q351*H351</f>
        <v>6.8400000000000006E-3</v>
      </c>
      <c r="S351" s="202">
        <v>0</v>
      </c>
      <c r="T351" s="203">
        <f>S351*H351</f>
        <v>0</v>
      </c>
      <c r="U351" s="36"/>
      <c r="V351" s="36"/>
      <c r="W351" s="36"/>
      <c r="X351" s="36"/>
      <c r="Y351" s="36"/>
      <c r="Z351" s="36"/>
      <c r="AA351" s="36"/>
      <c r="AB351" s="36"/>
      <c r="AC351" s="36"/>
      <c r="AD351" s="36"/>
      <c r="AE351" s="36"/>
      <c r="AR351" s="204" t="s">
        <v>261</v>
      </c>
      <c r="AT351" s="204" t="s">
        <v>177</v>
      </c>
      <c r="AU351" s="204" t="s">
        <v>91</v>
      </c>
      <c r="AY351" s="18" t="s">
        <v>174</v>
      </c>
      <c r="BE351" s="205">
        <f>IF(N351="základní",J351,0)</f>
        <v>0</v>
      </c>
      <c r="BF351" s="205">
        <f>IF(N351="snížená",J351,0)</f>
        <v>0</v>
      </c>
      <c r="BG351" s="205">
        <f>IF(N351="zákl. přenesená",J351,0)</f>
        <v>0</v>
      </c>
      <c r="BH351" s="205">
        <f>IF(N351="sníž. přenesená",J351,0)</f>
        <v>0</v>
      </c>
      <c r="BI351" s="205">
        <f>IF(N351="nulová",J351,0)</f>
        <v>0</v>
      </c>
      <c r="BJ351" s="18" t="s">
        <v>87</v>
      </c>
      <c r="BK351" s="205">
        <f>ROUND(I351*H351,2)</f>
        <v>0</v>
      </c>
      <c r="BL351" s="18" t="s">
        <v>261</v>
      </c>
      <c r="BM351" s="204" t="s">
        <v>541</v>
      </c>
    </row>
    <row r="352" spans="1:65" s="2" customFormat="1" ht="19.5">
      <c r="A352" s="36"/>
      <c r="B352" s="37"/>
      <c r="C352" s="38"/>
      <c r="D352" s="206" t="s">
        <v>183</v>
      </c>
      <c r="E352" s="38"/>
      <c r="F352" s="207" t="s">
        <v>529</v>
      </c>
      <c r="G352" s="38"/>
      <c r="H352" s="38"/>
      <c r="I352" s="208"/>
      <c r="J352" s="38"/>
      <c r="K352" s="38"/>
      <c r="L352" s="41"/>
      <c r="M352" s="209"/>
      <c r="N352" s="210"/>
      <c r="O352" s="73"/>
      <c r="P352" s="73"/>
      <c r="Q352" s="73"/>
      <c r="R352" s="73"/>
      <c r="S352" s="73"/>
      <c r="T352" s="74"/>
      <c r="U352" s="36"/>
      <c r="V352" s="36"/>
      <c r="W352" s="36"/>
      <c r="X352" s="36"/>
      <c r="Y352" s="36"/>
      <c r="Z352" s="36"/>
      <c r="AA352" s="36"/>
      <c r="AB352" s="36"/>
      <c r="AC352" s="36"/>
      <c r="AD352" s="36"/>
      <c r="AE352" s="36"/>
      <c r="AT352" s="18" t="s">
        <v>183</v>
      </c>
      <c r="AU352" s="18" t="s">
        <v>91</v>
      </c>
    </row>
    <row r="353" spans="1:65" s="14" customFormat="1" ht="11.25">
      <c r="B353" s="221"/>
      <c r="C353" s="222"/>
      <c r="D353" s="206" t="s">
        <v>185</v>
      </c>
      <c r="E353" s="222"/>
      <c r="F353" s="224" t="s">
        <v>542</v>
      </c>
      <c r="G353" s="222"/>
      <c r="H353" s="225">
        <v>57</v>
      </c>
      <c r="I353" s="226"/>
      <c r="J353" s="222"/>
      <c r="K353" s="222"/>
      <c r="L353" s="227"/>
      <c r="M353" s="228"/>
      <c r="N353" s="229"/>
      <c r="O353" s="229"/>
      <c r="P353" s="229"/>
      <c r="Q353" s="229"/>
      <c r="R353" s="229"/>
      <c r="S353" s="229"/>
      <c r="T353" s="230"/>
      <c r="AT353" s="231" t="s">
        <v>185</v>
      </c>
      <c r="AU353" s="231" t="s">
        <v>91</v>
      </c>
      <c r="AV353" s="14" t="s">
        <v>91</v>
      </c>
      <c r="AW353" s="14" t="s">
        <v>4</v>
      </c>
      <c r="AX353" s="14" t="s">
        <v>87</v>
      </c>
      <c r="AY353" s="231" t="s">
        <v>174</v>
      </c>
    </row>
    <row r="354" spans="1:65" s="12" customFormat="1" ht="25.9" customHeight="1">
      <c r="B354" s="177"/>
      <c r="C354" s="178"/>
      <c r="D354" s="179" t="s">
        <v>82</v>
      </c>
      <c r="E354" s="180" t="s">
        <v>543</v>
      </c>
      <c r="F354" s="180" t="s">
        <v>544</v>
      </c>
      <c r="G354" s="178"/>
      <c r="H354" s="178"/>
      <c r="I354" s="181"/>
      <c r="J354" s="182">
        <f>BK354</f>
        <v>0</v>
      </c>
      <c r="K354" s="178"/>
      <c r="L354" s="183"/>
      <c r="M354" s="184"/>
      <c r="N354" s="185"/>
      <c r="O354" s="185"/>
      <c r="P354" s="186">
        <f>SUM(P355:P371)</f>
        <v>0</v>
      </c>
      <c r="Q354" s="185"/>
      <c r="R354" s="186">
        <f>SUM(R355:R371)</f>
        <v>0</v>
      </c>
      <c r="S354" s="185"/>
      <c r="T354" s="187">
        <f>SUM(T355:T371)</f>
        <v>0</v>
      </c>
      <c r="AR354" s="188" t="s">
        <v>120</v>
      </c>
      <c r="AT354" s="189" t="s">
        <v>82</v>
      </c>
      <c r="AU354" s="189" t="s">
        <v>83</v>
      </c>
      <c r="AY354" s="188" t="s">
        <v>174</v>
      </c>
      <c r="BK354" s="190">
        <f>SUM(BK355:BK371)</f>
        <v>0</v>
      </c>
    </row>
    <row r="355" spans="1:65" s="2" customFormat="1" ht="24.2" customHeight="1">
      <c r="A355" s="36"/>
      <c r="B355" s="37"/>
      <c r="C355" s="193" t="s">
        <v>545</v>
      </c>
      <c r="D355" s="193" t="s">
        <v>177</v>
      </c>
      <c r="E355" s="194" t="s">
        <v>546</v>
      </c>
      <c r="F355" s="195" t="s">
        <v>547</v>
      </c>
      <c r="G355" s="196" t="s">
        <v>180</v>
      </c>
      <c r="H355" s="197">
        <v>1041.83</v>
      </c>
      <c r="I355" s="198"/>
      <c r="J355" s="199">
        <f>ROUND(I355*H355,2)</f>
        <v>0</v>
      </c>
      <c r="K355" s="195" t="s">
        <v>181</v>
      </c>
      <c r="L355" s="41"/>
      <c r="M355" s="200" t="s">
        <v>1</v>
      </c>
      <c r="N355" s="201" t="s">
        <v>48</v>
      </c>
      <c r="O355" s="73"/>
      <c r="P355" s="202">
        <f>O355*H355</f>
        <v>0</v>
      </c>
      <c r="Q355" s="202">
        <v>0</v>
      </c>
      <c r="R355" s="202">
        <f>Q355*H355</f>
        <v>0</v>
      </c>
      <c r="S355" s="202">
        <v>0</v>
      </c>
      <c r="T355" s="203">
        <f>S355*H355</f>
        <v>0</v>
      </c>
      <c r="U355" s="36"/>
      <c r="V355" s="36"/>
      <c r="W355" s="36"/>
      <c r="X355" s="36"/>
      <c r="Y355" s="36"/>
      <c r="Z355" s="36"/>
      <c r="AA355" s="36"/>
      <c r="AB355" s="36"/>
      <c r="AC355" s="36"/>
      <c r="AD355" s="36"/>
      <c r="AE355" s="36"/>
      <c r="AR355" s="204" t="s">
        <v>548</v>
      </c>
      <c r="AT355" s="204" t="s">
        <v>177</v>
      </c>
      <c r="AU355" s="204" t="s">
        <v>87</v>
      </c>
      <c r="AY355" s="18" t="s">
        <v>174</v>
      </c>
      <c r="BE355" s="205">
        <f>IF(N355="základní",J355,0)</f>
        <v>0</v>
      </c>
      <c r="BF355" s="205">
        <f>IF(N355="snížená",J355,0)</f>
        <v>0</v>
      </c>
      <c r="BG355" s="205">
        <f>IF(N355="zákl. přenesená",J355,0)</f>
        <v>0</v>
      </c>
      <c r="BH355" s="205">
        <f>IF(N355="sníž. přenesená",J355,0)</f>
        <v>0</v>
      </c>
      <c r="BI355" s="205">
        <f>IF(N355="nulová",J355,0)</f>
        <v>0</v>
      </c>
      <c r="BJ355" s="18" t="s">
        <v>87</v>
      </c>
      <c r="BK355" s="205">
        <f>ROUND(I355*H355,2)</f>
        <v>0</v>
      </c>
      <c r="BL355" s="18" t="s">
        <v>548</v>
      </c>
      <c r="BM355" s="204" t="s">
        <v>549</v>
      </c>
    </row>
    <row r="356" spans="1:65" s="2" customFormat="1" ht="39">
      <c r="A356" s="36"/>
      <c r="B356" s="37"/>
      <c r="C356" s="38"/>
      <c r="D356" s="206" t="s">
        <v>183</v>
      </c>
      <c r="E356" s="38"/>
      <c r="F356" s="207" t="s">
        <v>550</v>
      </c>
      <c r="G356" s="38"/>
      <c r="H356" s="38"/>
      <c r="I356" s="208"/>
      <c r="J356" s="38"/>
      <c r="K356" s="38"/>
      <c r="L356" s="41"/>
      <c r="M356" s="209"/>
      <c r="N356" s="210"/>
      <c r="O356" s="73"/>
      <c r="P356" s="73"/>
      <c r="Q356" s="73"/>
      <c r="R356" s="73"/>
      <c r="S356" s="73"/>
      <c r="T356" s="74"/>
      <c r="U356" s="36"/>
      <c r="V356" s="36"/>
      <c r="W356" s="36"/>
      <c r="X356" s="36"/>
      <c r="Y356" s="36"/>
      <c r="Z356" s="36"/>
      <c r="AA356" s="36"/>
      <c r="AB356" s="36"/>
      <c r="AC356" s="36"/>
      <c r="AD356" s="36"/>
      <c r="AE356" s="36"/>
      <c r="AT356" s="18" t="s">
        <v>183</v>
      </c>
      <c r="AU356" s="18" t="s">
        <v>87</v>
      </c>
    </row>
    <row r="357" spans="1:65" s="13" customFormat="1" ht="11.25">
      <c r="B357" s="211"/>
      <c r="C357" s="212"/>
      <c r="D357" s="206" t="s">
        <v>185</v>
      </c>
      <c r="E357" s="213" t="s">
        <v>1</v>
      </c>
      <c r="F357" s="214" t="s">
        <v>551</v>
      </c>
      <c r="G357" s="212"/>
      <c r="H357" s="213" t="s">
        <v>1</v>
      </c>
      <c r="I357" s="215"/>
      <c r="J357" s="212"/>
      <c r="K357" s="212"/>
      <c r="L357" s="216"/>
      <c r="M357" s="217"/>
      <c r="N357" s="218"/>
      <c r="O357" s="218"/>
      <c r="P357" s="218"/>
      <c r="Q357" s="218"/>
      <c r="R357" s="218"/>
      <c r="S357" s="218"/>
      <c r="T357" s="219"/>
      <c r="AT357" s="220" t="s">
        <v>185</v>
      </c>
      <c r="AU357" s="220" t="s">
        <v>87</v>
      </c>
      <c r="AV357" s="13" t="s">
        <v>87</v>
      </c>
      <c r="AW357" s="13" t="s">
        <v>38</v>
      </c>
      <c r="AX357" s="13" t="s">
        <v>83</v>
      </c>
      <c r="AY357" s="220" t="s">
        <v>174</v>
      </c>
    </row>
    <row r="358" spans="1:65" s="14" customFormat="1" ht="11.25">
      <c r="B358" s="221"/>
      <c r="C358" s="222"/>
      <c r="D358" s="206" t="s">
        <v>185</v>
      </c>
      <c r="E358" s="223" t="s">
        <v>1</v>
      </c>
      <c r="F358" s="224" t="s">
        <v>196</v>
      </c>
      <c r="G358" s="222"/>
      <c r="H358" s="225">
        <v>828.14</v>
      </c>
      <c r="I358" s="226"/>
      <c r="J358" s="222"/>
      <c r="K358" s="222"/>
      <c r="L358" s="227"/>
      <c r="M358" s="228"/>
      <c r="N358" s="229"/>
      <c r="O358" s="229"/>
      <c r="P358" s="229"/>
      <c r="Q358" s="229"/>
      <c r="R358" s="229"/>
      <c r="S358" s="229"/>
      <c r="T358" s="230"/>
      <c r="AT358" s="231" t="s">
        <v>185</v>
      </c>
      <c r="AU358" s="231" t="s">
        <v>87</v>
      </c>
      <c r="AV358" s="14" t="s">
        <v>91</v>
      </c>
      <c r="AW358" s="14" t="s">
        <v>38</v>
      </c>
      <c r="AX358" s="14" t="s">
        <v>83</v>
      </c>
      <c r="AY358" s="231" t="s">
        <v>174</v>
      </c>
    </row>
    <row r="359" spans="1:65" s="13" customFormat="1" ht="11.25">
      <c r="B359" s="211"/>
      <c r="C359" s="212"/>
      <c r="D359" s="206" t="s">
        <v>185</v>
      </c>
      <c r="E359" s="213" t="s">
        <v>1</v>
      </c>
      <c r="F359" s="214" t="s">
        <v>187</v>
      </c>
      <c r="G359" s="212"/>
      <c r="H359" s="213" t="s">
        <v>1</v>
      </c>
      <c r="I359" s="215"/>
      <c r="J359" s="212"/>
      <c r="K359" s="212"/>
      <c r="L359" s="216"/>
      <c r="M359" s="217"/>
      <c r="N359" s="218"/>
      <c r="O359" s="218"/>
      <c r="P359" s="218"/>
      <c r="Q359" s="218"/>
      <c r="R359" s="218"/>
      <c r="S359" s="218"/>
      <c r="T359" s="219"/>
      <c r="AT359" s="220" t="s">
        <v>185</v>
      </c>
      <c r="AU359" s="220" t="s">
        <v>87</v>
      </c>
      <c r="AV359" s="13" t="s">
        <v>87</v>
      </c>
      <c r="AW359" s="13" t="s">
        <v>38</v>
      </c>
      <c r="AX359" s="13" t="s">
        <v>83</v>
      </c>
      <c r="AY359" s="220" t="s">
        <v>174</v>
      </c>
    </row>
    <row r="360" spans="1:65" s="14" customFormat="1" ht="11.25">
      <c r="B360" s="221"/>
      <c r="C360" s="222"/>
      <c r="D360" s="206" t="s">
        <v>185</v>
      </c>
      <c r="E360" s="223" t="s">
        <v>1</v>
      </c>
      <c r="F360" s="224" t="s">
        <v>333</v>
      </c>
      <c r="G360" s="222"/>
      <c r="H360" s="225">
        <v>213.69</v>
      </c>
      <c r="I360" s="226"/>
      <c r="J360" s="222"/>
      <c r="K360" s="222"/>
      <c r="L360" s="227"/>
      <c r="M360" s="228"/>
      <c r="N360" s="229"/>
      <c r="O360" s="229"/>
      <c r="P360" s="229"/>
      <c r="Q360" s="229"/>
      <c r="R360" s="229"/>
      <c r="S360" s="229"/>
      <c r="T360" s="230"/>
      <c r="AT360" s="231" t="s">
        <v>185</v>
      </c>
      <c r="AU360" s="231" t="s">
        <v>87</v>
      </c>
      <c r="AV360" s="14" t="s">
        <v>91</v>
      </c>
      <c r="AW360" s="14" t="s">
        <v>38</v>
      </c>
      <c r="AX360" s="14" t="s">
        <v>83</v>
      </c>
      <c r="AY360" s="231" t="s">
        <v>174</v>
      </c>
    </row>
    <row r="361" spans="1:65" s="15" customFormat="1" ht="11.25">
      <c r="B361" s="232"/>
      <c r="C361" s="233"/>
      <c r="D361" s="206" t="s">
        <v>185</v>
      </c>
      <c r="E361" s="234" t="s">
        <v>1</v>
      </c>
      <c r="F361" s="235" t="s">
        <v>189</v>
      </c>
      <c r="G361" s="233"/>
      <c r="H361" s="236">
        <v>1041.83</v>
      </c>
      <c r="I361" s="237"/>
      <c r="J361" s="233"/>
      <c r="K361" s="233"/>
      <c r="L361" s="238"/>
      <c r="M361" s="239"/>
      <c r="N361" s="240"/>
      <c r="O361" s="240"/>
      <c r="P361" s="240"/>
      <c r="Q361" s="240"/>
      <c r="R361" s="240"/>
      <c r="S361" s="240"/>
      <c r="T361" s="241"/>
      <c r="AT361" s="242" t="s">
        <v>185</v>
      </c>
      <c r="AU361" s="242" t="s">
        <v>87</v>
      </c>
      <c r="AV361" s="15" t="s">
        <v>120</v>
      </c>
      <c r="AW361" s="15" t="s">
        <v>38</v>
      </c>
      <c r="AX361" s="15" t="s">
        <v>87</v>
      </c>
      <c r="AY361" s="242" t="s">
        <v>174</v>
      </c>
    </row>
    <row r="362" spans="1:65" s="2" customFormat="1" ht="24.2" customHeight="1">
      <c r="A362" s="36"/>
      <c r="B362" s="37"/>
      <c r="C362" s="193" t="s">
        <v>552</v>
      </c>
      <c r="D362" s="193" t="s">
        <v>177</v>
      </c>
      <c r="E362" s="194" t="s">
        <v>553</v>
      </c>
      <c r="F362" s="195" t="s">
        <v>554</v>
      </c>
      <c r="G362" s="196" t="s">
        <v>180</v>
      </c>
      <c r="H362" s="197">
        <v>828.14</v>
      </c>
      <c r="I362" s="198"/>
      <c r="J362" s="199">
        <f>ROUND(I362*H362,2)</f>
        <v>0</v>
      </c>
      <c r="K362" s="195" t="s">
        <v>181</v>
      </c>
      <c r="L362" s="41"/>
      <c r="M362" s="200" t="s">
        <v>1</v>
      </c>
      <c r="N362" s="201" t="s">
        <v>48</v>
      </c>
      <c r="O362" s="73"/>
      <c r="P362" s="202">
        <f>O362*H362</f>
        <v>0</v>
      </c>
      <c r="Q362" s="202">
        <v>0</v>
      </c>
      <c r="R362" s="202">
        <f>Q362*H362</f>
        <v>0</v>
      </c>
      <c r="S362" s="202">
        <v>0</v>
      </c>
      <c r="T362" s="203">
        <f>S362*H362</f>
        <v>0</v>
      </c>
      <c r="U362" s="36"/>
      <c r="V362" s="36"/>
      <c r="W362" s="36"/>
      <c r="X362" s="36"/>
      <c r="Y362" s="36"/>
      <c r="Z362" s="36"/>
      <c r="AA362" s="36"/>
      <c r="AB362" s="36"/>
      <c r="AC362" s="36"/>
      <c r="AD362" s="36"/>
      <c r="AE362" s="36"/>
      <c r="AR362" s="204" t="s">
        <v>548</v>
      </c>
      <c r="AT362" s="204" t="s">
        <v>177</v>
      </c>
      <c r="AU362" s="204" t="s">
        <v>87</v>
      </c>
      <c r="AY362" s="18" t="s">
        <v>174</v>
      </c>
      <c r="BE362" s="205">
        <f>IF(N362="základní",J362,0)</f>
        <v>0</v>
      </c>
      <c r="BF362" s="205">
        <f>IF(N362="snížená",J362,0)</f>
        <v>0</v>
      </c>
      <c r="BG362" s="205">
        <f>IF(N362="zákl. přenesená",J362,0)</f>
        <v>0</v>
      </c>
      <c r="BH362" s="205">
        <f>IF(N362="sníž. přenesená",J362,0)</f>
        <v>0</v>
      </c>
      <c r="BI362" s="205">
        <f>IF(N362="nulová",J362,0)</f>
        <v>0</v>
      </c>
      <c r="BJ362" s="18" t="s">
        <v>87</v>
      </c>
      <c r="BK362" s="205">
        <f>ROUND(I362*H362,2)</f>
        <v>0</v>
      </c>
      <c r="BL362" s="18" t="s">
        <v>548</v>
      </c>
      <c r="BM362" s="204" t="s">
        <v>555</v>
      </c>
    </row>
    <row r="363" spans="1:65" s="2" customFormat="1" ht="39">
      <c r="A363" s="36"/>
      <c r="B363" s="37"/>
      <c r="C363" s="38"/>
      <c r="D363" s="206" t="s">
        <v>183</v>
      </c>
      <c r="E363" s="38"/>
      <c r="F363" s="207" t="s">
        <v>556</v>
      </c>
      <c r="G363" s="38"/>
      <c r="H363" s="38"/>
      <c r="I363" s="208"/>
      <c r="J363" s="38"/>
      <c r="K363" s="38"/>
      <c r="L363" s="41"/>
      <c r="M363" s="209"/>
      <c r="N363" s="210"/>
      <c r="O363" s="73"/>
      <c r="P363" s="73"/>
      <c r="Q363" s="73"/>
      <c r="R363" s="73"/>
      <c r="S363" s="73"/>
      <c r="T363" s="74"/>
      <c r="U363" s="36"/>
      <c r="V363" s="36"/>
      <c r="W363" s="36"/>
      <c r="X363" s="36"/>
      <c r="Y363" s="36"/>
      <c r="Z363" s="36"/>
      <c r="AA363" s="36"/>
      <c r="AB363" s="36"/>
      <c r="AC363" s="36"/>
      <c r="AD363" s="36"/>
      <c r="AE363" s="36"/>
      <c r="AT363" s="18" t="s">
        <v>183</v>
      </c>
      <c r="AU363" s="18" t="s">
        <v>87</v>
      </c>
    </row>
    <row r="364" spans="1:65" s="13" customFormat="1" ht="11.25">
      <c r="B364" s="211"/>
      <c r="C364" s="212"/>
      <c r="D364" s="206" t="s">
        <v>185</v>
      </c>
      <c r="E364" s="213" t="s">
        <v>1</v>
      </c>
      <c r="F364" s="214" t="s">
        <v>551</v>
      </c>
      <c r="G364" s="212"/>
      <c r="H364" s="213" t="s">
        <v>1</v>
      </c>
      <c r="I364" s="215"/>
      <c r="J364" s="212"/>
      <c r="K364" s="212"/>
      <c r="L364" s="216"/>
      <c r="M364" s="217"/>
      <c r="N364" s="218"/>
      <c r="O364" s="218"/>
      <c r="P364" s="218"/>
      <c r="Q364" s="218"/>
      <c r="R364" s="218"/>
      <c r="S364" s="218"/>
      <c r="T364" s="219"/>
      <c r="AT364" s="220" t="s">
        <v>185</v>
      </c>
      <c r="AU364" s="220" t="s">
        <v>87</v>
      </c>
      <c r="AV364" s="13" t="s">
        <v>87</v>
      </c>
      <c r="AW364" s="13" t="s">
        <v>38</v>
      </c>
      <c r="AX364" s="13" t="s">
        <v>83</v>
      </c>
      <c r="AY364" s="220" t="s">
        <v>174</v>
      </c>
    </row>
    <row r="365" spans="1:65" s="14" customFormat="1" ht="11.25">
      <c r="B365" s="221"/>
      <c r="C365" s="222"/>
      <c r="D365" s="206" t="s">
        <v>185</v>
      </c>
      <c r="E365" s="223" t="s">
        <v>1</v>
      </c>
      <c r="F365" s="224" t="s">
        <v>196</v>
      </c>
      <c r="G365" s="222"/>
      <c r="H365" s="225">
        <v>828.14</v>
      </c>
      <c r="I365" s="226"/>
      <c r="J365" s="222"/>
      <c r="K365" s="222"/>
      <c r="L365" s="227"/>
      <c r="M365" s="228"/>
      <c r="N365" s="229"/>
      <c r="O365" s="229"/>
      <c r="P365" s="229"/>
      <c r="Q365" s="229"/>
      <c r="R365" s="229"/>
      <c r="S365" s="229"/>
      <c r="T365" s="230"/>
      <c r="AT365" s="231" t="s">
        <v>185</v>
      </c>
      <c r="AU365" s="231" t="s">
        <v>87</v>
      </c>
      <c r="AV365" s="14" t="s">
        <v>91</v>
      </c>
      <c r="AW365" s="14" t="s">
        <v>38</v>
      </c>
      <c r="AX365" s="14" t="s">
        <v>83</v>
      </c>
      <c r="AY365" s="231" t="s">
        <v>174</v>
      </c>
    </row>
    <row r="366" spans="1:65" s="15" customFormat="1" ht="11.25">
      <c r="B366" s="232"/>
      <c r="C366" s="233"/>
      <c r="D366" s="206" t="s">
        <v>185</v>
      </c>
      <c r="E366" s="234" t="s">
        <v>1</v>
      </c>
      <c r="F366" s="235" t="s">
        <v>189</v>
      </c>
      <c r="G366" s="233"/>
      <c r="H366" s="236">
        <v>828.14</v>
      </c>
      <c r="I366" s="237"/>
      <c r="J366" s="233"/>
      <c r="K366" s="233"/>
      <c r="L366" s="238"/>
      <c r="M366" s="239"/>
      <c r="N366" s="240"/>
      <c r="O366" s="240"/>
      <c r="P366" s="240"/>
      <c r="Q366" s="240"/>
      <c r="R366" s="240"/>
      <c r="S366" s="240"/>
      <c r="T366" s="241"/>
      <c r="AT366" s="242" t="s">
        <v>185</v>
      </c>
      <c r="AU366" s="242" t="s">
        <v>87</v>
      </c>
      <c r="AV366" s="15" t="s">
        <v>120</v>
      </c>
      <c r="AW366" s="15" t="s">
        <v>38</v>
      </c>
      <c r="AX366" s="15" t="s">
        <v>87</v>
      </c>
      <c r="AY366" s="242" t="s">
        <v>174</v>
      </c>
    </row>
    <row r="367" spans="1:65" s="2" customFormat="1" ht="24.2" customHeight="1">
      <c r="A367" s="36"/>
      <c r="B367" s="37"/>
      <c r="C367" s="193" t="s">
        <v>557</v>
      </c>
      <c r="D367" s="193" t="s">
        <v>177</v>
      </c>
      <c r="E367" s="194" t="s">
        <v>558</v>
      </c>
      <c r="F367" s="195" t="s">
        <v>559</v>
      </c>
      <c r="G367" s="196" t="s">
        <v>180</v>
      </c>
      <c r="H367" s="197">
        <v>828.14</v>
      </c>
      <c r="I367" s="198"/>
      <c r="J367" s="199">
        <f>ROUND(I367*H367,2)</f>
        <v>0</v>
      </c>
      <c r="K367" s="195" t="s">
        <v>181</v>
      </c>
      <c r="L367" s="41"/>
      <c r="M367" s="200" t="s">
        <v>1</v>
      </c>
      <c r="N367" s="201" t="s">
        <v>48</v>
      </c>
      <c r="O367" s="73"/>
      <c r="P367" s="202">
        <f>O367*H367</f>
        <v>0</v>
      </c>
      <c r="Q367" s="202">
        <v>0</v>
      </c>
      <c r="R367" s="202">
        <f>Q367*H367</f>
        <v>0</v>
      </c>
      <c r="S367" s="202">
        <v>0</v>
      </c>
      <c r="T367" s="203">
        <f>S367*H367</f>
        <v>0</v>
      </c>
      <c r="U367" s="36"/>
      <c r="V367" s="36"/>
      <c r="W367" s="36"/>
      <c r="X367" s="36"/>
      <c r="Y367" s="36"/>
      <c r="Z367" s="36"/>
      <c r="AA367" s="36"/>
      <c r="AB367" s="36"/>
      <c r="AC367" s="36"/>
      <c r="AD367" s="36"/>
      <c r="AE367" s="36"/>
      <c r="AR367" s="204" t="s">
        <v>548</v>
      </c>
      <c r="AT367" s="204" t="s">
        <v>177</v>
      </c>
      <c r="AU367" s="204" t="s">
        <v>87</v>
      </c>
      <c r="AY367" s="18" t="s">
        <v>174</v>
      </c>
      <c r="BE367" s="205">
        <f>IF(N367="základní",J367,0)</f>
        <v>0</v>
      </c>
      <c r="BF367" s="205">
        <f>IF(N367="snížená",J367,0)</f>
        <v>0</v>
      </c>
      <c r="BG367" s="205">
        <f>IF(N367="zákl. přenesená",J367,0)</f>
        <v>0</v>
      </c>
      <c r="BH367" s="205">
        <f>IF(N367="sníž. přenesená",J367,0)</f>
        <v>0</v>
      </c>
      <c r="BI367" s="205">
        <f>IF(N367="nulová",J367,0)</f>
        <v>0</v>
      </c>
      <c r="BJ367" s="18" t="s">
        <v>87</v>
      </c>
      <c r="BK367" s="205">
        <f>ROUND(I367*H367,2)</f>
        <v>0</v>
      </c>
      <c r="BL367" s="18" t="s">
        <v>548</v>
      </c>
      <c r="BM367" s="204" t="s">
        <v>560</v>
      </c>
    </row>
    <row r="368" spans="1:65" s="2" customFormat="1" ht="97.5">
      <c r="A368" s="36"/>
      <c r="B368" s="37"/>
      <c r="C368" s="38"/>
      <c r="D368" s="206" t="s">
        <v>183</v>
      </c>
      <c r="E368" s="38"/>
      <c r="F368" s="207" t="s">
        <v>561</v>
      </c>
      <c r="G368" s="38"/>
      <c r="H368" s="38"/>
      <c r="I368" s="208"/>
      <c r="J368" s="38"/>
      <c r="K368" s="38"/>
      <c r="L368" s="41"/>
      <c r="M368" s="209"/>
      <c r="N368" s="210"/>
      <c r="O368" s="73"/>
      <c r="P368" s="73"/>
      <c r="Q368" s="73"/>
      <c r="R368" s="73"/>
      <c r="S368" s="73"/>
      <c r="T368" s="74"/>
      <c r="U368" s="36"/>
      <c r="V368" s="36"/>
      <c r="W368" s="36"/>
      <c r="X368" s="36"/>
      <c r="Y368" s="36"/>
      <c r="Z368" s="36"/>
      <c r="AA368" s="36"/>
      <c r="AB368" s="36"/>
      <c r="AC368" s="36"/>
      <c r="AD368" s="36"/>
      <c r="AE368" s="36"/>
      <c r="AT368" s="18" t="s">
        <v>183</v>
      </c>
      <c r="AU368" s="18" t="s">
        <v>87</v>
      </c>
    </row>
    <row r="369" spans="1:65" s="13" customFormat="1" ht="11.25">
      <c r="B369" s="211"/>
      <c r="C369" s="212"/>
      <c r="D369" s="206" t="s">
        <v>185</v>
      </c>
      <c r="E369" s="213" t="s">
        <v>1</v>
      </c>
      <c r="F369" s="214" t="s">
        <v>551</v>
      </c>
      <c r="G369" s="212"/>
      <c r="H369" s="213" t="s">
        <v>1</v>
      </c>
      <c r="I369" s="215"/>
      <c r="J369" s="212"/>
      <c r="K369" s="212"/>
      <c r="L369" s="216"/>
      <c r="M369" s="217"/>
      <c r="N369" s="218"/>
      <c r="O369" s="218"/>
      <c r="P369" s="218"/>
      <c r="Q369" s="218"/>
      <c r="R369" s="218"/>
      <c r="S369" s="218"/>
      <c r="T369" s="219"/>
      <c r="AT369" s="220" t="s">
        <v>185</v>
      </c>
      <c r="AU369" s="220" t="s">
        <v>87</v>
      </c>
      <c r="AV369" s="13" t="s">
        <v>87</v>
      </c>
      <c r="AW369" s="13" t="s">
        <v>38</v>
      </c>
      <c r="AX369" s="13" t="s">
        <v>83</v>
      </c>
      <c r="AY369" s="220" t="s">
        <v>174</v>
      </c>
    </row>
    <row r="370" spans="1:65" s="14" customFormat="1" ht="11.25">
      <c r="B370" s="221"/>
      <c r="C370" s="222"/>
      <c r="D370" s="206" t="s">
        <v>185</v>
      </c>
      <c r="E370" s="223" t="s">
        <v>1</v>
      </c>
      <c r="F370" s="224" t="s">
        <v>196</v>
      </c>
      <c r="G370" s="222"/>
      <c r="H370" s="225">
        <v>828.14</v>
      </c>
      <c r="I370" s="226"/>
      <c r="J370" s="222"/>
      <c r="K370" s="222"/>
      <c r="L370" s="227"/>
      <c r="M370" s="228"/>
      <c r="N370" s="229"/>
      <c r="O370" s="229"/>
      <c r="P370" s="229"/>
      <c r="Q370" s="229"/>
      <c r="R370" s="229"/>
      <c r="S370" s="229"/>
      <c r="T370" s="230"/>
      <c r="AT370" s="231" t="s">
        <v>185</v>
      </c>
      <c r="AU370" s="231" t="s">
        <v>87</v>
      </c>
      <c r="AV370" s="14" t="s">
        <v>91</v>
      </c>
      <c r="AW370" s="14" t="s">
        <v>38</v>
      </c>
      <c r="AX370" s="14" t="s">
        <v>83</v>
      </c>
      <c r="AY370" s="231" t="s">
        <v>174</v>
      </c>
    </row>
    <row r="371" spans="1:65" s="15" customFormat="1" ht="11.25">
      <c r="B371" s="232"/>
      <c r="C371" s="233"/>
      <c r="D371" s="206" t="s">
        <v>185</v>
      </c>
      <c r="E371" s="234" t="s">
        <v>1</v>
      </c>
      <c r="F371" s="235" t="s">
        <v>189</v>
      </c>
      <c r="G371" s="233"/>
      <c r="H371" s="236">
        <v>828.14</v>
      </c>
      <c r="I371" s="237"/>
      <c r="J371" s="233"/>
      <c r="K371" s="233"/>
      <c r="L371" s="238"/>
      <c r="M371" s="239"/>
      <c r="N371" s="240"/>
      <c r="O371" s="240"/>
      <c r="P371" s="240"/>
      <c r="Q371" s="240"/>
      <c r="R371" s="240"/>
      <c r="S371" s="240"/>
      <c r="T371" s="241"/>
      <c r="AT371" s="242" t="s">
        <v>185</v>
      </c>
      <c r="AU371" s="242" t="s">
        <v>87</v>
      </c>
      <c r="AV371" s="15" t="s">
        <v>120</v>
      </c>
      <c r="AW371" s="15" t="s">
        <v>38</v>
      </c>
      <c r="AX371" s="15" t="s">
        <v>87</v>
      </c>
      <c r="AY371" s="242" t="s">
        <v>174</v>
      </c>
    </row>
    <row r="372" spans="1:65" s="12" customFormat="1" ht="25.9" customHeight="1">
      <c r="B372" s="177"/>
      <c r="C372" s="178"/>
      <c r="D372" s="179" t="s">
        <v>82</v>
      </c>
      <c r="E372" s="180" t="s">
        <v>562</v>
      </c>
      <c r="F372" s="180" t="s">
        <v>562</v>
      </c>
      <c r="G372" s="178"/>
      <c r="H372" s="178"/>
      <c r="I372" s="181"/>
      <c r="J372" s="182">
        <f>BK372</f>
        <v>0</v>
      </c>
      <c r="K372" s="178"/>
      <c r="L372" s="183"/>
      <c r="M372" s="184"/>
      <c r="N372" s="185"/>
      <c r="O372" s="185"/>
      <c r="P372" s="186">
        <f>P373+P386</f>
        <v>0</v>
      </c>
      <c r="Q372" s="185"/>
      <c r="R372" s="186">
        <f>R373+R386</f>
        <v>0</v>
      </c>
      <c r="S372" s="185"/>
      <c r="T372" s="187">
        <f>T373+T386</f>
        <v>0</v>
      </c>
      <c r="AR372" s="188" t="s">
        <v>120</v>
      </c>
      <c r="AT372" s="189" t="s">
        <v>82</v>
      </c>
      <c r="AU372" s="189" t="s">
        <v>83</v>
      </c>
      <c r="AY372" s="188" t="s">
        <v>174</v>
      </c>
      <c r="BK372" s="190">
        <f>BK373+BK386</f>
        <v>0</v>
      </c>
    </row>
    <row r="373" spans="1:65" s="12" customFormat="1" ht="22.9" customHeight="1">
      <c r="B373" s="177"/>
      <c r="C373" s="178"/>
      <c r="D373" s="179" t="s">
        <v>82</v>
      </c>
      <c r="E373" s="191" t="s">
        <v>563</v>
      </c>
      <c r="F373" s="191" t="s">
        <v>564</v>
      </c>
      <c r="G373" s="178"/>
      <c r="H373" s="178"/>
      <c r="I373" s="181"/>
      <c r="J373" s="192">
        <f>BK373</f>
        <v>0</v>
      </c>
      <c r="K373" s="178"/>
      <c r="L373" s="183"/>
      <c r="M373" s="184"/>
      <c r="N373" s="185"/>
      <c r="O373" s="185"/>
      <c r="P373" s="186">
        <f>SUM(P374:P385)</f>
        <v>0</v>
      </c>
      <c r="Q373" s="185"/>
      <c r="R373" s="186">
        <f>SUM(R374:R385)</f>
        <v>0</v>
      </c>
      <c r="S373" s="185"/>
      <c r="T373" s="187">
        <f>SUM(T374:T385)</f>
        <v>0</v>
      </c>
      <c r="AR373" s="188" t="s">
        <v>120</v>
      </c>
      <c r="AT373" s="189" t="s">
        <v>82</v>
      </c>
      <c r="AU373" s="189" t="s">
        <v>87</v>
      </c>
      <c r="AY373" s="188" t="s">
        <v>174</v>
      </c>
      <c r="BK373" s="190">
        <f>SUM(BK374:BK385)</f>
        <v>0</v>
      </c>
    </row>
    <row r="374" spans="1:65" s="2" customFormat="1" ht="16.5" customHeight="1">
      <c r="A374" s="36"/>
      <c r="B374" s="37"/>
      <c r="C374" s="193" t="s">
        <v>565</v>
      </c>
      <c r="D374" s="193" t="s">
        <v>177</v>
      </c>
      <c r="E374" s="194" t="s">
        <v>566</v>
      </c>
      <c r="F374" s="195" t="s">
        <v>567</v>
      </c>
      <c r="G374" s="196" t="s">
        <v>199</v>
      </c>
      <c r="H374" s="197">
        <v>6</v>
      </c>
      <c r="I374" s="198"/>
      <c r="J374" s="199">
        <f>ROUND(I374*H374,2)</f>
        <v>0</v>
      </c>
      <c r="K374" s="195" t="s">
        <v>181</v>
      </c>
      <c r="L374" s="41"/>
      <c r="M374" s="200" t="s">
        <v>1</v>
      </c>
      <c r="N374" s="201" t="s">
        <v>48</v>
      </c>
      <c r="O374" s="73"/>
      <c r="P374" s="202">
        <f>O374*H374</f>
        <v>0</v>
      </c>
      <c r="Q374" s="202">
        <v>0</v>
      </c>
      <c r="R374" s="202">
        <f>Q374*H374</f>
        <v>0</v>
      </c>
      <c r="S374" s="202">
        <v>0</v>
      </c>
      <c r="T374" s="203">
        <f>S374*H374</f>
        <v>0</v>
      </c>
      <c r="U374" s="36"/>
      <c r="V374" s="36"/>
      <c r="W374" s="36"/>
      <c r="X374" s="36"/>
      <c r="Y374" s="36"/>
      <c r="Z374" s="36"/>
      <c r="AA374" s="36"/>
      <c r="AB374" s="36"/>
      <c r="AC374" s="36"/>
      <c r="AD374" s="36"/>
      <c r="AE374" s="36"/>
      <c r="AR374" s="204" t="s">
        <v>261</v>
      </c>
      <c r="AT374" s="204" t="s">
        <v>177</v>
      </c>
      <c r="AU374" s="204" t="s">
        <v>91</v>
      </c>
      <c r="AY374" s="18" t="s">
        <v>174</v>
      </c>
      <c r="BE374" s="205">
        <f>IF(N374="základní",J374,0)</f>
        <v>0</v>
      </c>
      <c r="BF374" s="205">
        <f>IF(N374="snížená",J374,0)</f>
        <v>0</v>
      </c>
      <c r="BG374" s="205">
        <f>IF(N374="zákl. přenesená",J374,0)</f>
        <v>0</v>
      </c>
      <c r="BH374" s="205">
        <f>IF(N374="sníž. přenesená",J374,0)</f>
        <v>0</v>
      </c>
      <c r="BI374" s="205">
        <f>IF(N374="nulová",J374,0)</f>
        <v>0</v>
      </c>
      <c r="BJ374" s="18" t="s">
        <v>87</v>
      </c>
      <c r="BK374" s="205">
        <f>ROUND(I374*H374,2)</f>
        <v>0</v>
      </c>
      <c r="BL374" s="18" t="s">
        <v>261</v>
      </c>
      <c r="BM374" s="204" t="s">
        <v>568</v>
      </c>
    </row>
    <row r="375" spans="1:65" s="2" customFormat="1" ht="39">
      <c r="A375" s="36"/>
      <c r="B375" s="37"/>
      <c r="C375" s="38"/>
      <c r="D375" s="206" t="s">
        <v>183</v>
      </c>
      <c r="E375" s="38"/>
      <c r="F375" s="207" t="s">
        <v>443</v>
      </c>
      <c r="G375" s="38"/>
      <c r="H375" s="38"/>
      <c r="I375" s="208"/>
      <c r="J375" s="38"/>
      <c r="K375" s="38"/>
      <c r="L375" s="41"/>
      <c r="M375" s="209"/>
      <c r="N375" s="210"/>
      <c r="O375" s="73"/>
      <c r="P375" s="73"/>
      <c r="Q375" s="73"/>
      <c r="R375" s="73"/>
      <c r="S375" s="73"/>
      <c r="T375" s="74"/>
      <c r="U375" s="36"/>
      <c r="V375" s="36"/>
      <c r="W375" s="36"/>
      <c r="X375" s="36"/>
      <c r="Y375" s="36"/>
      <c r="Z375" s="36"/>
      <c r="AA375" s="36"/>
      <c r="AB375" s="36"/>
      <c r="AC375" s="36"/>
      <c r="AD375" s="36"/>
      <c r="AE375" s="36"/>
      <c r="AT375" s="18" t="s">
        <v>183</v>
      </c>
      <c r="AU375" s="18" t="s">
        <v>91</v>
      </c>
    </row>
    <row r="376" spans="1:65" s="2" customFormat="1" ht="16.5" customHeight="1">
      <c r="A376" s="36"/>
      <c r="B376" s="37"/>
      <c r="C376" s="193" t="s">
        <v>569</v>
      </c>
      <c r="D376" s="193" t="s">
        <v>177</v>
      </c>
      <c r="E376" s="194" t="s">
        <v>570</v>
      </c>
      <c r="F376" s="195" t="s">
        <v>571</v>
      </c>
      <c r="G376" s="196" t="s">
        <v>199</v>
      </c>
      <c r="H376" s="197">
        <v>2</v>
      </c>
      <c r="I376" s="198"/>
      <c r="J376" s="199">
        <f>ROUND(I376*H376,2)</f>
        <v>0</v>
      </c>
      <c r="K376" s="195" t="s">
        <v>181</v>
      </c>
      <c r="L376" s="41"/>
      <c r="M376" s="200" t="s">
        <v>1</v>
      </c>
      <c r="N376" s="201" t="s">
        <v>48</v>
      </c>
      <c r="O376" s="73"/>
      <c r="P376" s="202">
        <f>O376*H376</f>
        <v>0</v>
      </c>
      <c r="Q376" s="202">
        <v>0</v>
      </c>
      <c r="R376" s="202">
        <f>Q376*H376</f>
        <v>0</v>
      </c>
      <c r="S376" s="202">
        <v>0</v>
      </c>
      <c r="T376" s="203">
        <f>S376*H376</f>
        <v>0</v>
      </c>
      <c r="U376" s="36"/>
      <c r="V376" s="36"/>
      <c r="W376" s="36"/>
      <c r="X376" s="36"/>
      <c r="Y376" s="36"/>
      <c r="Z376" s="36"/>
      <c r="AA376" s="36"/>
      <c r="AB376" s="36"/>
      <c r="AC376" s="36"/>
      <c r="AD376" s="36"/>
      <c r="AE376" s="36"/>
      <c r="AR376" s="204" t="s">
        <v>261</v>
      </c>
      <c r="AT376" s="204" t="s">
        <v>177</v>
      </c>
      <c r="AU376" s="204" t="s">
        <v>91</v>
      </c>
      <c r="AY376" s="18" t="s">
        <v>174</v>
      </c>
      <c r="BE376" s="205">
        <f>IF(N376="základní",J376,0)</f>
        <v>0</v>
      </c>
      <c r="BF376" s="205">
        <f>IF(N376="snížená",J376,0)</f>
        <v>0</v>
      </c>
      <c r="BG376" s="205">
        <f>IF(N376="zákl. přenesená",J376,0)</f>
        <v>0</v>
      </c>
      <c r="BH376" s="205">
        <f>IF(N376="sníž. přenesená",J376,0)</f>
        <v>0</v>
      </c>
      <c r="BI376" s="205">
        <f>IF(N376="nulová",J376,0)</f>
        <v>0</v>
      </c>
      <c r="BJ376" s="18" t="s">
        <v>87</v>
      </c>
      <c r="BK376" s="205">
        <f>ROUND(I376*H376,2)</f>
        <v>0</v>
      </c>
      <c r="BL376" s="18" t="s">
        <v>261</v>
      </c>
      <c r="BM376" s="204" t="s">
        <v>572</v>
      </c>
    </row>
    <row r="377" spans="1:65" s="2" customFormat="1" ht="39">
      <c r="A377" s="36"/>
      <c r="B377" s="37"/>
      <c r="C377" s="38"/>
      <c r="D377" s="206" t="s">
        <v>183</v>
      </c>
      <c r="E377" s="38"/>
      <c r="F377" s="207" t="s">
        <v>443</v>
      </c>
      <c r="G377" s="38"/>
      <c r="H377" s="38"/>
      <c r="I377" s="208"/>
      <c r="J377" s="38"/>
      <c r="K377" s="38"/>
      <c r="L377" s="41"/>
      <c r="M377" s="209"/>
      <c r="N377" s="210"/>
      <c r="O377" s="73"/>
      <c r="P377" s="73"/>
      <c r="Q377" s="73"/>
      <c r="R377" s="73"/>
      <c r="S377" s="73"/>
      <c r="T377" s="74"/>
      <c r="U377" s="36"/>
      <c r="V377" s="36"/>
      <c r="W377" s="36"/>
      <c r="X377" s="36"/>
      <c r="Y377" s="36"/>
      <c r="Z377" s="36"/>
      <c r="AA377" s="36"/>
      <c r="AB377" s="36"/>
      <c r="AC377" s="36"/>
      <c r="AD377" s="36"/>
      <c r="AE377" s="36"/>
      <c r="AT377" s="18" t="s">
        <v>183</v>
      </c>
      <c r="AU377" s="18" t="s">
        <v>91</v>
      </c>
    </row>
    <row r="378" spans="1:65" s="2" customFormat="1" ht="16.5" customHeight="1">
      <c r="A378" s="36"/>
      <c r="B378" s="37"/>
      <c r="C378" s="193" t="s">
        <v>573</v>
      </c>
      <c r="D378" s="193" t="s">
        <v>177</v>
      </c>
      <c r="E378" s="194" t="s">
        <v>574</v>
      </c>
      <c r="F378" s="195" t="s">
        <v>575</v>
      </c>
      <c r="G378" s="196" t="s">
        <v>199</v>
      </c>
      <c r="H378" s="197">
        <v>1</v>
      </c>
      <c r="I378" s="198"/>
      <c r="J378" s="199">
        <f>ROUND(I378*H378,2)</f>
        <v>0</v>
      </c>
      <c r="K378" s="195" t="s">
        <v>181</v>
      </c>
      <c r="L378" s="41"/>
      <c r="M378" s="200" t="s">
        <v>1</v>
      </c>
      <c r="N378" s="201" t="s">
        <v>48</v>
      </c>
      <c r="O378" s="73"/>
      <c r="P378" s="202">
        <f>O378*H378</f>
        <v>0</v>
      </c>
      <c r="Q378" s="202">
        <v>0</v>
      </c>
      <c r="R378" s="202">
        <f>Q378*H378</f>
        <v>0</v>
      </c>
      <c r="S378" s="202">
        <v>0</v>
      </c>
      <c r="T378" s="203">
        <f>S378*H378</f>
        <v>0</v>
      </c>
      <c r="U378" s="36"/>
      <c r="V378" s="36"/>
      <c r="W378" s="36"/>
      <c r="X378" s="36"/>
      <c r="Y378" s="36"/>
      <c r="Z378" s="36"/>
      <c r="AA378" s="36"/>
      <c r="AB378" s="36"/>
      <c r="AC378" s="36"/>
      <c r="AD378" s="36"/>
      <c r="AE378" s="36"/>
      <c r="AR378" s="204" t="s">
        <v>261</v>
      </c>
      <c r="AT378" s="204" t="s">
        <v>177</v>
      </c>
      <c r="AU378" s="204" t="s">
        <v>91</v>
      </c>
      <c r="AY378" s="18" t="s">
        <v>174</v>
      </c>
      <c r="BE378" s="205">
        <f>IF(N378="základní",J378,0)</f>
        <v>0</v>
      </c>
      <c r="BF378" s="205">
        <f>IF(N378="snížená",J378,0)</f>
        <v>0</v>
      </c>
      <c r="BG378" s="205">
        <f>IF(N378="zákl. přenesená",J378,0)</f>
        <v>0</v>
      </c>
      <c r="BH378" s="205">
        <f>IF(N378="sníž. přenesená",J378,0)</f>
        <v>0</v>
      </c>
      <c r="BI378" s="205">
        <f>IF(N378="nulová",J378,0)</f>
        <v>0</v>
      </c>
      <c r="BJ378" s="18" t="s">
        <v>87</v>
      </c>
      <c r="BK378" s="205">
        <f>ROUND(I378*H378,2)</f>
        <v>0</v>
      </c>
      <c r="BL378" s="18" t="s">
        <v>261</v>
      </c>
      <c r="BM378" s="204" t="s">
        <v>576</v>
      </c>
    </row>
    <row r="379" spans="1:65" s="2" customFormat="1" ht="39">
      <c r="A379" s="36"/>
      <c r="B379" s="37"/>
      <c r="C379" s="38"/>
      <c r="D379" s="206" t="s">
        <v>183</v>
      </c>
      <c r="E379" s="38"/>
      <c r="F379" s="207" t="s">
        <v>443</v>
      </c>
      <c r="G379" s="38"/>
      <c r="H379" s="38"/>
      <c r="I379" s="208"/>
      <c r="J379" s="38"/>
      <c r="K379" s="38"/>
      <c r="L379" s="41"/>
      <c r="M379" s="209"/>
      <c r="N379" s="210"/>
      <c r="O379" s="73"/>
      <c r="P379" s="73"/>
      <c r="Q379" s="73"/>
      <c r="R379" s="73"/>
      <c r="S379" s="73"/>
      <c r="T379" s="74"/>
      <c r="U379" s="36"/>
      <c r="V379" s="36"/>
      <c r="W379" s="36"/>
      <c r="X379" s="36"/>
      <c r="Y379" s="36"/>
      <c r="Z379" s="36"/>
      <c r="AA379" s="36"/>
      <c r="AB379" s="36"/>
      <c r="AC379" s="36"/>
      <c r="AD379" s="36"/>
      <c r="AE379" s="36"/>
      <c r="AT379" s="18" t="s">
        <v>183</v>
      </c>
      <c r="AU379" s="18" t="s">
        <v>91</v>
      </c>
    </row>
    <row r="380" spans="1:65" s="2" customFormat="1" ht="16.5" customHeight="1">
      <c r="A380" s="36"/>
      <c r="B380" s="37"/>
      <c r="C380" s="193" t="s">
        <v>577</v>
      </c>
      <c r="D380" s="193" t="s">
        <v>177</v>
      </c>
      <c r="E380" s="194" t="s">
        <v>578</v>
      </c>
      <c r="F380" s="195" t="s">
        <v>579</v>
      </c>
      <c r="G380" s="196" t="s">
        <v>199</v>
      </c>
      <c r="H380" s="197">
        <v>1</v>
      </c>
      <c r="I380" s="198"/>
      <c r="J380" s="199">
        <f>ROUND(I380*H380,2)</f>
        <v>0</v>
      </c>
      <c r="K380" s="195" t="s">
        <v>181</v>
      </c>
      <c r="L380" s="41"/>
      <c r="M380" s="200" t="s">
        <v>1</v>
      </c>
      <c r="N380" s="201" t="s">
        <v>48</v>
      </c>
      <c r="O380" s="73"/>
      <c r="P380" s="202">
        <f>O380*H380</f>
        <v>0</v>
      </c>
      <c r="Q380" s="202">
        <v>0</v>
      </c>
      <c r="R380" s="202">
        <f>Q380*H380</f>
        <v>0</v>
      </c>
      <c r="S380" s="202">
        <v>0</v>
      </c>
      <c r="T380" s="203">
        <f>S380*H380</f>
        <v>0</v>
      </c>
      <c r="U380" s="36"/>
      <c r="V380" s="36"/>
      <c r="W380" s="36"/>
      <c r="X380" s="36"/>
      <c r="Y380" s="36"/>
      <c r="Z380" s="36"/>
      <c r="AA380" s="36"/>
      <c r="AB380" s="36"/>
      <c r="AC380" s="36"/>
      <c r="AD380" s="36"/>
      <c r="AE380" s="36"/>
      <c r="AR380" s="204" t="s">
        <v>261</v>
      </c>
      <c r="AT380" s="204" t="s">
        <v>177</v>
      </c>
      <c r="AU380" s="204" t="s">
        <v>91</v>
      </c>
      <c r="AY380" s="18" t="s">
        <v>174</v>
      </c>
      <c r="BE380" s="205">
        <f>IF(N380="základní",J380,0)</f>
        <v>0</v>
      </c>
      <c r="BF380" s="205">
        <f>IF(N380="snížená",J380,0)</f>
        <v>0</v>
      </c>
      <c r="BG380" s="205">
        <f>IF(N380="zákl. přenesená",J380,0)</f>
        <v>0</v>
      </c>
      <c r="BH380" s="205">
        <f>IF(N380="sníž. přenesená",J380,0)</f>
        <v>0</v>
      </c>
      <c r="BI380" s="205">
        <f>IF(N380="nulová",J380,0)</f>
        <v>0</v>
      </c>
      <c r="BJ380" s="18" t="s">
        <v>87</v>
      </c>
      <c r="BK380" s="205">
        <f>ROUND(I380*H380,2)</f>
        <v>0</v>
      </c>
      <c r="BL380" s="18" t="s">
        <v>261</v>
      </c>
      <c r="BM380" s="204" t="s">
        <v>580</v>
      </c>
    </row>
    <row r="381" spans="1:65" s="2" customFormat="1" ht="39">
      <c r="A381" s="36"/>
      <c r="B381" s="37"/>
      <c r="C381" s="38"/>
      <c r="D381" s="206" t="s">
        <v>183</v>
      </c>
      <c r="E381" s="38"/>
      <c r="F381" s="207" t="s">
        <v>443</v>
      </c>
      <c r="G381" s="38"/>
      <c r="H381" s="38"/>
      <c r="I381" s="208"/>
      <c r="J381" s="38"/>
      <c r="K381" s="38"/>
      <c r="L381" s="41"/>
      <c r="M381" s="209"/>
      <c r="N381" s="210"/>
      <c r="O381" s="73"/>
      <c r="P381" s="73"/>
      <c r="Q381" s="73"/>
      <c r="R381" s="73"/>
      <c r="S381" s="73"/>
      <c r="T381" s="74"/>
      <c r="U381" s="36"/>
      <c r="V381" s="36"/>
      <c r="W381" s="36"/>
      <c r="X381" s="36"/>
      <c r="Y381" s="36"/>
      <c r="Z381" s="36"/>
      <c r="AA381" s="36"/>
      <c r="AB381" s="36"/>
      <c r="AC381" s="36"/>
      <c r="AD381" s="36"/>
      <c r="AE381" s="36"/>
      <c r="AT381" s="18" t="s">
        <v>183</v>
      </c>
      <c r="AU381" s="18" t="s">
        <v>91</v>
      </c>
    </row>
    <row r="382" spans="1:65" s="2" customFormat="1" ht="16.5" customHeight="1">
      <c r="A382" s="36"/>
      <c r="B382" s="37"/>
      <c r="C382" s="193" t="s">
        <v>581</v>
      </c>
      <c r="D382" s="193" t="s">
        <v>177</v>
      </c>
      <c r="E382" s="194" t="s">
        <v>582</v>
      </c>
      <c r="F382" s="195" t="s">
        <v>583</v>
      </c>
      <c r="G382" s="196" t="s">
        <v>199</v>
      </c>
      <c r="H382" s="197">
        <v>6</v>
      </c>
      <c r="I382" s="198"/>
      <c r="J382" s="199">
        <f>ROUND(I382*H382,2)</f>
        <v>0</v>
      </c>
      <c r="K382" s="195" t="s">
        <v>181</v>
      </c>
      <c r="L382" s="41"/>
      <c r="M382" s="200" t="s">
        <v>1</v>
      </c>
      <c r="N382" s="201" t="s">
        <v>48</v>
      </c>
      <c r="O382" s="73"/>
      <c r="P382" s="202">
        <f>O382*H382</f>
        <v>0</v>
      </c>
      <c r="Q382" s="202">
        <v>0</v>
      </c>
      <c r="R382" s="202">
        <f>Q382*H382</f>
        <v>0</v>
      </c>
      <c r="S382" s="202">
        <v>0</v>
      </c>
      <c r="T382" s="203">
        <f>S382*H382</f>
        <v>0</v>
      </c>
      <c r="U382" s="36"/>
      <c r="V382" s="36"/>
      <c r="W382" s="36"/>
      <c r="X382" s="36"/>
      <c r="Y382" s="36"/>
      <c r="Z382" s="36"/>
      <c r="AA382" s="36"/>
      <c r="AB382" s="36"/>
      <c r="AC382" s="36"/>
      <c r="AD382" s="36"/>
      <c r="AE382" s="36"/>
      <c r="AR382" s="204" t="s">
        <v>261</v>
      </c>
      <c r="AT382" s="204" t="s">
        <v>177</v>
      </c>
      <c r="AU382" s="204" t="s">
        <v>91</v>
      </c>
      <c r="AY382" s="18" t="s">
        <v>174</v>
      </c>
      <c r="BE382" s="205">
        <f>IF(N382="základní",J382,0)</f>
        <v>0</v>
      </c>
      <c r="BF382" s="205">
        <f>IF(N382="snížená",J382,0)</f>
        <v>0</v>
      </c>
      <c r="BG382" s="205">
        <f>IF(N382="zákl. přenesená",J382,0)</f>
        <v>0</v>
      </c>
      <c r="BH382" s="205">
        <f>IF(N382="sníž. přenesená",J382,0)</f>
        <v>0</v>
      </c>
      <c r="BI382" s="205">
        <f>IF(N382="nulová",J382,0)</f>
        <v>0</v>
      </c>
      <c r="BJ382" s="18" t="s">
        <v>87</v>
      </c>
      <c r="BK382" s="205">
        <f>ROUND(I382*H382,2)</f>
        <v>0</v>
      </c>
      <c r="BL382" s="18" t="s">
        <v>261</v>
      </c>
      <c r="BM382" s="204" t="s">
        <v>584</v>
      </c>
    </row>
    <row r="383" spans="1:65" s="2" customFormat="1" ht="39">
      <c r="A383" s="36"/>
      <c r="B383" s="37"/>
      <c r="C383" s="38"/>
      <c r="D383" s="206" t="s">
        <v>183</v>
      </c>
      <c r="E383" s="38"/>
      <c r="F383" s="207" t="s">
        <v>443</v>
      </c>
      <c r="G383" s="38"/>
      <c r="H383" s="38"/>
      <c r="I383" s="208"/>
      <c r="J383" s="38"/>
      <c r="K383" s="38"/>
      <c r="L383" s="41"/>
      <c r="M383" s="209"/>
      <c r="N383" s="210"/>
      <c r="O383" s="73"/>
      <c r="P383" s="73"/>
      <c r="Q383" s="73"/>
      <c r="R383" s="73"/>
      <c r="S383" s="73"/>
      <c r="T383" s="74"/>
      <c r="U383" s="36"/>
      <c r="V383" s="36"/>
      <c r="W383" s="36"/>
      <c r="X383" s="36"/>
      <c r="Y383" s="36"/>
      <c r="Z383" s="36"/>
      <c r="AA383" s="36"/>
      <c r="AB383" s="36"/>
      <c r="AC383" s="36"/>
      <c r="AD383" s="36"/>
      <c r="AE383" s="36"/>
      <c r="AT383" s="18" t="s">
        <v>183</v>
      </c>
      <c r="AU383" s="18" t="s">
        <v>91</v>
      </c>
    </row>
    <row r="384" spans="1:65" s="2" customFormat="1" ht="16.5" customHeight="1">
      <c r="A384" s="36"/>
      <c r="B384" s="37"/>
      <c r="C384" s="193" t="s">
        <v>585</v>
      </c>
      <c r="D384" s="193" t="s">
        <v>177</v>
      </c>
      <c r="E384" s="194" t="s">
        <v>586</v>
      </c>
      <c r="F384" s="195" t="s">
        <v>587</v>
      </c>
      <c r="G384" s="196" t="s">
        <v>199</v>
      </c>
      <c r="H384" s="197">
        <v>3</v>
      </c>
      <c r="I384" s="198"/>
      <c r="J384" s="199">
        <f>ROUND(I384*H384,2)</f>
        <v>0</v>
      </c>
      <c r="K384" s="195" t="s">
        <v>181</v>
      </c>
      <c r="L384" s="41"/>
      <c r="M384" s="200" t="s">
        <v>1</v>
      </c>
      <c r="N384" s="201" t="s">
        <v>48</v>
      </c>
      <c r="O384" s="73"/>
      <c r="P384" s="202">
        <f>O384*H384</f>
        <v>0</v>
      </c>
      <c r="Q384" s="202">
        <v>0</v>
      </c>
      <c r="R384" s="202">
        <f>Q384*H384</f>
        <v>0</v>
      </c>
      <c r="S384" s="202">
        <v>0</v>
      </c>
      <c r="T384" s="203">
        <f>S384*H384</f>
        <v>0</v>
      </c>
      <c r="U384" s="36"/>
      <c r="V384" s="36"/>
      <c r="W384" s="36"/>
      <c r="X384" s="36"/>
      <c r="Y384" s="36"/>
      <c r="Z384" s="36"/>
      <c r="AA384" s="36"/>
      <c r="AB384" s="36"/>
      <c r="AC384" s="36"/>
      <c r="AD384" s="36"/>
      <c r="AE384" s="36"/>
      <c r="AR384" s="204" t="s">
        <v>261</v>
      </c>
      <c r="AT384" s="204" t="s">
        <v>177</v>
      </c>
      <c r="AU384" s="204" t="s">
        <v>91</v>
      </c>
      <c r="AY384" s="18" t="s">
        <v>174</v>
      </c>
      <c r="BE384" s="205">
        <f>IF(N384="základní",J384,0)</f>
        <v>0</v>
      </c>
      <c r="BF384" s="205">
        <f>IF(N384="snížená",J384,0)</f>
        <v>0</v>
      </c>
      <c r="BG384" s="205">
        <f>IF(N384="zákl. přenesená",J384,0)</f>
        <v>0</v>
      </c>
      <c r="BH384" s="205">
        <f>IF(N384="sníž. přenesená",J384,0)</f>
        <v>0</v>
      </c>
      <c r="BI384" s="205">
        <f>IF(N384="nulová",J384,0)</f>
        <v>0</v>
      </c>
      <c r="BJ384" s="18" t="s">
        <v>87</v>
      </c>
      <c r="BK384" s="205">
        <f>ROUND(I384*H384,2)</f>
        <v>0</v>
      </c>
      <c r="BL384" s="18" t="s">
        <v>261</v>
      </c>
      <c r="BM384" s="204" t="s">
        <v>588</v>
      </c>
    </row>
    <row r="385" spans="1:65" s="2" customFormat="1" ht="39">
      <c r="A385" s="36"/>
      <c r="B385" s="37"/>
      <c r="C385" s="38"/>
      <c r="D385" s="206" t="s">
        <v>183</v>
      </c>
      <c r="E385" s="38"/>
      <c r="F385" s="207" t="s">
        <v>443</v>
      </c>
      <c r="G385" s="38"/>
      <c r="H385" s="38"/>
      <c r="I385" s="208"/>
      <c r="J385" s="38"/>
      <c r="K385" s="38"/>
      <c r="L385" s="41"/>
      <c r="M385" s="209"/>
      <c r="N385" s="210"/>
      <c r="O385" s="73"/>
      <c r="P385" s="73"/>
      <c r="Q385" s="73"/>
      <c r="R385" s="73"/>
      <c r="S385" s="73"/>
      <c r="T385" s="74"/>
      <c r="U385" s="36"/>
      <c r="V385" s="36"/>
      <c r="W385" s="36"/>
      <c r="X385" s="36"/>
      <c r="Y385" s="36"/>
      <c r="Z385" s="36"/>
      <c r="AA385" s="36"/>
      <c r="AB385" s="36"/>
      <c r="AC385" s="36"/>
      <c r="AD385" s="36"/>
      <c r="AE385" s="36"/>
      <c r="AT385" s="18" t="s">
        <v>183</v>
      </c>
      <c r="AU385" s="18" t="s">
        <v>91</v>
      </c>
    </row>
    <row r="386" spans="1:65" s="12" customFormat="1" ht="22.9" customHeight="1">
      <c r="B386" s="177"/>
      <c r="C386" s="178"/>
      <c r="D386" s="179" t="s">
        <v>82</v>
      </c>
      <c r="E386" s="191" t="s">
        <v>589</v>
      </c>
      <c r="F386" s="191" t="s">
        <v>590</v>
      </c>
      <c r="G386" s="178"/>
      <c r="H386" s="178"/>
      <c r="I386" s="181"/>
      <c r="J386" s="192">
        <f>BK386</f>
        <v>0</v>
      </c>
      <c r="K386" s="178"/>
      <c r="L386" s="183"/>
      <c r="M386" s="184"/>
      <c r="N386" s="185"/>
      <c r="O386" s="185"/>
      <c r="P386" s="186">
        <f>SUM(P387:P393)</f>
        <v>0</v>
      </c>
      <c r="Q386" s="185"/>
      <c r="R386" s="186">
        <f>SUM(R387:R393)</f>
        <v>0</v>
      </c>
      <c r="S386" s="185"/>
      <c r="T386" s="187">
        <f>SUM(T387:T393)</f>
        <v>0</v>
      </c>
      <c r="AR386" s="188" t="s">
        <v>120</v>
      </c>
      <c r="AT386" s="189" t="s">
        <v>82</v>
      </c>
      <c r="AU386" s="189" t="s">
        <v>87</v>
      </c>
      <c r="AY386" s="188" t="s">
        <v>174</v>
      </c>
      <c r="BK386" s="190">
        <f>SUM(BK387:BK393)</f>
        <v>0</v>
      </c>
    </row>
    <row r="387" spans="1:65" s="2" customFormat="1" ht="16.5" customHeight="1">
      <c r="A387" s="36"/>
      <c r="B387" s="37"/>
      <c r="C387" s="193" t="s">
        <v>591</v>
      </c>
      <c r="D387" s="193" t="s">
        <v>177</v>
      </c>
      <c r="E387" s="194" t="s">
        <v>592</v>
      </c>
      <c r="F387" s="195" t="s">
        <v>593</v>
      </c>
      <c r="G387" s="196" t="s">
        <v>199</v>
      </c>
      <c r="H387" s="197">
        <v>9</v>
      </c>
      <c r="I387" s="198"/>
      <c r="J387" s="199">
        <f>ROUND(I387*H387,2)</f>
        <v>0</v>
      </c>
      <c r="K387" s="195" t="s">
        <v>181</v>
      </c>
      <c r="L387" s="41"/>
      <c r="M387" s="200" t="s">
        <v>1</v>
      </c>
      <c r="N387" s="201" t="s">
        <v>48</v>
      </c>
      <c r="O387" s="73"/>
      <c r="P387" s="202">
        <f>O387*H387</f>
        <v>0</v>
      </c>
      <c r="Q387" s="202">
        <v>0</v>
      </c>
      <c r="R387" s="202">
        <f>Q387*H387</f>
        <v>0</v>
      </c>
      <c r="S387" s="202">
        <v>0</v>
      </c>
      <c r="T387" s="203">
        <f>S387*H387</f>
        <v>0</v>
      </c>
      <c r="U387" s="36"/>
      <c r="V387" s="36"/>
      <c r="W387" s="36"/>
      <c r="X387" s="36"/>
      <c r="Y387" s="36"/>
      <c r="Z387" s="36"/>
      <c r="AA387" s="36"/>
      <c r="AB387" s="36"/>
      <c r="AC387" s="36"/>
      <c r="AD387" s="36"/>
      <c r="AE387" s="36"/>
      <c r="AR387" s="204" t="s">
        <v>548</v>
      </c>
      <c r="AT387" s="204" t="s">
        <v>177</v>
      </c>
      <c r="AU387" s="204" t="s">
        <v>91</v>
      </c>
      <c r="AY387" s="18" t="s">
        <v>174</v>
      </c>
      <c r="BE387" s="205">
        <f>IF(N387="základní",J387,0)</f>
        <v>0</v>
      </c>
      <c r="BF387" s="205">
        <f>IF(N387="snížená",J387,0)</f>
        <v>0</v>
      </c>
      <c r="BG387" s="205">
        <f>IF(N387="zákl. přenesená",J387,0)</f>
        <v>0</v>
      </c>
      <c r="BH387" s="205">
        <f>IF(N387="sníž. přenesená",J387,0)</f>
        <v>0</v>
      </c>
      <c r="BI387" s="205">
        <f>IF(N387="nulová",J387,0)</f>
        <v>0</v>
      </c>
      <c r="BJ387" s="18" t="s">
        <v>87</v>
      </c>
      <c r="BK387" s="205">
        <f>ROUND(I387*H387,2)</f>
        <v>0</v>
      </c>
      <c r="BL387" s="18" t="s">
        <v>548</v>
      </c>
      <c r="BM387" s="204" t="s">
        <v>594</v>
      </c>
    </row>
    <row r="388" spans="1:65" s="2" customFormat="1" ht="29.25">
      <c r="A388" s="36"/>
      <c r="B388" s="37"/>
      <c r="C388" s="38"/>
      <c r="D388" s="206" t="s">
        <v>183</v>
      </c>
      <c r="E388" s="38"/>
      <c r="F388" s="207" t="s">
        <v>428</v>
      </c>
      <c r="G388" s="38"/>
      <c r="H388" s="38"/>
      <c r="I388" s="208"/>
      <c r="J388" s="38"/>
      <c r="K388" s="38"/>
      <c r="L388" s="41"/>
      <c r="M388" s="209"/>
      <c r="N388" s="210"/>
      <c r="O388" s="73"/>
      <c r="P388" s="73"/>
      <c r="Q388" s="73"/>
      <c r="R388" s="73"/>
      <c r="S388" s="73"/>
      <c r="T388" s="74"/>
      <c r="U388" s="36"/>
      <c r="V388" s="36"/>
      <c r="W388" s="36"/>
      <c r="X388" s="36"/>
      <c r="Y388" s="36"/>
      <c r="Z388" s="36"/>
      <c r="AA388" s="36"/>
      <c r="AB388" s="36"/>
      <c r="AC388" s="36"/>
      <c r="AD388" s="36"/>
      <c r="AE388" s="36"/>
      <c r="AT388" s="18" t="s">
        <v>183</v>
      </c>
      <c r="AU388" s="18" t="s">
        <v>91</v>
      </c>
    </row>
    <row r="389" spans="1:65" s="2" customFormat="1" ht="16.5" customHeight="1">
      <c r="A389" s="36"/>
      <c r="B389" s="37"/>
      <c r="C389" s="193" t="s">
        <v>595</v>
      </c>
      <c r="D389" s="193" t="s">
        <v>177</v>
      </c>
      <c r="E389" s="194" t="s">
        <v>596</v>
      </c>
      <c r="F389" s="195" t="s">
        <v>597</v>
      </c>
      <c r="G389" s="196" t="s">
        <v>199</v>
      </c>
      <c r="H389" s="197">
        <v>5</v>
      </c>
      <c r="I389" s="198"/>
      <c r="J389" s="199">
        <f>ROUND(I389*H389,2)</f>
        <v>0</v>
      </c>
      <c r="K389" s="195" t="s">
        <v>181</v>
      </c>
      <c r="L389" s="41"/>
      <c r="M389" s="200" t="s">
        <v>1</v>
      </c>
      <c r="N389" s="201" t="s">
        <v>48</v>
      </c>
      <c r="O389" s="73"/>
      <c r="P389" s="202">
        <f>O389*H389</f>
        <v>0</v>
      </c>
      <c r="Q389" s="202">
        <v>0</v>
      </c>
      <c r="R389" s="202">
        <f>Q389*H389</f>
        <v>0</v>
      </c>
      <c r="S389" s="202">
        <v>0</v>
      </c>
      <c r="T389" s="203">
        <f>S389*H389</f>
        <v>0</v>
      </c>
      <c r="U389" s="36"/>
      <c r="V389" s="36"/>
      <c r="W389" s="36"/>
      <c r="X389" s="36"/>
      <c r="Y389" s="36"/>
      <c r="Z389" s="36"/>
      <c r="AA389" s="36"/>
      <c r="AB389" s="36"/>
      <c r="AC389" s="36"/>
      <c r="AD389" s="36"/>
      <c r="AE389" s="36"/>
      <c r="AR389" s="204" t="s">
        <v>548</v>
      </c>
      <c r="AT389" s="204" t="s">
        <v>177</v>
      </c>
      <c r="AU389" s="204" t="s">
        <v>91</v>
      </c>
      <c r="AY389" s="18" t="s">
        <v>174</v>
      </c>
      <c r="BE389" s="205">
        <f>IF(N389="základní",J389,0)</f>
        <v>0</v>
      </c>
      <c r="BF389" s="205">
        <f>IF(N389="snížená",J389,0)</f>
        <v>0</v>
      </c>
      <c r="BG389" s="205">
        <f>IF(N389="zákl. přenesená",J389,0)</f>
        <v>0</v>
      </c>
      <c r="BH389" s="205">
        <f>IF(N389="sníž. přenesená",J389,0)</f>
        <v>0</v>
      </c>
      <c r="BI389" s="205">
        <f>IF(N389="nulová",J389,0)</f>
        <v>0</v>
      </c>
      <c r="BJ389" s="18" t="s">
        <v>87</v>
      </c>
      <c r="BK389" s="205">
        <f>ROUND(I389*H389,2)</f>
        <v>0</v>
      </c>
      <c r="BL389" s="18" t="s">
        <v>548</v>
      </c>
      <c r="BM389" s="204" t="s">
        <v>598</v>
      </c>
    </row>
    <row r="390" spans="1:65" s="2" customFormat="1" ht="29.25">
      <c r="A390" s="36"/>
      <c r="B390" s="37"/>
      <c r="C390" s="38"/>
      <c r="D390" s="206" t="s">
        <v>183</v>
      </c>
      <c r="E390" s="38"/>
      <c r="F390" s="207" t="s">
        <v>428</v>
      </c>
      <c r="G390" s="38"/>
      <c r="H390" s="38"/>
      <c r="I390" s="208"/>
      <c r="J390" s="38"/>
      <c r="K390" s="38"/>
      <c r="L390" s="41"/>
      <c r="M390" s="209"/>
      <c r="N390" s="210"/>
      <c r="O390" s="73"/>
      <c r="P390" s="73"/>
      <c r="Q390" s="73"/>
      <c r="R390" s="73"/>
      <c r="S390" s="73"/>
      <c r="T390" s="74"/>
      <c r="U390" s="36"/>
      <c r="V390" s="36"/>
      <c r="W390" s="36"/>
      <c r="X390" s="36"/>
      <c r="Y390" s="36"/>
      <c r="Z390" s="36"/>
      <c r="AA390" s="36"/>
      <c r="AB390" s="36"/>
      <c r="AC390" s="36"/>
      <c r="AD390" s="36"/>
      <c r="AE390" s="36"/>
      <c r="AT390" s="18" t="s">
        <v>183</v>
      </c>
      <c r="AU390" s="18" t="s">
        <v>91</v>
      </c>
    </row>
    <row r="391" spans="1:65" s="2" customFormat="1" ht="16.5" customHeight="1">
      <c r="A391" s="36"/>
      <c r="B391" s="37"/>
      <c r="C391" s="193" t="s">
        <v>599</v>
      </c>
      <c r="D391" s="193" t="s">
        <v>177</v>
      </c>
      <c r="E391" s="194" t="s">
        <v>600</v>
      </c>
      <c r="F391" s="195" t="s">
        <v>601</v>
      </c>
      <c r="G391" s="196" t="s">
        <v>469</v>
      </c>
      <c r="H391" s="197">
        <v>1</v>
      </c>
      <c r="I391" s="198"/>
      <c r="J391" s="199">
        <f>ROUND(I391*H391,2)</f>
        <v>0</v>
      </c>
      <c r="K391" s="195" t="s">
        <v>181</v>
      </c>
      <c r="L391" s="41"/>
      <c r="M391" s="200" t="s">
        <v>1</v>
      </c>
      <c r="N391" s="201" t="s">
        <v>48</v>
      </c>
      <c r="O391" s="73"/>
      <c r="P391" s="202">
        <f>O391*H391</f>
        <v>0</v>
      </c>
      <c r="Q391" s="202">
        <v>0</v>
      </c>
      <c r="R391" s="202">
        <f>Q391*H391</f>
        <v>0</v>
      </c>
      <c r="S391" s="202">
        <v>0</v>
      </c>
      <c r="T391" s="203">
        <f>S391*H391</f>
        <v>0</v>
      </c>
      <c r="U391" s="36"/>
      <c r="V391" s="36"/>
      <c r="W391" s="36"/>
      <c r="X391" s="36"/>
      <c r="Y391" s="36"/>
      <c r="Z391" s="36"/>
      <c r="AA391" s="36"/>
      <c r="AB391" s="36"/>
      <c r="AC391" s="36"/>
      <c r="AD391" s="36"/>
      <c r="AE391" s="36"/>
      <c r="AR391" s="204" t="s">
        <v>548</v>
      </c>
      <c r="AT391" s="204" t="s">
        <v>177</v>
      </c>
      <c r="AU391" s="204" t="s">
        <v>91</v>
      </c>
      <c r="AY391" s="18" t="s">
        <v>174</v>
      </c>
      <c r="BE391" s="205">
        <f>IF(N391="základní",J391,0)</f>
        <v>0</v>
      </c>
      <c r="BF391" s="205">
        <f>IF(N391="snížená",J391,0)</f>
        <v>0</v>
      </c>
      <c r="BG391" s="205">
        <f>IF(N391="zákl. přenesená",J391,0)</f>
        <v>0</v>
      </c>
      <c r="BH391" s="205">
        <f>IF(N391="sníž. přenesená",J391,0)</f>
        <v>0</v>
      </c>
      <c r="BI391" s="205">
        <f>IF(N391="nulová",J391,0)</f>
        <v>0</v>
      </c>
      <c r="BJ391" s="18" t="s">
        <v>87</v>
      </c>
      <c r="BK391" s="205">
        <f>ROUND(I391*H391,2)</f>
        <v>0</v>
      </c>
      <c r="BL391" s="18" t="s">
        <v>548</v>
      </c>
      <c r="BM391" s="204" t="s">
        <v>602</v>
      </c>
    </row>
    <row r="392" spans="1:65" s="2" customFormat="1" ht="19.5">
      <c r="A392" s="36"/>
      <c r="B392" s="37"/>
      <c r="C392" s="38"/>
      <c r="D392" s="206" t="s">
        <v>183</v>
      </c>
      <c r="E392" s="38"/>
      <c r="F392" s="207" t="s">
        <v>603</v>
      </c>
      <c r="G392" s="38"/>
      <c r="H392" s="38"/>
      <c r="I392" s="208"/>
      <c r="J392" s="38"/>
      <c r="K392" s="38"/>
      <c r="L392" s="41"/>
      <c r="M392" s="209"/>
      <c r="N392" s="210"/>
      <c r="O392" s="73"/>
      <c r="P392" s="73"/>
      <c r="Q392" s="73"/>
      <c r="R392" s="73"/>
      <c r="S392" s="73"/>
      <c r="T392" s="74"/>
      <c r="U392" s="36"/>
      <c r="V392" s="36"/>
      <c r="W392" s="36"/>
      <c r="X392" s="36"/>
      <c r="Y392" s="36"/>
      <c r="Z392" s="36"/>
      <c r="AA392" s="36"/>
      <c r="AB392" s="36"/>
      <c r="AC392" s="36"/>
      <c r="AD392" s="36"/>
      <c r="AE392" s="36"/>
      <c r="AT392" s="18" t="s">
        <v>183</v>
      </c>
      <c r="AU392" s="18" t="s">
        <v>91</v>
      </c>
    </row>
    <row r="393" spans="1:65" s="2" customFormat="1" ht="16.5" customHeight="1">
      <c r="A393" s="36"/>
      <c r="B393" s="37"/>
      <c r="C393" s="193" t="s">
        <v>604</v>
      </c>
      <c r="D393" s="193" t="s">
        <v>177</v>
      </c>
      <c r="E393" s="194" t="s">
        <v>605</v>
      </c>
      <c r="F393" s="195" t="s">
        <v>606</v>
      </c>
      <c r="G393" s="196" t="s">
        <v>469</v>
      </c>
      <c r="H393" s="197">
        <v>1</v>
      </c>
      <c r="I393" s="198"/>
      <c r="J393" s="199">
        <f>ROUND(I393*H393,2)</f>
        <v>0</v>
      </c>
      <c r="K393" s="195" t="s">
        <v>181</v>
      </c>
      <c r="L393" s="41"/>
      <c r="M393" s="265" t="s">
        <v>1</v>
      </c>
      <c r="N393" s="266" t="s">
        <v>48</v>
      </c>
      <c r="O393" s="267"/>
      <c r="P393" s="268">
        <f>O393*H393</f>
        <v>0</v>
      </c>
      <c r="Q393" s="268">
        <v>0</v>
      </c>
      <c r="R393" s="268">
        <f>Q393*H393</f>
        <v>0</v>
      </c>
      <c r="S393" s="268">
        <v>0</v>
      </c>
      <c r="T393" s="269">
        <f>S393*H393</f>
        <v>0</v>
      </c>
      <c r="U393" s="36"/>
      <c r="V393" s="36"/>
      <c r="W393" s="36"/>
      <c r="X393" s="36"/>
      <c r="Y393" s="36"/>
      <c r="Z393" s="36"/>
      <c r="AA393" s="36"/>
      <c r="AB393" s="36"/>
      <c r="AC393" s="36"/>
      <c r="AD393" s="36"/>
      <c r="AE393" s="36"/>
      <c r="AR393" s="204" t="s">
        <v>548</v>
      </c>
      <c r="AT393" s="204" t="s">
        <v>177</v>
      </c>
      <c r="AU393" s="204" t="s">
        <v>91</v>
      </c>
      <c r="AY393" s="18" t="s">
        <v>174</v>
      </c>
      <c r="BE393" s="205">
        <f>IF(N393="základní",J393,0)</f>
        <v>0</v>
      </c>
      <c r="BF393" s="205">
        <f>IF(N393="snížená",J393,0)</f>
        <v>0</v>
      </c>
      <c r="BG393" s="205">
        <f>IF(N393="zákl. přenesená",J393,0)</f>
        <v>0</v>
      </c>
      <c r="BH393" s="205">
        <f>IF(N393="sníž. přenesená",J393,0)</f>
        <v>0</v>
      </c>
      <c r="BI393" s="205">
        <f>IF(N393="nulová",J393,0)</f>
        <v>0</v>
      </c>
      <c r="BJ393" s="18" t="s">
        <v>87</v>
      </c>
      <c r="BK393" s="205">
        <f>ROUND(I393*H393,2)</f>
        <v>0</v>
      </c>
      <c r="BL393" s="18" t="s">
        <v>548</v>
      </c>
      <c r="BM393" s="204" t="s">
        <v>607</v>
      </c>
    </row>
    <row r="394" spans="1:65" s="2" customFormat="1" ht="6.95" customHeight="1">
      <c r="A394" s="36"/>
      <c r="B394" s="56"/>
      <c r="C394" s="57"/>
      <c r="D394" s="57"/>
      <c r="E394" s="57"/>
      <c r="F394" s="57"/>
      <c r="G394" s="57"/>
      <c r="H394" s="57"/>
      <c r="I394" s="57"/>
      <c r="J394" s="57"/>
      <c r="K394" s="57"/>
      <c r="L394" s="41"/>
      <c r="M394" s="36"/>
      <c r="O394" s="36"/>
      <c r="P394" s="36"/>
      <c r="Q394" s="36"/>
      <c r="R394" s="36"/>
      <c r="S394" s="36"/>
      <c r="T394" s="36"/>
      <c r="U394" s="36"/>
      <c r="V394" s="36"/>
      <c r="W394" s="36"/>
      <c r="X394" s="36"/>
      <c r="Y394" s="36"/>
      <c r="Z394" s="36"/>
      <c r="AA394" s="36"/>
      <c r="AB394" s="36"/>
      <c r="AC394" s="36"/>
      <c r="AD394" s="36"/>
      <c r="AE394" s="36"/>
    </row>
  </sheetData>
  <sheetProtection algorithmName="SHA-512" hashValue="afZe5XVSmz788x3jt+6qCdGXb0RClzOkLC1pYvEqsughTl+lDcb+ND2rWNOhSaWZOCiegsdM2PjIY3WJFW8Cgg==" saltValue="thLTt1+WWLwvfjkjDRB19hPKYnmmg+A9d5q9onIVXSdJ2rZOKRGCrwzBs0hqy1/TdQjW/61+ZzHik2jx/b8W/Q==" spinCount="100000" sheet="1" objects="1" scenarios="1" formatColumns="0" formatRows="0" autoFilter="0"/>
  <autoFilter ref="C136:K393" xr:uid="{00000000-0009-0000-0000-000001000000}"/>
  <mergeCells count="12">
    <mergeCell ref="E129:H129"/>
    <mergeCell ref="L2:V2"/>
    <mergeCell ref="E85:H85"/>
    <mergeCell ref="E87:H87"/>
    <mergeCell ref="E89:H89"/>
    <mergeCell ref="E125:H125"/>
    <mergeCell ref="E127:H127"/>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52"/>
  <sheetViews>
    <sheetView showGridLines="0" topLeftCell="A11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0"/>
      <c r="M2" s="300"/>
      <c r="N2" s="300"/>
      <c r="O2" s="300"/>
      <c r="P2" s="300"/>
      <c r="Q2" s="300"/>
      <c r="R2" s="300"/>
      <c r="S2" s="300"/>
      <c r="T2" s="300"/>
      <c r="U2" s="300"/>
      <c r="V2" s="300"/>
      <c r="AT2" s="18" t="s">
        <v>99</v>
      </c>
    </row>
    <row r="3" spans="1:46" s="1" customFormat="1" ht="6.95" customHeight="1">
      <c r="B3" s="117"/>
      <c r="C3" s="118"/>
      <c r="D3" s="118"/>
      <c r="E3" s="118"/>
      <c r="F3" s="118"/>
      <c r="G3" s="118"/>
      <c r="H3" s="118"/>
      <c r="I3" s="118"/>
      <c r="J3" s="118"/>
      <c r="K3" s="118"/>
      <c r="L3" s="21"/>
      <c r="AT3" s="18" t="s">
        <v>91</v>
      </c>
    </row>
    <row r="4" spans="1:46" s="1" customFormat="1" ht="24.95" customHeight="1">
      <c r="B4" s="21"/>
      <c r="D4" s="119" t="s">
        <v>132</v>
      </c>
      <c r="L4" s="21"/>
      <c r="M4" s="120" t="s">
        <v>10</v>
      </c>
      <c r="AT4" s="18" t="s">
        <v>4</v>
      </c>
    </row>
    <row r="5" spans="1:46" s="1" customFormat="1" ht="6.95" customHeight="1">
      <c r="B5" s="21"/>
      <c r="L5" s="21"/>
    </row>
    <row r="6" spans="1:46" s="1" customFormat="1" ht="12" customHeight="1">
      <c r="B6" s="21"/>
      <c r="D6" s="121" t="s">
        <v>16</v>
      </c>
      <c r="L6" s="21"/>
    </row>
    <row r="7" spans="1:46" s="1" customFormat="1" ht="16.5" customHeight="1">
      <c r="B7" s="21"/>
      <c r="E7" s="319" t="str">
        <f>'Rekapitulace stavby'!K6</f>
        <v>Technologický pavilon CPIT - rekonstrukce střech</v>
      </c>
      <c r="F7" s="320"/>
      <c r="G7" s="320"/>
      <c r="H7" s="320"/>
      <c r="L7" s="21"/>
    </row>
    <row r="8" spans="1:46" s="1" customFormat="1" ht="12" customHeight="1">
      <c r="B8" s="21"/>
      <c r="D8" s="121" t="s">
        <v>133</v>
      </c>
      <c r="L8" s="21"/>
    </row>
    <row r="9" spans="1:46" s="2" customFormat="1" ht="16.5" customHeight="1">
      <c r="A9" s="36"/>
      <c r="B9" s="41"/>
      <c r="C9" s="36"/>
      <c r="D9" s="36"/>
      <c r="E9" s="319" t="s">
        <v>134</v>
      </c>
      <c r="F9" s="321"/>
      <c r="G9" s="321"/>
      <c r="H9" s="321"/>
      <c r="I9" s="36"/>
      <c r="J9" s="36"/>
      <c r="K9" s="36"/>
      <c r="L9" s="53"/>
      <c r="S9" s="36"/>
      <c r="T9" s="36"/>
      <c r="U9" s="36"/>
      <c r="V9" s="36"/>
      <c r="W9" s="36"/>
      <c r="X9" s="36"/>
      <c r="Y9" s="36"/>
      <c r="Z9" s="36"/>
      <c r="AA9" s="36"/>
      <c r="AB9" s="36"/>
      <c r="AC9" s="36"/>
      <c r="AD9" s="36"/>
      <c r="AE9" s="36"/>
    </row>
    <row r="10" spans="1:46" s="2" customFormat="1" ht="12" customHeight="1">
      <c r="A10" s="36"/>
      <c r="B10" s="41"/>
      <c r="C10" s="36"/>
      <c r="D10" s="121" t="s">
        <v>135</v>
      </c>
      <c r="E10" s="36"/>
      <c r="F10" s="36"/>
      <c r="G10" s="36"/>
      <c r="H10" s="36"/>
      <c r="I10" s="36"/>
      <c r="J10" s="36"/>
      <c r="K10" s="36"/>
      <c r="L10" s="53"/>
      <c r="S10" s="36"/>
      <c r="T10" s="36"/>
      <c r="U10" s="36"/>
      <c r="V10" s="36"/>
      <c r="W10" s="36"/>
      <c r="X10" s="36"/>
      <c r="Y10" s="36"/>
      <c r="Z10" s="36"/>
      <c r="AA10" s="36"/>
      <c r="AB10" s="36"/>
      <c r="AC10" s="36"/>
      <c r="AD10" s="36"/>
      <c r="AE10" s="36"/>
    </row>
    <row r="11" spans="1:46" s="2" customFormat="1" ht="16.5" customHeight="1">
      <c r="A11" s="36"/>
      <c r="B11" s="41"/>
      <c r="C11" s="36"/>
      <c r="D11" s="36"/>
      <c r="E11" s="322" t="s">
        <v>608</v>
      </c>
      <c r="F11" s="321"/>
      <c r="G11" s="321"/>
      <c r="H11" s="321"/>
      <c r="I11" s="36"/>
      <c r="J11" s="36"/>
      <c r="K11" s="36"/>
      <c r="L11" s="53"/>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36"/>
      <c r="J12" s="36"/>
      <c r="K12" s="36"/>
      <c r="L12" s="53"/>
      <c r="S12" s="36"/>
      <c r="T12" s="36"/>
      <c r="U12" s="36"/>
      <c r="V12" s="36"/>
      <c r="W12" s="36"/>
      <c r="X12" s="36"/>
      <c r="Y12" s="36"/>
      <c r="Z12" s="36"/>
      <c r="AA12" s="36"/>
      <c r="AB12" s="36"/>
      <c r="AC12" s="36"/>
      <c r="AD12" s="36"/>
      <c r="AE12" s="36"/>
    </row>
    <row r="13" spans="1:46" s="2" customFormat="1" ht="12" customHeight="1">
      <c r="A13" s="36"/>
      <c r="B13" s="41"/>
      <c r="C13" s="36"/>
      <c r="D13" s="121" t="s">
        <v>18</v>
      </c>
      <c r="E13" s="36"/>
      <c r="F13" s="112" t="s">
        <v>1</v>
      </c>
      <c r="G13" s="36"/>
      <c r="H13" s="36"/>
      <c r="I13" s="121" t="s">
        <v>20</v>
      </c>
      <c r="J13" s="112" t="s">
        <v>1</v>
      </c>
      <c r="K13" s="36"/>
      <c r="L13" s="53"/>
      <c r="S13" s="36"/>
      <c r="T13" s="36"/>
      <c r="U13" s="36"/>
      <c r="V13" s="36"/>
      <c r="W13" s="36"/>
      <c r="X13" s="36"/>
      <c r="Y13" s="36"/>
      <c r="Z13" s="36"/>
      <c r="AA13" s="36"/>
      <c r="AB13" s="36"/>
      <c r="AC13" s="36"/>
      <c r="AD13" s="36"/>
      <c r="AE13" s="36"/>
    </row>
    <row r="14" spans="1:46" s="2" customFormat="1" ht="12" customHeight="1">
      <c r="A14" s="36"/>
      <c r="B14" s="41"/>
      <c r="C14" s="36"/>
      <c r="D14" s="121" t="s">
        <v>22</v>
      </c>
      <c r="E14" s="36"/>
      <c r="F14" s="112" t="s">
        <v>40</v>
      </c>
      <c r="G14" s="36"/>
      <c r="H14" s="36"/>
      <c r="I14" s="121" t="s">
        <v>24</v>
      </c>
      <c r="J14" s="122" t="str">
        <f>'Rekapitulace stavby'!AN8</f>
        <v>31. 12. 2021</v>
      </c>
      <c r="K14" s="36"/>
      <c r="L14" s="53"/>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36"/>
      <c r="J15" s="36"/>
      <c r="K15" s="36"/>
      <c r="L15" s="53"/>
      <c r="S15" s="36"/>
      <c r="T15" s="36"/>
      <c r="U15" s="36"/>
      <c r="V15" s="36"/>
      <c r="W15" s="36"/>
      <c r="X15" s="36"/>
      <c r="Y15" s="36"/>
      <c r="Z15" s="36"/>
      <c r="AA15" s="36"/>
      <c r="AB15" s="36"/>
      <c r="AC15" s="36"/>
      <c r="AD15" s="36"/>
      <c r="AE15" s="36"/>
    </row>
    <row r="16" spans="1:46" s="2" customFormat="1" ht="12" customHeight="1">
      <c r="A16" s="36"/>
      <c r="B16" s="41"/>
      <c r="C16" s="36"/>
      <c r="D16" s="121" t="s">
        <v>30</v>
      </c>
      <c r="E16" s="36"/>
      <c r="F16" s="36"/>
      <c r="G16" s="36"/>
      <c r="H16" s="36"/>
      <c r="I16" s="121" t="s">
        <v>31</v>
      </c>
      <c r="J16" s="112" t="str">
        <f>IF('Rekapitulace stavby'!AN10="","",'Rekapitulace stavby'!AN10)</f>
        <v/>
      </c>
      <c r="K16" s="36"/>
      <c r="L16" s="53"/>
      <c r="S16" s="36"/>
      <c r="T16" s="36"/>
      <c r="U16" s="36"/>
      <c r="V16" s="36"/>
      <c r="W16" s="36"/>
      <c r="X16" s="36"/>
      <c r="Y16" s="36"/>
      <c r="Z16" s="36"/>
      <c r="AA16" s="36"/>
      <c r="AB16" s="36"/>
      <c r="AC16" s="36"/>
      <c r="AD16" s="36"/>
      <c r="AE16" s="36"/>
    </row>
    <row r="17" spans="1:31" s="2" customFormat="1" ht="18" customHeight="1">
      <c r="A17" s="36"/>
      <c r="B17" s="41"/>
      <c r="C17" s="36"/>
      <c r="D17" s="36"/>
      <c r="E17" s="112" t="str">
        <f>IF('Rekapitulace stavby'!E11="","",'Rekapitulace stavby'!E11)</f>
        <v xml:space="preserve">VŠB-TUO </v>
      </c>
      <c r="F17" s="36"/>
      <c r="G17" s="36"/>
      <c r="H17" s="36"/>
      <c r="I17" s="121" t="s">
        <v>33</v>
      </c>
      <c r="J17" s="112" t="str">
        <f>IF('Rekapitulace stavby'!AN11="","",'Rekapitulace stavby'!AN11)</f>
        <v/>
      </c>
      <c r="K17" s="36"/>
      <c r="L17" s="53"/>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36"/>
      <c r="J18" s="36"/>
      <c r="K18" s="36"/>
      <c r="L18" s="53"/>
      <c r="S18" s="36"/>
      <c r="T18" s="36"/>
      <c r="U18" s="36"/>
      <c r="V18" s="36"/>
      <c r="W18" s="36"/>
      <c r="X18" s="36"/>
      <c r="Y18" s="36"/>
      <c r="Z18" s="36"/>
      <c r="AA18" s="36"/>
      <c r="AB18" s="36"/>
      <c r="AC18" s="36"/>
      <c r="AD18" s="36"/>
      <c r="AE18" s="36"/>
    </row>
    <row r="19" spans="1:31" s="2" customFormat="1" ht="12" customHeight="1">
      <c r="A19" s="36"/>
      <c r="B19" s="41"/>
      <c r="C19" s="36"/>
      <c r="D19" s="121" t="s">
        <v>34</v>
      </c>
      <c r="E19" s="36"/>
      <c r="F19" s="36"/>
      <c r="G19" s="36"/>
      <c r="H19" s="36"/>
      <c r="I19" s="121" t="s">
        <v>31</v>
      </c>
      <c r="J19" s="31" t="str">
        <f>'Rekapitulace stavby'!AN13</f>
        <v>Vyplň údaj</v>
      </c>
      <c r="K19" s="36"/>
      <c r="L19" s="53"/>
      <c r="S19" s="36"/>
      <c r="T19" s="36"/>
      <c r="U19" s="36"/>
      <c r="V19" s="36"/>
      <c r="W19" s="36"/>
      <c r="X19" s="36"/>
      <c r="Y19" s="36"/>
      <c r="Z19" s="36"/>
      <c r="AA19" s="36"/>
      <c r="AB19" s="36"/>
      <c r="AC19" s="36"/>
      <c r="AD19" s="36"/>
      <c r="AE19" s="36"/>
    </row>
    <row r="20" spans="1:31" s="2" customFormat="1" ht="18" customHeight="1">
      <c r="A20" s="36"/>
      <c r="B20" s="41"/>
      <c r="C20" s="36"/>
      <c r="D20" s="36"/>
      <c r="E20" s="323" t="str">
        <f>'Rekapitulace stavby'!E14</f>
        <v>Vyplň údaj</v>
      </c>
      <c r="F20" s="324"/>
      <c r="G20" s="324"/>
      <c r="H20" s="324"/>
      <c r="I20" s="121" t="s">
        <v>33</v>
      </c>
      <c r="J20" s="31" t="str">
        <f>'Rekapitulace stavby'!AN14</f>
        <v>Vyplň údaj</v>
      </c>
      <c r="K20" s="36"/>
      <c r="L20" s="53"/>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36"/>
      <c r="J21" s="36"/>
      <c r="K21" s="36"/>
      <c r="L21" s="53"/>
      <c r="S21" s="36"/>
      <c r="T21" s="36"/>
      <c r="U21" s="36"/>
      <c r="V21" s="36"/>
      <c r="W21" s="36"/>
      <c r="X21" s="36"/>
      <c r="Y21" s="36"/>
      <c r="Z21" s="36"/>
      <c r="AA21" s="36"/>
      <c r="AB21" s="36"/>
      <c r="AC21" s="36"/>
      <c r="AD21" s="36"/>
      <c r="AE21" s="36"/>
    </row>
    <row r="22" spans="1:31" s="2" customFormat="1" ht="12" customHeight="1">
      <c r="A22" s="36"/>
      <c r="B22" s="41"/>
      <c r="C22" s="36"/>
      <c r="D22" s="121" t="s">
        <v>36</v>
      </c>
      <c r="E22" s="36"/>
      <c r="F22" s="36"/>
      <c r="G22" s="36"/>
      <c r="H22" s="36"/>
      <c r="I22" s="121" t="s">
        <v>31</v>
      </c>
      <c r="J22" s="112" t="str">
        <f>IF('Rekapitulace stavby'!AN16="","",'Rekapitulace stavby'!AN16)</f>
        <v/>
      </c>
      <c r="K22" s="36"/>
      <c r="L22" s="53"/>
      <c r="S22" s="36"/>
      <c r="T22" s="36"/>
      <c r="U22" s="36"/>
      <c r="V22" s="36"/>
      <c r="W22" s="36"/>
      <c r="X22" s="36"/>
      <c r="Y22" s="36"/>
      <c r="Z22" s="36"/>
      <c r="AA22" s="36"/>
      <c r="AB22" s="36"/>
      <c r="AC22" s="36"/>
      <c r="AD22" s="36"/>
      <c r="AE22" s="36"/>
    </row>
    <row r="23" spans="1:31" s="2" customFormat="1" ht="18" customHeight="1">
      <c r="A23" s="36"/>
      <c r="B23" s="41"/>
      <c r="C23" s="36"/>
      <c r="D23" s="36"/>
      <c r="E23" s="112" t="str">
        <f>IF('Rekapitulace stavby'!E17="","",'Rekapitulace stavby'!E17)</f>
        <v>CHVÁLEK ATELIÉR s.r.o.</v>
      </c>
      <c r="F23" s="36"/>
      <c r="G23" s="36"/>
      <c r="H23" s="36"/>
      <c r="I23" s="121" t="s">
        <v>33</v>
      </c>
      <c r="J23" s="112" t="str">
        <f>IF('Rekapitulace stavby'!AN17="","",'Rekapitulace stavby'!AN17)</f>
        <v/>
      </c>
      <c r="K23" s="36"/>
      <c r="L23" s="53"/>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36"/>
      <c r="J24" s="36"/>
      <c r="K24" s="36"/>
      <c r="L24" s="53"/>
      <c r="S24" s="36"/>
      <c r="T24" s="36"/>
      <c r="U24" s="36"/>
      <c r="V24" s="36"/>
      <c r="W24" s="36"/>
      <c r="X24" s="36"/>
      <c r="Y24" s="36"/>
      <c r="Z24" s="36"/>
      <c r="AA24" s="36"/>
      <c r="AB24" s="36"/>
      <c r="AC24" s="36"/>
      <c r="AD24" s="36"/>
      <c r="AE24" s="36"/>
    </row>
    <row r="25" spans="1:31" s="2" customFormat="1" ht="12" customHeight="1">
      <c r="A25" s="36"/>
      <c r="B25" s="41"/>
      <c r="C25" s="36"/>
      <c r="D25" s="121" t="s">
        <v>39</v>
      </c>
      <c r="E25" s="36"/>
      <c r="F25" s="36"/>
      <c r="G25" s="36"/>
      <c r="H25" s="36"/>
      <c r="I25" s="121" t="s">
        <v>31</v>
      </c>
      <c r="J25" s="112" t="str">
        <f>IF('Rekapitulace stavby'!AN19="","",'Rekapitulace stavby'!AN19)</f>
        <v/>
      </c>
      <c r="K25" s="36"/>
      <c r="L25" s="53"/>
      <c r="S25" s="36"/>
      <c r="T25" s="36"/>
      <c r="U25" s="36"/>
      <c r="V25" s="36"/>
      <c r="W25" s="36"/>
      <c r="X25" s="36"/>
      <c r="Y25" s="36"/>
      <c r="Z25" s="36"/>
      <c r="AA25" s="36"/>
      <c r="AB25" s="36"/>
      <c r="AC25" s="36"/>
      <c r="AD25" s="36"/>
      <c r="AE25" s="36"/>
    </row>
    <row r="26" spans="1:31" s="2" customFormat="1" ht="18" customHeight="1">
      <c r="A26" s="36"/>
      <c r="B26" s="41"/>
      <c r="C26" s="36"/>
      <c r="D26" s="36"/>
      <c r="E26" s="112" t="str">
        <f>IF('Rekapitulace stavby'!E20="","",'Rekapitulace stavby'!E20)</f>
        <v xml:space="preserve"> </v>
      </c>
      <c r="F26" s="36"/>
      <c r="G26" s="36"/>
      <c r="H26" s="36"/>
      <c r="I26" s="121" t="s">
        <v>33</v>
      </c>
      <c r="J26" s="112" t="str">
        <f>IF('Rekapitulace stavby'!AN20="","",'Rekapitulace stavby'!AN20)</f>
        <v/>
      </c>
      <c r="K26" s="36"/>
      <c r="L26" s="53"/>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36"/>
      <c r="J27" s="36"/>
      <c r="K27" s="36"/>
      <c r="L27" s="53"/>
      <c r="S27" s="36"/>
      <c r="T27" s="36"/>
      <c r="U27" s="36"/>
      <c r="V27" s="36"/>
      <c r="W27" s="36"/>
      <c r="X27" s="36"/>
      <c r="Y27" s="36"/>
      <c r="Z27" s="36"/>
      <c r="AA27" s="36"/>
      <c r="AB27" s="36"/>
      <c r="AC27" s="36"/>
      <c r="AD27" s="36"/>
      <c r="AE27" s="36"/>
    </row>
    <row r="28" spans="1:31" s="2" customFormat="1" ht="12" customHeight="1">
      <c r="A28" s="36"/>
      <c r="B28" s="41"/>
      <c r="C28" s="36"/>
      <c r="D28" s="121" t="s">
        <v>41</v>
      </c>
      <c r="E28" s="36"/>
      <c r="F28" s="36"/>
      <c r="G28" s="36"/>
      <c r="H28" s="36"/>
      <c r="I28" s="36"/>
      <c r="J28" s="36"/>
      <c r="K28" s="36"/>
      <c r="L28" s="53"/>
      <c r="S28" s="36"/>
      <c r="T28" s="36"/>
      <c r="U28" s="36"/>
      <c r="V28" s="36"/>
      <c r="W28" s="36"/>
      <c r="X28" s="36"/>
      <c r="Y28" s="36"/>
      <c r="Z28" s="36"/>
      <c r="AA28" s="36"/>
      <c r="AB28" s="36"/>
      <c r="AC28" s="36"/>
      <c r="AD28" s="36"/>
      <c r="AE28" s="36"/>
    </row>
    <row r="29" spans="1:31" s="8" customFormat="1" ht="16.5" customHeight="1">
      <c r="A29" s="123"/>
      <c r="B29" s="124"/>
      <c r="C29" s="123"/>
      <c r="D29" s="123"/>
      <c r="E29" s="325" t="s">
        <v>1</v>
      </c>
      <c r="F29" s="325"/>
      <c r="G29" s="325"/>
      <c r="H29" s="325"/>
      <c r="I29" s="123"/>
      <c r="J29" s="123"/>
      <c r="K29" s="123"/>
      <c r="L29" s="125"/>
      <c r="S29" s="123"/>
      <c r="T29" s="123"/>
      <c r="U29" s="123"/>
      <c r="V29" s="123"/>
      <c r="W29" s="123"/>
      <c r="X29" s="123"/>
      <c r="Y29" s="123"/>
      <c r="Z29" s="123"/>
      <c r="AA29" s="123"/>
      <c r="AB29" s="123"/>
      <c r="AC29" s="123"/>
      <c r="AD29" s="123"/>
      <c r="AE29" s="123"/>
    </row>
    <row r="30" spans="1:31" s="2" customFormat="1" ht="6.95" customHeight="1">
      <c r="A30" s="36"/>
      <c r="B30" s="41"/>
      <c r="C30" s="36"/>
      <c r="D30" s="36"/>
      <c r="E30" s="36"/>
      <c r="F30" s="36"/>
      <c r="G30" s="36"/>
      <c r="H30" s="36"/>
      <c r="I30" s="36"/>
      <c r="J30" s="36"/>
      <c r="K30" s="36"/>
      <c r="L30" s="53"/>
      <c r="S30" s="36"/>
      <c r="T30" s="36"/>
      <c r="U30" s="36"/>
      <c r="V30" s="36"/>
      <c r="W30" s="36"/>
      <c r="X30" s="36"/>
      <c r="Y30" s="36"/>
      <c r="Z30" s="36"/>
      <c r="AA30" s="36"/>
      <c r="AB30" s="36"/>
      <c r="AC30" s="36"/>
      <c r="AD30" s="36"/>
      <c r="AE30" s="36"/>
    </row>
    <row r="31" spans="1:31" s="2" customFormat="1" ht="6.95" customHeight="1">
      <c r="A31" s="36"/>
      <c r="B31" s="41"/>
      <c r="C31" s="36"/>
      <c r="D31" s="126"/>
      <c r="E31" s="126"/>
      <c r="F31" s="126"/>
      <c r="G31" s="126"/>
      <c r="H31" s="126"/>
      <c r="I31" s="126"/>
      <c r="J31" s="126"/>
      <c r="K31" s="126"/>
      <c r="L31" s="53"/>
      <c r="S31" s="36"/>
      <c r="T31" s="36"/>
      <c r="U31" s="36"/>
      <c r="V31" s="36"/>
      <c r="W31" s="36"/>
      <c r="X31" s="36"/>
      <c r="Y31" s="36"/>
      <c r="Z31" s="36"/>
      <c r="AA31" s="36"/>
      <c r="AB31" s="36"/>
      <c r="AC31" s="36"/>
      <c r="AD31" s="36"/>
      <c r="AE31" s="36"/>
    </row>
    <row r="32" spans="1:31" s="2" customFormat="1" ht="25.35" customHeight="1">
      <c r="A32" s="36"/>
      <c r="B32" s="41"/>
      <c r="C32" s="36"/>
      <c r="D32" s="127" t="s">
        <v>43</v>
      </c>
      <c r="E32" s="36"/>
      <c r="F32" s="36"/>
      <c r="G32" s="36"/>
      <c r="H32" s="36"/>
      <c r="I32" s="36"/>
      <c r="J32" s="128">
        <f>ROUND(J124, 2)</f>
        <v>0</v>
      </c>
      <c r="K32" s="36"/>
      <c r="L32" s="53"/>
      <c r="S32" s="36"/>
      <c r="T32" s="36"/>
      <c r="U32" s="36"/>
      <c r="V32" s="36"/>
      <c r="W32" s="36"/>
      <c r="X32" s="36"/>
      <c r="Y32" s="36"/>
      <c r="Z32" s="36"/>
      <c r="AA32" s="36"/>
      <c r="AB32" s="36"/>
      <c r="AC32" s="36"/>
      <c r="AD32" s="36"/>
      <c r="AE32" s="36"/>
    </row>
    <row r="33" spans="1:31" s="2" customFormat="1" ht="6.95" customHeight="1">
      <c r="A33" s="36"/>
      <c r="B33" s="41"/>
      <c r="C33" s="36"/>
      <c r="D33" s="126"/>
      <c r="E33" s="126"/>
      <c r="F33" s="126"/>
      <c r="G33" s="126"/>
      <c r="H33" s="126"/>
      <c r="I33" s="126"/>
      <c r="J33" s="126"/>
      <c r="K33" s="126"/>
      <c r="L33" s="53"/>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45</v>
      </c>
      <c r="G34" s="36"/>
      <c r="H34" s="36"/>
      <c r="I34" s="129" t="s">
        <v>44</v>
      </c>
      <c r="J34" s="129" t="s">
        <v>46</v>
      </c>
      <c r="K34" s="36"/>
      <c r="L34" s="53"/>
      <c r="S34" s="36"/>
      <c r="T34" s="36"/>
      <c r="U34" s="36"/>
      <c r="V34" s="36"/>
      <c r="W34" s="36"/>
      <c r="X34" s="36"/>
      <c r="Y34" s="36"/>
      <c r="Z34" s="36"/>
      <c r="AA34" s="36"/>
      <c r="AB34" s="36"/>
      <c r="AC34" s="36"/>
      <c r="AD34" s="36"/>
      <c r="AE34" s="36"/>
    </row>
    <row r="35" spans="1:31" s="2" customFormat="1" ht="14.45" customHeight="1">
      <c r="A35" s="36"/>
      <c r="B35" s="41"/>
      <c r="C35" s="36"/>
      <c r="D35" s="130" t="s">
        <v>47</v>
      </c>
      <c r="E35" s="121" t="s">
        <v>48</v>
      </c>
      <c r="F35" s="131">
        <f>ROUND((SUM(BE124:BE151)),  2)</f>
        <v>0</v>
      </c>
      <c r="G35" s="36"/>
      <c r="H35" s="36"/>
      <c r="I35" s="132">
        <v>0.21</v>
      </c>
      <c r="J35" s="131">
        <f>ROUND(((SUM(BE124:BE151))*I35),  2)</f>
        <v>0</v>
      </c>
      <c r="K35" s="36"/>
      <c r="L35" s="53"/>
      <c r="S35" s="36"/>
      <c r="T35" s="36"/>
      <c r="U35" s="36"/>
      <c r="V35" s="36"/>
      <c r="W35" s="36"/>
      <c r="X35" s="36"/>
      <c r="Y35" s="36"/>
      <c r="Z35" s="36"/>
      <c r="AA35" s="36"/>
      <c r="AB35" s="36"/>
      <c r="AC35" s="36"/>
      <c r="AD35" s="36"/>
      <c r="AE35" s="36"/>
    </row>
    <row r="36" spans="1:31" s="2" customFormat="1" ht="14.45" customHeight="1">
      <c r="A36" s="36"/>
      <c r="B36" s="41"/>
      <c r="C36" s="36"/>
      <c r="D36" s="36"/>
      <c r="E36" s="121" t="s">
        <v>49</v>
      </c>
      <c r="F36" s="131">
        <f>ROUND((SUM(BF124:BF151)),  2)</f>
        <v>0</v>
      </c>
      <c r="G36" s="36"/>
      <c r="H36" s="36"/>
      <c r="I36" s="132">
        <v>0.15</v>
      </c>
      <c r="J36" s="131">
        <f>ROUND(((SUM(BF124:BF151))*I36),  2)</f>
        <v>0</v>
      </c>
      <c r="K36" s="36"/>
      <c r="L36" s="53"/>
      <c r="S36" s="36"/>
      <c r="T36" s="36"/>
      <c r="U36" s="36"/>
      <c r="V36" s="36"/>
      <c r="W36" s="36"/>
      <c r="X36" s="36"/>
      <c r="Y36" s="36"/>
      <c r="Z36" s="36"/>
      <c r="AA36" s="36"/>
      <c r="AB36" s="36"/>
      <c r="AC36" s="36"/>
      <c r="AD36" s="36"/>
      <c r="AE36" s="36"/>
    </row>
    <row r="37" spans="1:31" s="2" customFormat="1" ht="14.45" hidden="1" customHeight="1">
      <c r="A37" s="36"/>
      <c r="B37" s="41"/>
      <c r="C37" s="36"/>
      <c r="D37" s="36"/>
      <c r="E37" s="121" t="s">
        <v>50</v>
      </c>
      <c r="F37" s="131">
        <f>ROUND((SUM(BG124:BG151)),  2)</f>
        <v>0</v>
      </c>
      <c r="G37" s="36"/>
      <c r="H37" s="36"/>
      <c r="I37" s="132">
        <v>0.21</v>
      </c>
      <c r="J37" s="131">
        <f>0</f>
        <v>0</v>
      </c>
      <c r="K37" s="36"/>
      <c r="L37" s="53"/>
      <c r="S37" s="36"/>
      <c r="T37" s="36"/>
      <c r="U37" s="36"/>
      <c r="V37" s="36"/>
      <c r="W37" s="36"/>
      <c r="X37" s="36"/>
      <c r="Y37" s="36"/>
      <c r="Z37" s="36"/>
      <c r="AA37" s="36"/>
      <c r="AB37" s="36"/>
      <c r="AC37" s="36"/>
      <c r="AD37" s="36"/>
      <c r="AE37" s="36"/>
    </row>
    <row r="38" spans="1:31" s="2" customFormat="1" ht="14.45" hidden="1" customHeight="1">
      <c r="A38" s="36"/>
      <c r="B38" s="41"/>
      <c r="C38" s="36"/>
      <c r="D38" s="36"/>
      <c r="E38" s="121" t="s">
        <v>51</v>
      </c>
      <c r="F38" s="131">
        <f>ROUND((SUM(BH124:BH151)),  2)</f>
        <v>0</v>
      </c>
      <c r="G38" s="36"/>
      <c r="H38" s="36"/>
      <c r="I38" s="132">
        <v>0.15</v>
      </c>
      <c r="J38" s="131">
        <f>0</f>
        <v>0</v>
      </c>
      <c r="K38" s="36"/>
      <c r="L38" s="53"/>
      <c r="S38" s="36"/>
      <c r="T38" s="36"/>
      <c r="U38" s="36"/>
      <c r="V38" s="36"/>
      <c r="W38" s="36"/>
      <c r="X38" s="36"/>
      <c r="Y38" s="36"/>
      <c r="Z38" s="36"/>
      <c r="AA38" s="36"/>
      <c r="AB38" s="36"/>
      <c r="AC38" s="36"/>
      <c r="AD38" s="36"/>
      <c r="AE38" s="36"/>
    </row>
    <row r="39" spans="1:31" s="2" customFormat="1" ht="14.45" hidden="1" customHeight="1">
      <c r="A39" s="36"/>
      <c r="B39" s="41"/>
      <c r="C39" s="36"/>
      <c r="D39" s="36"/>
      <c r="E39" s="121" t="s">
        <v>52</v>
      </c>
      <c r="F39" s="131">
        <f>ROUND((SUM(BI124:BI151)),  2)</f>
        <v>0</v>
      </c>
      <c r="G39" s="36"/>
      <c r="H39" s="36"/>
      <c r="I39" s="132">
        <v>0</v>
      </c>
      <c r="J39" s="131">
        <f>0</f>
        <v>0</v>
      </c>
      <c r="K39" s="36"/>
      <c r="L39" s="53"/>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36"/>
      <c r="J40" s="36"/>
      <c r="K40" s="36"/>
      <c r="L40" s="53"/>
      <c r="S40" s="36"/>
      <c r="T40" s="36"/>
      <c r="U40" s="36"/>
      <c r="V40" s="36"/>
      <c r="W40" s="36"/>
      <c r="X40" s="36"/>
      <c r="Y40" s="36"/>
      <c r="Z40" s="36"/>
      <c r="AA40" s="36"/>
      <c r="AB40" s="36"/>
      <c r="AC40" s="36"/>
      <c r="AD40" s="36"/>
      <c r="AE40" s="36"/>
    </row>
    <row r="41" spans="1:31" s="2" customFormat="1" ht="25.35" customHeight="1">
      <c r="A41" s="36"/>
      <c r="B41" s="41"/>
      <c r="C41" s="133"/>
      <c r="D41" s="134" t="s">
        <v>53</v>
      </c>
      <c r="E41" s="135"/>
      <c r="F41" s="135"/>
      <c r="G41" s="136" t="s">
        <v>54</v>
      </c>
      <c r="H41" s="137" t="s">
        <v>55</v>
      </c>
      <c r="I41" s="135"/>
      <c r="J41" s="138">
        <f>SUM(J32:J39)</f>
        <v>0</v>
      </c>
      <c r="K41" s="139"/>
      <c r="L41" s="53"/>
      <c r="S41" s="36"/>
      <c r="T41" s="36"/>
      <c r="U41" s="36"/>
      <c r="V41" s="36"/>
      <c r="W41" s="36"/>
      <c r="X41" s="36"/>
      <c r="Y41" s="36"/>
      <c r="Z41" s="36"/>
      <c r="AA41" s="36"/>
      <c r="AB41" s="36"/>
      <c r="AC41" s="36"/>
      <c r="AD41" s="36"/>
      <c r="AE41" s="36"/>
    </row>
    <row r="42" spans="1:31" s="2" customFormat="1" ht="14.45" customHeight="1">
      <c r="A42" s="36"/>
      <c r="B42" s="41"/>
      <c r="C42" s="36"/>
      <c r="D42" s="36"/>
      <c r="E42" s="36"/>
      <c r="F42" s="36"/>
      <c r="G42" s="36"/>
      <c r="H42" s="36"/>
      <c r="I42" s="36"/>
      <c r="J42" s="36"/>
      <c r="K42" s="36"/>
      <c r="L42" s="53"/>
      <c r="S42" s="36"/>
      <c r="T42" s="36"/>
      <c r="U42" s="36"/>
      <c r="V42" s="36"/>
      <c r="W42" s="36"/>
      <c r="X42" s="36"/>
      <c r="Y42" s="36"/>
      <c r="Z42" s="36"/>
      <c r="AA42" s="36"/>
      <c r="AB42" s="36"/>
      <c r="AC42" s="36"/>
      <c r="AD42" s="36"/>
      <c r="AE42" s="36"/>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3"/>
      <c r="D50" s="140" t="s">
        <v>56</v>
      </c>
      <c r="E50" s="141"/>
      <c r="F50" s="141"/>
      <c r="G50" s="140" t="s">
        <v>57</v>
      </c>
      <c r="H50" s="141"/>
      <c r="I50" s="141"/>
      <c r="J50" s="141"/>
      <c r="K50" s="141"/>
      <c r="L50" s="5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6"/>
      <c r="B61" s="41"/>
      <c r="C61" s="36"/>
      <c r="D61" s="142" t="s">
        <v>58</v>
      </c>
      <c r="E61" s="143"/>
      <c r="F61" s="144" t="s">
        <v>59</v>
      </c>
      <c r="G61" s="142" t="s">
        <v>58</v>
      </c>
      <c r="H61" s="143"/>
      <c r="I61" s="143"/>
      <c r="J61" s="145" t="s">
        <v>59</v>
      </c>
      <c r="K61" s="143"/>
      <c r="L61" s="53"/>
      <c r="S61" s="36"/>
      <c r="T61" s="36"/>
      <c r="U61" s="36"/>
      <c r="V61" s="36"/>
      <c r="W61" s="36"/>
      <c r="X61" s="36"/>
      <c r="Y61" s="36"/>
      <c r="Z61" s="36"/>
      <c r="AA61" s="36"/>
      <c r="AB61" s="36"/>
      <c r="AC61" s="36"/>
      <c r="AD61" s="36"/>
      <c r="AE61" s="36"/>
    </row>
    <row r="62" spans="1:31" ht="11.25">
      <c r="B62" s="21"/>
      <c r="L62" s="21"/>
    </row>
    <row r="63" spans="1:31" ht="11.25">
      <c r="B63" s="21"/>
      <c r="L63" s="21"/>
    </row>
    <row r="64" spans="1:31" ht="11.25">
      <c r="B64" s="21"/>
      <c r="L64" s="21"/>
    </row>
    <row r="65" spans="1:31" s="2" customFormat="1" ht="12.75">
      <c r="A65" s="36"/>
      <c r="B65" s="41"/>
      <c r="C65" s="36"/>
      <c r="D65" s="140" t="s">
        <v>60</v>
      </c>
      <c r="E65" s="146"/>
      <c r="F65" s="146"/>
      <c r="G65" s="140" t="s">
        <v>61</v>
      </c>
      <c r="H65" s="146"/>
      <c r="I65" s="146"/>
      <c r="J65" s="146"/>
      <c r="K65" s="146"/>
      <c r="L65" s="53"/>
      <c r="S65" s="36"/>
      <c r="T65" s="36"/>
      <c r="U65" s="36"/>
      <c r="V65" s="36"/>
      <c r="W65" s="36"/>
      <c r="X65" s="36"/>
      <c r="Y65" s="36"/>
      <c r="Z65" s="36"/>
      <c r="AA65" s="36"/>
      <c r="AB65" s="36"/>
      <c r="AC65" s="36"/>
      <c r="AD65" s="36"/>
      <c r="AE65" s="36"/>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6"/>
      <c r="B76" s="41"/>
      <c r="C76" s="36"/>
      <c r="D76" s="142" t="s">
        <v>58</v>
      </c>
      <c r="E76" s="143"/>
      <c r="F76" s="144" t="s">
        <v>59</v>
      </c>
      <c r="G76" s="142" t="s">
        <v>58</v>
      </c>
      <c r="H76" s="143"/>
      <c r="I76" s="143"/>
      <c r="J76" s="145" t="s">
        <v>59</v>
      </c>
      <c r="K76" s="143"/>
      <c r="L76" s="53"/>
      <c r="S76" s="36"/>
      <c r="T76" s="36"/>
      <c r="U76" s="36"/>
      <c r="V76" s="36"/>
      <c r="W76" s="36"/>
      <c r="X76" s="36"/>
      <c r="Y76" s="36"/>
      <c r="Z76" s="36"/>
      <c r="AA76" s="36"/>
      <c r="AB76" s="36"/>
      <c r="AC76" s="36"/>
      <c r="AD76" s="36"/>
      <c r="AE76" s="36"/>
    </row>
    <row r="77" spans="1:31" s="2" customFormat="1" ht="14.45" customHeight="1">
      <c r="A77" s="36"/>
      <c r="B77" s="147"/>
      <c r="C77" s="148"/>
      <c r="D77" s="148"/>
      <c r="E77" s="148"/>
      <c r="F77" s="148"/>
      <c r="G77" s="148"/>
      <c r="H77" s="148"/>
      <c r="I77" s="148"/>
      <c r="J77" s="148"/>
      <c r="K77" s="148"/>
      <c r="L77" s="53"/>
      <c r="S77" s="36"/>
      <c r="T77" s="36"/>
      <c r="U77" s="36"/>
      <c r="V77" s="36"/>
      <c r="W77" s="36"/>
      <c r="X77" s="36"/>
      <c r="Y77" s="36"/>
      <c r="Z77" s="36"/>
      <c r="AA77" s="36"/>
      <c r="AB77" s="36"/>
      <c r="AC77" s="36"/>
      <c r="AD77" s="36"/>
      <c r="AE77" s="36"/>
    </row>
    <row r="81" spans="1:31" s="2" customFormat="1" ht="6.95" customHeight="1">
      <c r="A81" s="36"/>
      <c r="B81" s="149"/>
      <c r="C81" s="150"/>
      <c r="D81" s="150"/>
      <c r="E81" s="150"/>
      <c r="F81" s="150"/>
      <c r="G81" s="150"/>
      <c r="H81" s="150"/>
      <c r="I81" s="150"/>
      <c r="J81" s="150"/>
      <c r="K81" s="150"/>
      <c r="L81" s="53"/>
      <c r="S81" s="36"/>
      <c r="T81" s="36"/>
      <c r="U81" s="36"/>
      <c r="V81" s="36"/>
      <c r="W81" s="36"/>
      <c r="X81" s="36"/>
      <c r="Y81" s="36"/>
      <c r="Z81" s="36"/>
      <c r="AA81" s="36"/>
      <c r="AB81" s="36"/>
      <c r="AC81" s="36"/>
      <c r="AD81" s="36"/>
      <c r="AE81" s="36"/>
    </row>
    <row r="82" spans="1:31" s="2" customFormat="1" ht="24.95" customHeight="1">
      <c r="A82" s="36"/>
      <c r="B82" s="37"/>
      <c r="C82" s="24" t="s">
        <v>137</v>
      </c>
      <c r="D82" s="38"/>
      <c r="E82" s="38"/>
      <c r="F82" s="38"/>
      <c r="G82" s="38"/>
      <c r="H82" s="38"/>
      <c r="I82" s="38"/>
      <c r="J82" s="38"/>
      <c r="K82" s="38"/>
      <c r="L82" s="53"/>
      <c r="S82" s="36"/>
      <c r="T82" s="36"/>
      <c r="U82" s="36"/>
      <c r="V82" s="36"/>
      <c r="W82" s="36"/>
      <c r="X82" s="36"/>
      <c r="Y82" s="36"/>
      <c r="Z82" s="36"/>
      <c r="AA82" s="36"/>
      <c r="AB82" s="36"/>
      <c r="AC82" s="36"/>
      <c r="AD82" s="36"/>
      <c r="AE82" s="36"/>
    </row>
    <row r="83" spans="1:31" s="2" customFormat="1" ht="6.95" customHeight="1">
      <c r="A83" s="36"/>
      <c r="B83" s="37"/>
      <c r="C83" s="38"/>
      <c r="D83" s="38"/>
      <c r="E83" s="38"/>
      <c r="F83" s="38"/>
      <c r="G83" s="38"/>
      <c r="H83" s="38"/>
      <c r="I83" s="38"/>
      <c r="J83" s="38"/>
      <c r="K83" s="38"/>
      <c r="L83" s="53"/>
      <c r="S83" s="36"/>
      <c r="T83" s="36"/>
      <c r="U83" s="36"/>
      <c r="V83" s="36"/>
      <c r="W83" s="36"/>
      <c r="X83" s="36"/>
      <c r="Y83" s="36"/>
      <c r="Z83" s="36"/>
      <c r="AA83" s="36"/>
      <c r="AB83" s="36"/>
      <c r="AC83" s="36"/>
      <c r="AD83" s="36"/>
      <c r="AE83" s="36"/>
    </row>
    <row r="84" spans="1:31" s="2" customFormat="1" ht="12" customHeight="1">
      <c r="A84" s="36"/>
      <c r="B84" s="37"/>
      <c r="C84" s="30" t="s">
        <v>16</v>
      </c>
      <c r="D84" s="38"/>
      <c r="E84" s="38"/>
      <c r="F84" s="38"/>
      <c r="G84" s="38"/>
      <c r="H84" s="38"/>
      <c r="I84" s="38"/>
      <c r="J84" s="38"/>
      <c r="K84" s="38"/>
      <c r="L84" s="53"/>
      <c r="S84" s="36"/>
      <c r="T84" s="36"/>
      <c r="U84" s="36"/>
      <c r="V84" s="36"/>
      <c r="W84" s="36"/>
      <c r="X84" s="36"/>
      <c r="Y84" s="36"/>
      <c r="Z84" s="36"/>
      <c r="AA84" s="36"/>
      <c r="AB84" s="36"/>
      <c r="AC84" s="36"/>
      <c r="AD84" s="36"/>
      <c r="AE84" s="36"/>
    </row>
    <row r="85" spans="1:31" s="2" customFormat="1" ht="16.5" customHeight="1">
      <c r="A85" s="36"/>
      <c r="B85" s="37"/>
      <c r="C85" s="38"/>
      <c r="D85" s="38"/>
      <c r="E85" s="326" t="str">
        <f>E7</f>
        <v>Technologický pavilon CPIT - rekonstrukce střech</v>
      </c>
      <c r="F85" s="327"/>
      <c r="G85" s="327"/>
      <c r="H85" s="327"/>
      <c r="I85" s="38"/>
      <c r="J85" s="38"/>
      <c r="K85" s="38"/>
      <c r="L85" s="53"/>
      <c r="S85" s="36"/>
      <c r="T85" s="36"/>
      <c r="U85" s="36"/>
      <c r="V85" s="36"/>
      <c r="W85" s="36"/>
      <c r="X85" s="36"/>
      <c r="Y85" s="36"/>
      <c r="Z85" s="36"/>
      <c r="AA85" s="36"/>
      <c r="AB85" s="36"/>
      <c r="AC85" s="36"/>
      <c r="AD85" s="36"/>
      <c r="AE85" s="36"/>
    </row>
    <row r="86" spans="1:31" s="1" customFormat="1" ht="12" customHeight="1">
      <c r="B86" s="22"/>
      <c r="C86" s="30" t="s">
        <v>133</v>
      </c>
      <c r="D86" s="23"/>
      <c r="E86" s="23"/>
      <c r="F86" s="23"/>
      <c r="G86" s="23"/>
      <c r="H86" s="23"/>
      <c r="I86" s="23"/>
      <c r="J86" s="23"/>
      <c r="K86" s="23"/>
      <c r="L86" s="21"/>
    </row>
    <row r="87" spans="1:31" s="2" customFormat="1" ht="16.5" customHeight="1">
      <c r="A87" s="36"/>
      <c r="B87" s="37"/>
      <c r="C87" s="38"/>
      <c r="D87" s="38"/>
      <c r="E87" s="326" t="s">
        <v>134</v>
      </c>
      <c r="F87" s="328"/>
      <c r="G87" s="328"/>
      <c r="H87" s="328"/>
      <c r="I87" s="38"/>
      <c r="J87" s="38"/>
      <c r="K87" s="38"/>
      <c r="L87" s="53"/>
      <c r="S87" s="36"/>
      <c r="T87" s="36"/>
      <c r="U87" s="36"/>
      <c r="V87" s="36"/>
      <c r="W87" s="36"/>
      <c r="X87" s="36"/>
      <c r="Y87" s="36"/>
      <c r="Z87" s="36"/>
      <c r="AA87" s="36"/>
      <c r="AB87" s="36"/>
      <c r="AC87" s="36"/>
      <c r="AD87" s="36"/>
      <c r="AE87" s="36"/>
    </row>
    <row r="88" spans="1:31" s="2" customFormat="1" ht="12" customHeight="1">
      <c r="A88" s="36"/>
      <c r="B88" s="37"/>
      <c r="C88" s="30" t="s">
        <v>135</v>
      </c>
      <c r="D88" s="38"/>
      <c r="E88" s="38"/>
      <c r="F88" s="38"/>
      <c r="G88" s="38"/>
      <c r="H88" s="38"/>
      <c r="I88" s="38"/>
      <c r="J88" s="38"/>
      <c r="K88" s="38"/>
      <c r="L88" s="53"/>
      <c r="S88" s="36"/>
      <c r="T88" s="36"/>
      <c r="U88" s="36"/>
      <c r="V88" s="36"/>
      <c r="W88" s="36"/>
      <c r="X88" s="36"/>
      <c r="Y88" s="36"/>
      <c r="Z88" s="36"/>
      <c r="AA88" s="36"/>
      <c r="AB88" s="36"/>
      <c r="AC88" s="36"/>
      <c r="AD88" s="36"/>
      <c r="AE88" s="36"/>
    </row>
    <row r="89" spans="1:31" s="2" customFormat="1" ht="16.5" customHeight="1">
      <c r="A89" s="36"/>
      <c r="B89" s="37"/>
      <c r="C89" s="38"/>
      <c r="D89" s="38"/>
      <c r="E89" s="278" t="str">
        <f>E11</f>
        <v>D.1.4.1 - Oprava uzlů napojení jednotek VZT na potrubí tepla a chladu - dilatační celek 1</v>
      </c>
      <c r="F89" s="328"/>
      <c r="G89" s="328"/>
      <c r="H89" s="328"/>
      <c r="I89" s="38"/>
      <c r="J89" s="38"/>
      <c r="K89" s="38"/>
      <c r="L89" s="53"/>
      <c r="S89" s="36"/>
      <c r="T89" s="36"/>
      <c r="U89" s="36"/>
      <c r="V89" s="36"/>
      <c r="W89" s="36"/>
      <c r="X89" s="36"/>
      <c r="Y89" s="36"/>
      <c r="Z89" s="36"/>
      <c r="AA89" s="36"/>
      <c r="AB89" s="36"/>
      <c r="AC89" s="36"/>
      <c r="AD89" s="36"/>
      <c r="AE89" s="36"/>
    </row>
    <row r="90" spans="1:31" s="2" customFormat="1" ht="6.95" customHeight="1">
      <c r="A90" s="36"/>
      <c r="B90" s="37"/>
      <c r="C90" s="38"/>
      <c r="D90" s="38"/>
      <c r="E90" s="38"/>
      <c r="F90" s="38"/>
      <c r="G90" s="38"/>
      <c r="H90" s="38"/>
      <c r="I90" s="38"/>
      <c r="J90" s="38"/>
      <c r="K90" s="38"/>
      <c r="L90" s="53"/>
      <c r="S90" s="36"/>
      <c r="T90" s="36"/>
      <c r="U90" s="36"/>
      <c r="V90" s="36"/>
      <c r="W90" s="36"/>
      <c r="X90" s="36"/>
      <c r="Y90" s="36"/>
      <c r="Z90" s="36"/>
      <c r="AA90" s="36"/>
      <c r="AB90" s="36"/>
      <c r="AC90" s="36"/>
      <c r="AD90" s="36"/>
      <c r="AE90" s="36"/>
    </row>
    <row r="91" spans="1:31" s="2" customFormat="1" ht="12" customHeight="1">
      <c r="A91" s="36"/>
      <c r="B91" s="37"/>
      <c r="C91" s="30" t="s">
        <v>22</v>
      </c>
      <c r="D91" s="38"/>
      <c r="E91" s="38"/>
      <c r="F91" s="28" t="str">
        <f>F14</f>
        <v xml:space="preserve"> </v>
      </c>
      <c r="G91" s="38"/>
      <c r="H91" s="38"/>
      <c r="I91" s="30" t="s">
        <v>24</v>
      </c>
      <c r="J91" s="68" t="str">
        <f>IF(J14="","",J14)</f>
        <v>31. 12. 2021</v>
      </c>
      <c r="K91" s="38"/>
      <c r="L91" s="53"/>
      <c r="S91" s="36"/>
      <c r="T91" s="36"/>
      <c r="U91" s="36"/>
      <c r="V91" s="36"/>
      <c r="W91" s="36"/>
      <c r="X91" s="36"/>
      <c r="Y91" s="36"/>
      <c r="Z91" s="36"/>
      <c r="AA91" s="36"/>
      <c r="AB91" s="36"/>
      <c r="AC91" s="36"/>
      <c r="AD91" s="36"/>
      <c r="AE91" s="36"/>
    </row>
    <row r="92" spans="1:31" s="2" customFormat="1" ht="6.95" customHeight="1">
      <c r="A92" s="36"/>
      <c r="B92" s="37"/>
      <c r="C92" s="38"/>
      <c r="D92" s="38"/>
      <c r="E92" s="38"/>
      <c r="F92" s="38"/>
      <c r="G92" s="38"/>
      <c r="H92" s="38"/>
      <c r="I92" s="38"/>
      <c r="J92" s="38"/>
      <c r="K92" s="38"/>
      <c r="L92" s="53"/>
      <c r="S92" s="36"/>
      <c r="T92" s="36"/>
      <c r="U92" s="36"/>
      <c r="V92" s="36"/>
      <c r="W92" s="36"/>
      <c r="X92" s="36"/>
      <c r="Y92" s="36"/>
      <c r="Z92" s="36"/>
      <c r="AA92" s="36"/>
      <c r="AB92" s="36"/>
      <c r="AC92" s="36"/>
      <c r="AD92" s="36"/>
      <c r="AE92" s="36"/>
    </row>
    <row r="93" spans="1:31" s="2" customFormat="1" ht="25.7" customHeight="1">
      <c r="A93" s="36"/>
      <c r="B93" s="37"/>
      <c r="C93" s="30" t="s">
        <v>30</v>
      </c>
      <c r="D93" s="38"/>
      <c r="E93" s="38"/>
      <c r="F93" s="28" t="str">
        <f>E17</f>
        <v xml:space="preserve">VŠB-TUO </v>
      </c>
      <c r="G93" s="38"/>
      <c r="H93" s="38"/>
      <c r="I93" s="30" t="s">
        <v>36</v>
      </c>
      <c r="J93" s="34" t="str">
        <f>E23</f>
        <v>CHVÁLEK ATELIÉR s.r.o.</v>
      </c>
      <c r="K93" s="38"/>
      <c r="L93" s="53"/>
      <c r="S93" s="36"/>
      <c r="T93" s="36"/>
      <c r="U93" s="36"/>
      <c r="V93" s="36"/>
      <c r="W93" s="36"/>
      <c r="X93" s="36"/>
      <c r="Y93" s="36"/>
      <c r="Z93" s="36"/>
      <c r="AA93" s="36"/>
      <c r="AB93" s="36"/>
      <c r="AC93" s="36"/>
      <c r="AD93" s="36"/>
      <c r="AE93" s="36"/>
    </row>
    <row r="94" spans="1:31" s="2" customFormat="1" ht="15.2" customHeight="1">
      <c r="A94" s="36"/>
      <c r="B94" s="37"/>
      <c r="C94" s="30" t="s">
        <v>34</v>
      </c>
      <c r="D94" s="38"/>
      <c r="E94" s="38"/>
      <c r="F94" s="28" t="str">
        <f>IF(E20="","",E20)</f>
        <v>Vyplň údaj</v>
      </c>
      <c r="G94" s="38"/>
      <c r="H94" s="38"/>
      <c r="I94" s="30" t="s">
        <v>39</v>
      </c>
      <c r="J94" s="34" t="str">
        <f>E26</f>
        <v xml:space="preserve"> </v>
      </c>
      <c r="K94" s="38"/>
      <c r="L94" s="53"/>
      <c r="S94" s="36"/>
      <c r="T94" s="36"/>
      <c r="U94" s="36"/>
      <c r="V94" s="36"/>
      <c r="W94" s="36"/>
      <c r="X94" s="36"/>
      <c r="Y94" s="36"/>
      <c r="Z94" s="36"/>
      <c r="AA94" s="36"/>
      <c r="AB94" s="36"/>
      <c r="AC94" s="36"/>
      <c r="AD94" s="36"/>
      <c r="AE94" s="36"/>
    </row>
    <row r="95" spans="1:31" s="2" customFormat="1" ht="10.35" customHeight="1">
      <c r="A95" s="36"/>
      <c r="B95" s="37"/>
      <c r="C95" s="38"/>
      <c r="D95" s="38"/>
      <c r="E95" s="38"/>
      <c r="F95" s="38"/>
      <c r="G95" s="38"/>
      <c r="H95" s="38"/>
      <c r="I95" s="38"/>
      <c r="J95" s="38"/>
      <c r="K95" s="38"/>
      <c r="L95" s="53"/>
      <c r="S95" s="36"/>
      <c r="T95" s="36"/>
      <c r="U95" s="36"/>
      <c r="V95" s="36"/>
      <c r="W95" s="36"/>
      <c r="X95" s="36"/>
      <c r="Y95" s="36"/>
      <c r="Z95" s="36"/>
      <c r="AA95" s="36"/>
      <c r="AB95" s="36"/>
      <c r="AC95" s="36"/>
      <c r="AD95" s="36"/>
      <c r="AE95" s="36"/>
    </row>
    <row r="96" spans="1:31" s="2" customFormat="1" ht="29.25" customHeight="1">
      <c r="A96" s="36"/>
      <c r="B96" s="37"/>
      <c r="C96" s="151" t="s">
        <v>138</v>
      </c>
      <c r="D96" s="152"/>
      <c r="E96" s="152"/>
      <c r="F96" s="152"/>
      <c r="G96" s="152"/>
      <c r="H96" s="152"/>
      <c r="I96" s="152"/>
      <c r="J96" s="153" t="s">
        <v>139</v>
      </c>
      <c r="K96" s="152"/>
      <c r="L96" s="53"/>
      <c r="S96" s="36"/>
      <c r="T96" s="36"/>
      <c r="U96" s="36"/>
      <c r="V96" s="36"/>
      <c r="W96" s="36"/>
      <c r="X96" s="36"/>
      <c r="Y96" s="36"/>
      <c r="Z96" s="36"/>
      <c r="AA96" s="36"/>
      <c r="AB96" s="36"/>
      <c r="AC96" s="36"/>
      <c r="AD96" s="36"/>
      <c r="AE96" s="36"/>
    </row>
    <row r="97" spans="1:47" s="2" customFormat="1" ht="10.35" customHeight="1">
      <c r="A97" s="36"/>
      <c r="B97" s="37"/>
      <c r="C97" s="38"/>
      <c r="D97" s="38"/>
      <c r="E97" s="38"/>
      <c r="F97" s="38"/>
      <c r="G97" s="38"/>
      <c r="H97" s="38"/>
      <c r="I97" s="38"/>
      <c r="J97" s="38"/>
      <c r="K97" s="38"/>
      <c r="L97" s="53"/>
      <c r="S97" s="36"/>
      <c r="T97" s="36"/>
      <c r="U97" s="36"/>
      <c r="V97" s="36"/>
      <c r="W97" s="36"/>
      <c r="X97" s="36"/>
      <c r="Y97" s="36"/>
      <c r="Z97" s="36"/>
      <c r="AA97" s="36"/>
      <c r="AB97" s="36"/>
      <c r="AC97" s="36"/>
      <c r="AD97" s="36"/>
      <c r="AE97" s="36"/>
    </row>
    <row r="98" spans="1:47" s="2" customFormat="1" ht="22.9" customHeight="1">
      <c r="A98" s="36"/>
      <c r="B98" s="37"/>
      <c r="C98" s="154" t="s">
        <v>140</v>
      </c>
      <c r="D98" s="38"/>
      <c r="E98" s="38"/>
      <c r="F98" s="38"/>
      <c r="G98" s="38"/>
      <c r="H98" s="38"/>
      <c r="I98" s="38"/>
      <c r="J98" s="86">
        <f>J124</f>
        <v>0</v>
      </c>
      <c r="K98" s="38"/>
      <c r="L98" s="53"/>
      <c r="S98" s="36"/>
      <c r="T98" s="36"/>
      <c r="U98" s="36"/>
      <c r="V98" s="36"/>
      <c r="W98" s="36"/>
      <c r="X98" s="36"/>
      <c r="Y98" s="36"/>
      <c r="Z98" s="36"/>
      <c r="AA98" s="36"/>
      <c r="AB98" s="36"/>
      <c r="AC98" s="36"/>
      <c r="AD98" s="36"/>
      <c r="AE98" s="36"/>
      <c r="AU98" s="18" t="s">
        <v>141</v>
      </c>
    </row>
    <row r="99" spans="1:47" s="9" customFormat="1" ht="24.95" customHeight="1">
      <c r="B99" s="155"/>
      <c r="C99" s="156"/>
      <c r="D99" s="157" t="s">
        <v>609</v>
      </c>
      <c r="E99" s="158"/>
      <c r="F99" s="158"/>
      <c r="G99" s="158"/>
      <c r="H99" s="158"/>
      <c r="I99" s="158"/>
      <c r="J99" s="159">
        <f>J125</f>
        <v>0</v>
      </c>
      <c r="K99" s="156"/>
      <c r="L99" s="160"/>
    </row>
    <row r="100" spans="1:47" s="9" customFormat="1" ht="24.95" customHeight="1">
      <c r="B100" s="155"/>
      <c r="C100" s="156"/>
      <c r="D100" s="157" t="s">
        <v>610</v>
      </c>
      <c r="E100" s="158"/>
      <c r="F100" s="158"/>
      <c r="G100" s="158"/>
      <c r="H100" s="158"/>
      <c r="I100" s="158"/>
      <c r="J100" s="159">
        <f>J132</f>
        <v>0</v>
      </c>
      <c r="K100" s="156"/>
      <c r="L100" s="160"/>
    </row>
    <row r="101" spans="1:47" s="9" customFormat="1" ht="24.95" customHeight="1">
      <c r="B101" s="155"/>
      <c r="C101" s="156"/>
      <c r="D101" s="157" t="s">
        <v>611</v>
      </c>
      <c r="E101" s="158"/>
      <c r="F101" s="158"/>
      <c r="G101" s="158"/>
      <c r="H101" s="158"/>
      <c r="I101" s="158"/>
      <c r="J101" s="159">
        <f>J135</f>
        <v>0</v>
      </c>
      <c r="K101" s="156"/>
      <c r="L101" s="160"/>
    </row>
    <row r="102" spans="1:47" s="9" customFormat="1" ht="24.95" customHeight="1">
      <c r="B102" s="155"/>
      <c r="C102" s="156"/>
      <c r="D102" s="157" t="s">
        <v>612</v>
      </c>
      <c r="E102" s="158"/>
      <c r="F102" s="158"/>
      <c r="G102" s="158"/>
      <c r="H102" s="158"/>
      <c r="I102" s="158"/>
      <c r="J102" s="159">
        <f>J150</f>
        <v>0</v>
      </c>
      <c r="K102" s="156"/>
      <c r="L102" s="160"/>
    </row>
    <row r="103" spans="1:47" s="2" customFormat="1" ht="21.75" customHeight="1">
      <c r="A103" s="36"/>
      <c r="B103" s="37"/>
      <c r="C103" s="38"/>
      <c r="D103" s="38"/>
      <c r="E103" s="38"/>
      <c r="F103" s="38"/>
      <c r="G103" s="38"/>
      <c r="H103" s="38"/>
      <c r="I103" s="38"/>
      <c r="J103" s="38"/>
      <c r="K103" s="38"/>
      <c r="L103" s="53"/>
      <c r="S103" s="36"/>
      <c r="T103" s="36"/>
      <c r="U103" s="36"/>
      <c r="V103" s="36"/>
      <c r="W103" s="36"/>
      <c r="X103" s="36"/>
      <c r="Y103" s="36"/>
      <c r="Z103" s="36"/>
      <c r="AA103" s="36"/>
      <c r="AB103" s="36"/>
      <c r="AC103" s="36"/>
      <c r="AD103" s="36"/>
      <c r="AE103" s="36"/>
    </row>
    <row r="104" spans="1:47" s="2" customFormat="1" ht="6.95" customHeight="1">
      <c r="A104" s="36"/>
      <c r="B104" s="56"/>
      <c r="C104" s="57"/>
      <c r="D104" s="57"/>
      <c r="E104" s="57"/>
      <c r="F104" s="57"/>
      <c r="G104" s="57"/>
      <c r="H104" s="57"/>
      <c r="I104" s="57"/>
      <c r="J104" s="57"/>
      <c r="K104" s="57"/>
      <c r="L104" s="53"/>
      <c r="S104" s="36"/>
      <c r="T104" s="36"/>
      <c r="U104" s="36"/>
      <c r="V104" s="36"/>
      <c r="W104" s="36"/>
      <c r="X104" s="36"/>
      <c r="Y104" s="36"/>
      <c r="Z104" s="36"/>
      <c r="AA104" s="36"/>
      <c r="AB104" s="36"/>
      <c r="AC104" s="36"/>
      <c r="AD104" s="36"/>
      <c r="AE104" s="36"/>
    </row>
    <row r="108" spans="1:47" s="2" customFormat="1" ht="6.95" customHeight="1">
      <c r="A108" s="36"/>
      <c r="B108" s="58"/>
      <c r="C108" s="59"/>
      <c r="D108" s="59"/>
      <c r="E108" s="59"/>
      <c r="F108" s="59"/>
      <c r="G108" s="59"/>
      <c r="H108" s="59"/>
      <c r="I108" s="59"/>
      <c r="J108" s="59"/>
      <c r="K108" s="59"/>
      <c r="L108" s="53"/>
      <c r="S108" s="36"/>
      <c r="T108" s="36"/>
      <c r="U108" s="36"/>
      <c r="V108" s="36"/>
      <c r="W108" s="36"/>
      <c r="X108" s="36"/>
      <c r="Y108" s="36"/>
      <c r="Z108" s="36"/>
      <c r="AA108" s="36"/>
      <c r="AB108" s="36"/>
      <c r="AC108" s="36"/>
      <c r="AD108" s="36"/>
      <c r="AE108" s="36"/>
    </row>
    <row r="109" spans="1:47" s="2" customFormat="1" ht="24.95" customHeight="1">
      <c r="A109" s="36"/>
      <c r="B109" s="37"/>
      <c r="C109" s="24" t="s">
        <v>159</v>
      </c>
      <c r="D109" s="38"/>
      <c r="E109" s="38"/>
      <c r="F109" s="38"/>
      <c r="G109" s="38"/>
      <c r="H109" s="38"/>
      <c r="I109" s="38"/>
      <c r="J109" s="38"/>
      <c r="K109" s="38"/>
      <c r="L109" s="53"/>
      <c r="S109" s="36"/>
      <c r="T109" s="36"/>
      <c r="U109" s="36"/>
      <c r="V109" s="36"/>
      <c r="W109" s="36"/>
      <c r="X109" s="36"/>
      <c r="Y109" s="36"/>
      <c r="Z109" s="36"/>
      <c r="AA109" s="36"/>
      <c r="AB109" s="36"/>
      <c r="AC109" s="36"/>
      <c r="AD109" s="36"/>
      <c r="AE109" s="36"/>
    </row>
    <row r="110" spans="1:47" s="2" customFormat="1" ht="6.95" customHeight="1">
      <c r="A110" s="36"/>
      <c r="B110" s="37"/>
      <c r="C110" s="38"/>
      <c r="D110" s="38"/>
      <c r="E110" s="38"/>
      <c r="F110" s="38"/>
      <c r="G110" s="38"/>
      <c r="H110" s="38"/>
      <c r="I110" s="38"/>
      <c r="J110" s="38"/>
      <c r="K110" s="38"/>
      <c r="L110" s="53"/>
      <c r="S110" s="36"/>
      <c r="T110" s="36"/>
      <c r="U110" s="36"/>
      <c r="V110" s="36"/>
      <c r="W110" s="36"/>
      <c r="X110" s="36"/>
      <c r="Y110" s="36"/>
      <c r="Z110" s="36"/>
      <c r="AA110" s="36"/>
      <c r="AB110" s="36"/>
      <c r="AC110" s="36"/>
      <c r="AD110" s="36"/>
      <c r="AE110" s="36"/>
    </row>
    <row r="111" spans="1:47" s="2" customFormat="1" ht="12" customHeight="1">
      <c r="A111" s="36"/>
      <c r="B111" s="37"/>
      <c r="C111" s="30" t="s">
        <v>16</v>
      </c>
      <c r="D111" s="38"/>
      <c r="E111" s="38"/>
      <c r="F111" s="38"/>
      <c r="G111" s="38"/>
      <c r="H111" s="38"/>
      <c r="I111" s="38"/>
      <c r="J111" s="38"/>
      <c r="K111" s="38"/>
      <c r="L111" s="53"/>
      <c r="S111" s="36"/>
      <c r="T111" s="36"/>
      <c r="U111" s="36"/>
      <c r="V111" s="36"/>
      <c r="W111" s="36"/>
      <c r="X111" s="36"/>
      <c r="Y111" s="36"/>
      <c r="Z111" s="36"/>
      <c r="AA111" s="36"/>
      <c r="AB111" s="36"/>
      <c r="AC111" s="36"/>
      <c r="AD111" s="36"/>
      <c r="AE111" s="36"/>
    </row>
    <row r="112" spans="1:47" s="2" customFormat="1" ht="16.5" customHeight="1">
      <c r="A112" s="36"/>
      <c r="B112" s="37"/>
      <c r="C112" s="38"/>
      <c r="D112" s="38"/>
      <c r="E112" s="326" t="str">
        <f>E7</f>
        <v>Technologický pavilon CPIT - rekonstrukce střech</v>
      </c>
      <c r="F112" s="327"/>
      <c r="G112" s="327"/>
      <c r="H112" s="327"/>
      <c r="I112" s="38"/>
      <c r="J112" s="38"/>
      <c r="K112" s="38"/>
      <c r="L112" s="53"/>
      <c r="S112" s="36"/>
      <c r="T112" s="36"/>
      <c r="U112" s="36"/>
      <c r="V112" s="36"/>
      <c r="W112" s="36"/>
      <c r="X112" s="36"/>
      <c r="Y112" s="36"/>
      <c r="Z112" s="36"/>
      <c r="AA112" s="36"/>
      <c r="AB112" s="36"/>
      <c r="AC112" s="36"/>
      <c r="AD112" s="36"/>
      <c r="AE112" s="36"/>
    </row>
    <row r="113" spans="1:65" s="1" customFormat="1" ht="12" customHeight="1">
      <c r="B113" s="22"/>
      <c r="C113" s="30" t="s">
        <v>133</v>
      </c>
      <c r="D113" s="23"/>
      <c r="E113" s="23"/>
      <c r="F113" s="23"/>
      <c r="G113" s="23"/>
      <c r="H113" s="23"/>
      <c r="I113" s="23"/>
      <c r="J113" s="23"/>
      <c r="K113" s="23"/>
      <c r="L113" s="21"/>
    </row>
    <row r="114" spans="1:65" s="2" customFormat="1" ht="16.5" customHeight="1">
      <c r="A114" s="36"/>
      <c r="B114" s="37"/>
      <c r="C114" s="38"/>
      <c r="D114" s="38"/>
      <c r="E114" s="326" t="s">
        <v>134</v>
      </c>
      <c r="F114" s="328"/>
      <c r="G114" s="328"/>
      <c r="H114" s="328"/>
      <c r="I114" s="38"/>
      <c r="J114" s="38"/>
      <c r="K114" s="38"/>
      <c r="L114" s="53"/>
      <c r="S114" s="36"/>
      <c r="T114" s="36"/>
      <c r="U114" s="36"/>
      <c r="V114" s="36"/>
      <c r="W114" s="36"/>
      <c r="X114" s="36"/>
      <c r="Y114" s="36"/>
      <c r="Z114" s="36"/>
      <c r="AA114" s="36"/>
      <c r="AB114" s="36"/>
      <c r="AC114" s="36"/>
      <c r="AD114" s="36"/>
      <c r="AE114" s="36"/>
    </row>
    <row r="115" spans="1:65" s="2" customFormat="1" ht="12" customHeight="1">
      <c r="A115" s="36"/>
      <c r="B115" s="37"/>
      <c r="C115" s="30" t="s">
        <v>135</v>
      </c>
      <c r="D115" s="38"/>
      <c r="E115" s="38"/>
      <c r="F115" s="38"/>
      <c r="G115" s="38"/>
      <c r="H115" s="38"/>
      <c r="I115" s="38"/>
      <c r="J115" s="38"/>
      <c r="K115" s="38"/>
      <c r="L115" s="53"/>
      <c r="S115" s="36"/>
      <c r="T115" s="36"/>
      <c r="U115" s="36"/>
      <c r="V115" s="36"/>
      <c r="W115" s="36"/>
      <c r="X115" s="36"/>
      <c r="Y115" s="36"/>
      <c r="Z115" s="36"/>
      <c r="AA115" s="36"/>
      <c r="AB115" s="36"/>
      <c r="AC115" s="36"/>
      <c r="AD115" s="36"/>
      <c r="AE115" s="36"/>
    </row>
    <row r="116" spans="1:65" s="2" customFormat="1" ht="16.5" customHeight="1">
      <c r="A116" s="36"/>
      <c r="B116" s="37"/>
      <c r="C116" s="38"/>
      <c r="D116" s="38"/>
      <c r="E116" s="278" t="str">
        <f>E11</f>
        <v>D.1.4.1 - Oprava uzlů napojení jednotek VZT na potrubí tepla a chladu - dilatační celek 1</v>
      </c>
      <c r="F116" s="328"/>
      <c r="G116" s="328"/>
      <c r="H116" s="328"/>
      <c r="I116" s="38"/>
      <c r="J116" s="38"/>
      <c r="K116" s="38"/>
      <c r="L116" s="53"/>
      <c r="S116" s="36"/>
      <c r="T116" s="36"/>
      <c r="U116" s="36"/>
      <c r="V116" s="36"/>
      <c r="W116" s="36"/>
      <c r="X116" s="36"/>
      <c r="Y116" s="36"/>
      <c r="Z116" s="36"/>
      <c r="AA116" s="36"/>
      <c r="AB116" s="36"/>
      <c r="AC116" s="36"/>
      <c r="AD116" s="36"/>
      <c r="AE116" s="36"/>
    </row>
    <row r="117" spans="1:65" s="2" customFormat="1" ht="6.95" customHeight="1">
      <c r="A117" s="36"/>
      <c r="B117" s="37"/>
      <c r="C117" s="38"/>
      <c r="D117" s="38"/>
      <c r="E117" s="38"/>
      <c r="F117" s="38"/>
      <c r="G117" s="38"/>
      <c r="H117" s="38"/>
      <c r="I117" s="38"/>
      <c r="J117" s="38"/>
      <c r="K117" s="38"/>
      <c r="L117" s="53"/>
      <c r="S117" s="36"/>
      <c r="T117" s="36"/>
      <c r="U117" s="36"/>
      <c r="V117" s="36"/>
      <c r="W117" s="36"/>
      <c r="X117" s="36"/>
      <c r="Y117" s="36"/>
      <c r="Z117" s="36"/>
      <c r="AA117" s="36"/>
      <c r="AB117" s="36"/>
      <c r="AC117" s="36"/>
      <c r="AD117" s="36"/>
      <c r="AE117" s="36"/>
    </row>
    <row r="118" spans="1:65" s="2" customFormat="1" ht="12" customHeight="1">
      <c r="A118" s="36"/>
      <c r="B118" s="37"/>
      <c r="C118" s="30" t="s">
        <v>22</v>
      </c>
      <c r="D118" s="38"/>
      <c r="E118" s="38"/>
      <c r="F118" s="28" t="str">
        <f>F14</f>
        <v xml:space="preserve"> </v>
      </c>
      <c r="G118" s="38"/>
      <c r="H118" s="38"/>
      <c r="I118" s="30" t="s">
        <v>24</v>
      </c>
      <c r="J118" s="68" t="str">
        <f>IF(J14="","",J14)</f>
        <v>31. 12. 2021</v>
      </c>
      <c r="K118" s="38"/>
      <c r="L118" s="53"/>
      <c r="S118" s="36"/>
      <c r="T118" s="36"/>
      <c r="U118" s="36"/>
      <c r="V118" s="36"/>
      <c r="W118" s="36"/>
      <c r="X118" s="36"/>
      <c r="Y118" s="36"/>
      <c r="Z118" s="36"/>
      <c r="AA118" s="36"/>
      <c r="AB118" s="36"/>
      <c r="AC118" s="36"/>
      <c r="AD118" s="36"/>
      <c r="AE118" s="36"/>
    </row>
    <row r="119" spans="1:65" s="2" customFormat="1" ht="6.95" customHeight="1">
      <c r="A119" s="36"/>
      <c r="B119" s="37"/>
      <c r="C119" s="38"/>
      <c r="D119" s="38"/>
      <c r="E119" s="38"/>
      <c r="F119" s="38"/>
      <c r="G119" s="38"/>
      <c r="H119" s="38"/>
      <c r="I119" s="38"/>
      <c r="J119" s="38"/>
      <c r="K119" s="38"/>
      <c r="L119" s="53"/>
      <c r="S119" s="36"/>
      <c r="T119" s="36"/>
      <c r="U119" s="36"/>
      <c r="V119" s="36"/>
      <c r="W119" s="36"/>
      <c r="X119" s="36"/>
      <c r="Y119" s="36"/>
      <c r="Z119" s="36"/>
      <c r="AA119" s="36"/>
      <c r="AB119" s="36"/>
      <c r="AC119" s="36"/>
      <c r="AD119" s="36"/>
      <c r="AE119" s="36"/>
    </row>
    <row r="120" spans="1:65" s="2" customFormat="1" ht="25.7" customHeight="1">
      <c r="A120" s="36"/>
      <c r="B120" s="37"/>
      <c r="C120" s="30" t="s">
        <v>30</v>
      </c>
      <c r="D120" s="38"/>
      <c r="E120" s="38"/>
      <c r="F120" s="28" t="str">
        <f>E17</f>
        <v xml:space="preserve">VŠB-TUO </v>
      </c>
      <c r="G120" s="38"/>
      <c r="H120" s="38"/>
      <c r="I120" s="30" t="s">
        <v>36</v>
      </c>
      <c r="J120" s="34" t="str">
        <f>E23</f>
        <v>CHVÁLEK ATELIÉR s.r.o.</v>
      </c>
      <c r="K120" s="38"/>
      <c r="L120" s="53"/>
      <c r="S120" s="36"/>
      <c r="T120" s="36"/>
      <c r="U120" s="36"/>
      <c r="V120" s="36"/>
      <c r="W120" s="36"/>
      <c r="X120" s="36"/>
      <c r="Y120" s="36"/>
      <c r="Z120" s="36"/>
      <c r="AA120" s="36"/>
      <c r="AB120" s="36"/>
      <c r="AC120" s="36"/>
      <c r="AD120" s="36"/>
      <c r="AE120" s="36"/>
    </row>
    <row r="121" spans="1:65" s="2" customFormat="1" ht="15.2" customHeight="1">
      <c r="A121" s="36"/>
      <c r="B121" s="37"/>
      <c r="C121" s="30" t="s">
        <v>34</v>
      </c>
      <c r="D121" s="38"/>
      <c r="E121" s="38"/>
      <c r="F121" s="28" t="str">
        <f>IF(E20="","",E20)</f>
        <v>Vyplň údaj</v>
      </c>
      <c r="G121" s="38"/>
      <c r="H121" s="38"/>
      <c r="I121" s="30" t="s">
        <v>39</v>
      </c>
      <c r="J121" s="34" t="str">
        <f>E26</f>
        <v xml:space="preserve"> </v>
      </c>
      <c r="K121" s="38"/>
      <c r="L121" s="53"/>
      <c r="S121" s="36"/>
      <c r="T121" s="36"/>
      <c r="U121" s="36"/>
      <c r="V121" s="36"/>
      <c r="W121" s="36"/>
      <c r="X121" s="36"/>
      <c r="Y121" s="36"/>
      <c r="Z121" s="36"/>
      <c r="AA121" s="36"/>
      <c r="AB121" s="36"/>
      <c r="AC121" s="36"/>
      <c r="AD121" s="36"/>
      <c r="AE121" s="36"/>
    </row>
    <row r="122" spans="1:65" s="2" customFormat="1" ht="10.35" customHeight="1">
      <c r="A122" s="36"/>
      <c r="B122" s="37"/>
      <c r="C122" s="38"/>
      <c r="D122" s="38"/>
      <c r="E122" s="38"/>
      <c r="F122" s="38"/>
      <c r="G122" s="38"/>
      <c r="H122" s="38"/>
      <c r="I122" s="38"/>
      <c r="J122" s="38"/>
      <c r="K122" s="38"/>
      <c r="L122" s="53"/>
      <c r="S122" s="36"/>
      <c r="T122" s="36"/>
      <c r="U122" s="36"/>
      <c r="V122" s="36"/>
      <c r="W122" s="36"/>
      <c r="X122" s="36"/>
      <c r="Y122" s="36"/>
      <c r="Z122" s="36"/>
      <c r="AA122" s="36"/>
      <c r="AB122" s="36"/>
      <c r="AC122" s="36"/>
      <c r="AD122" s="36"/>
      <c r="AE122" s="36"/>
    </row>
    <row r="123" spans="1:65" s="11" customFormat="1" ht="29.25" customHeight="1">
      <c r="A123" s="166"/>
      <c r="B123" s="167"/>
      <c r="C123" s="168" t="s">
        <v>160</v>
      </c>
      <c r="D123" s="169" t="s">
        <v>68</v>
      </c>
      <c r="E123" s="169" t="s">
        <v>64</v>
      </c>
      <c r="F123" s="169" t="s">
        <v>65</v>
      </c>
      <c r="G123" s="169" t="s">
        <v>161</v>
      </c>
      <c r="H123" s="169" t="s">
        <v>162</v>
      </c>
      <c r="I123" s="169" t="s">
        <v>163</v>
      </c>
      <c r="J123" s="169" t="s">
        <v>139</v>
      </c>
      <c r="K123" s="170" t="s">
        <v>164</v>
      </c>
      <c r="L123" s="171"/>
      <c r="M123" s="77" t="s">
        <v>1</v>
      </c>
      <c r="N123" s="78" t="s">
        <v>47</v>
      </c>
      <c r="O123" s="78" t="s">
        <v>165</v>
      </c>
      <c r="P123" s="78" t="s">
        <v>166</v>
      </c>
      <c r="Q123" s="78" t="s">
        <v>167</v>
      </c>
      <c r="R123" s="78" t="s">
        <v>168</v>
      </c>
      <c r="S123" s="78" t="s">
        <v>169</v>
      </c>
      <c r="T123" s="79" t="s">
        <v>170</v>
      </c>
      <c r="U123" s="166"/>
      <c r="V123" s="166"/>
      <c r="W123" s="166"/>
      <c r="X123" s="166"/>
      <c r="Y123" s="166"/>
      <c r="Z123" s="166"/>
      <c r="AA123" s="166"/>
      <c r="AB123" s="166"/>
      <c r="AC123" s="166"/>
      <c r="AD123" s="166"/>
      <c r="AE123" s="166"/>
    </row>
    <row r="124" spans="1:65" s="2" customFormat="1" ht="22.9" customHeight="1">
      <c r="A124" s="36"/>
      <c r="B124" s="37"/>
      <c r="C124" s="84" t="s">
        <v>171</v>
      </c>
      <c r="D124" s="38"/>
      <c r="E124" s="38"/>
      <c r="F124" s="38"/>
      <c r="G124" s="38"/>
      <c r="H124" s="38"/>
      <c r="I124" s="38"/>
      <c r="J124" s="172">
        <f>BK124</f>
        <v>0</v>
      </c>
      <c r="K124" s="38"/>
      <c r="L124" s="41"/>
      <c r="M124" s="80"/>
      <c r="N124" s="173"/>
      <c r="O124" s="81"/>
      <c r="P124" s="174">
        <f>P125+P132+P135+P150</f>
        <v>0</v>
      </c>
      <c r="Q124" s="81"/>
      <c r="R124" s="174">
        <f>R125+R132+R135+R150</f>
        <v>0</v>
      </c>
      <c r="S124" s="81"/>
      <c r="T124" s="175">
        <f>T125+T132+T135+T150</f>
        <v>0</v>
      </c>
      <c r="U124" s="36"/>
      <c r="V124" s="36"/>
      <c r="W124" s="36"/>
      <c r="X124" s="36"/>
      <c r="Y124" s="36"/>
      <c r="Z124" s="36"/>
      <c r="AA124" s="36"/>
      <c r="AB124" s="36"/>
      <c r="AC124" s="36"/>
      <c r="AD124" s="36"/>
      <c r="AE124" s="36"/>
      <c r="AT124" s="18" t="s">
        <v>82</v>
      </c>
      <c r="AU124" s="18" t="s">
        <v>141</v>
      </c>
      <c r="BK124" s="176">
        <f>BK125+BK132+BK135+BK150</f>
        <v>0</v>
      </c>
    </row>
    <row r="125" spans="1:65" s="12" customFormat="1" ht="25.9" customHeight="1">
      <c r="B125" s="177"/>
      <c r="C125" s="178"/>
      <c r="D125" s="179" t="s">
        <v>82</v>
      </c>
      <c r="E125" s="180" t="s">
        <v>341</v>
      </c>
      <c r="F125" s="180" t="s">
        <v>342</v>
      </c>
      <c r="G125" s="178"/>
      <c r="H125" s="178"/>
      <c r="I125" s="181"/>
      <c r="J125" s="182">
        <f>BK125</f>
        <v>0</v>
      </c>
      <c r="K125" s="178"/>
      <c r="L125" s="183"/>
      <c r="M125" s="184"/>
      <c r="N125" s="185"/>
      <c r="O125" s="185"/>
      <c r="P125" s="186">
        <f>SUM(P126:P131)</f>
        <v>0</v>
      </c>
      <c r="Q125" s="185"/>
      <c r="R125" s="186">
        <f>SUM(R126:R131)</f>
        <v>0</v>
      </c>
      <c r="S125" s="185"/>
      <c r="T125" s="187">
        <f>SUM(T126:T131)</f>
        <v>0</v>
      </c>
      <c r="AR125" s="188" t="s">
        <v>91</v>
      </c>
      <c r="AT125" s="189" t="s">
        <v>82</v>
      </c>
      <c r="AU125" s="189" t="s">
        <v>83</v>
      </c>
      <c r="AY125" s="188" t="s">
        <v>174</v>
      </c>
      <c r="BK125" s="190">
        <f>SUM(BK126:BK131)</f>
        <v>0</v>
      </c>
    </row>
    <row r="126" spans="1:65" s="2" customFormat="1" ht="16.5" customHeight="1">
      <c r="A126" s="36"/>
      <c r="B126" s="37"/>
      <c r="C126" s="193" t="s">
        <v>87</v>
      </c>
      <c r="D126" s="193" t="s">
        <v>177</v>
      </c>
      <c r="E126" s="194" t="s">
        <v>613</v>
      </c>
      <c r="F126" s="195" t="s">
        <v>614</v>
      </c>
      <c r="G126" s="196" t="s">
        <v>211</v>
      </c>
      <c r="H126" s="197">
        <v>2</v>
      </c>
      <c r="I126" s="198"/>
      <c r="J126" s="199">
        <f>ROUND(I126*H126,2)</f>
        <v>0</v>
      </c>
      <c r="K126" s="195" t="s">
        <v>1</v>
      </c>
      <c r="L126" s="41"/>
      <c r="M126" s="200" t="s">
        <v>1</v>
      </c>
      <c r="N126" s="201" t="s">
        <v>48</v>
      </c>
      <c r="O126" s="73"/>
      <c r="P126" s="202">
        <f>O126*H126</f>
        <v>0</v>
      </c>
      <c r="Q126" s="202">
        <v>0</v>
      </c>
      <c r="R126" s="202">
        <f>Q126*H126</f>
        <v>0</v>
      </c>
      <c r="S126" s="202">
        <v>0</v>
      </c>
      <c r="T126" s="203">
        <f>S126*H126</f>
        <v>0</v>
      </c>
      <c r="U126" s="36"/>
      <c r="V126" s="36"/>
      <c r="W126" s="36"/>
      <c r="X126" s="36"/>
      <c r="Y126" s="36"/>
      <c r="Z126" s="36"/>
      <c r="AA126" s="36"/>
      <c r="AB126" s="36"/>
      <c r="AC126" s="36"/>
      <c r="AD126" s="36"/>
      <c r="AE126" s="36"/>
      <c r="AR126" s="204" t="s">
        <v>261</v>
      </c>
      <c r="AT126" s="204" t="s">
        <v>177</v>
      </c>
      <c r="AU126" s="204" t="s">
        <v>87</v>
      </c>
      <c r="AY126" s="18" t="s">
        <v>174</v>
      </c>
      <c r="BE126" s="205">
        <f>IF(N126="základní",J126,0)</f>
        <v>0</v>
      </c>
      <c r="BF126" s="205">
        <f>IF(N126="snížená",J126,0)</f>
        <v>0</v>
      </c>
      <c r="BG126" s="205">
        <f>IF(N126="zákl. přenesená",J126,0)</f>
        <v>0</v>
      </c>
      <c r="BH126" s="205">
        <f>IF(N126="sníž. přenesená",J126,0)</f>
        <v>0</v>
      </c>
      <c r="BI126" s="205">
        <f>IF(N126="nulová",J126,0)</f>
        <v>0</v>
      </c>
      <c r="BJ126" s="18" t="s">
        <v>87</v>
      </c>
      <c r="BK126" s="205">
        <f>ROUND(I126*H126,2)</f>
        <v>0</v>
      </c>
      <c r="BL126" s="18" t="s">
        <v>261</v>
      </c>
      <c r="BM126" s="204" t="s">
        <v>91</v>
      </c>
    </row>
    <row r="127" spans="1:65" s="2" customFormat="1" ht="16.5" customHeight="1">
      <c r="A127" s="36"/>
      <c r="B127" s="37"/>
      <c r="C127" s="193" t="s">
        <v>91</v>
      </c>
      <c r="D127" s="193" t="s">
        <v>177</v>
      </c>
      <c r="E127" s="194" t="s">
        <v>615</v>
      </c>
      <c r="F127" s="195" t="s">
        <v>616</v>
      </c>
      <c r="G127" s="196" t="s">
        <v>211</v>
      </c>
      <c r="H127" s="197">
        <v>2</v>
      </c>
      <c r="I127" s="198"/>
      <c r="J127" s="199">
        <f>ROUND(I127*H127,2)</f>
        <v>0</v>
      </c>
      <c r="K127" s="195" t="s">
        <v>1</v>
      </c>
      <c r="L127" s="41"/>
      <c r="M127" s="200" t="s">
        <v>1</v>
      </c>
      <c r="N127" s="201" t="s">
        <v>48</v>
      </c>
      <c r="O127" s="73"/>
      <c r="P127" s="202">
        <f>O127*H127</f>
        <v>0</v>
      </c>
      <c r="Q127" s="202">
        <v>0</v>
      </c>
      <c r="R127" s="202">
        <f>Q127*H127</f>
        <v>0</v>
      </c>
      <c r="S127" s="202">
        <v>0</v>
      </c>
      <c r="T127" s="203">
        <f>S127*H127</f>
        <v>0</v>
      </c>
      <c r="U127" s="36"/>
      <c r="V127" s="36"/>
      <c r="W127" s="36"/>
      <c r="X127" s="36"/>
      <c r="Y127" s="36"/>
      <c r="Z127" s="36"/>
      <c r="AA127" s="36"/>
      <c r="AB127" s="36"/>
      <c r="AC127" s="36"/>
      <c r="AD127" s="36"/>
      <c r="AE127" s="36"/>
      <c r="AR127" s="204" t="s">
        <v>261</v>
      </c>
      <c r="AT127" s="204" t="s">
        <v>177</v>
      </c>
      <c r="AU127" s="204" t="s">
        <v>87</v>
      </c>
      <c r="AY127" s="18" t="s">
        <v>174</v>
      </c>
      <c r="BE127" s="205">
        <f>IF(N127="základní",J127,0)</f>
        <v>0</v>
      </c>
      <c r="BF127" s="205">
        <f>IF(N127="snížená",J127,0)</f>
        <v>0</v>
      </c>
      <c r="BG127" s="205">
        <f>IF(N127="zákl. přenesená",J127,0)</f>
        <v>0</v>
      </c>
      <c r="BH127" s="205">
        <f>IF(N127="sníž. přenesená",J127,0)</f>
        <v>0</v>
      </c>
      <c r="BI127" s="205">
        <f>IF(N127="nulová",J127,0)</f>
        <v>0</v>
      </c>
      <c r="BJ127" s="18" t="s">
        <v>87</v>
      </c>
      <c r="BK127" s="205">
        <f>ROUND(I127*H127,2)</f>
        <v>0</v>
      </c>
      <c r="BL127" s="18" t="s">
        <v>261</v>
      </c>
      <c r="BM127" s="204" t="s">
        <v>120</v>
      </c>
    </row>
    <row r="128" spans="1:65" s="2" customFormat="1" ht="16.5" customHeight="1">
      <c r="A128" s="36"/>
      <c r="B128" s="37"/>
      <c r="C128" s="193" t="s">
        <v>105</v>
      </c>
      <c r="D128" s="193" t="s">
        <v>177</v>
      </c>
      <c r="E128" s="194" t="s">
        <v>617</v>
      </c>
      <c r="F128" s="195" t="s">
        <v>618</v>
      </c>
      <c r="G128" s="196" t="s">
        <v>180</v>
      </c>
      <c r="H128" s="197">
        <v>1.1599999999999999</v>
      </c>
      <c r="I128" s="198"/>
      <c r="J128" s="199">
        <f>ROUND(I128*H128,2)</f>
        <v>0</v>
      </c>
      <c r="K128" s="195" t="s">
        <v>1</v>
      </c>
      <c r="L128" s="41"/>
      <c r="M128" s="200" t="s">
        <v>1</v>
      </c>
      <c r="N128" s="201" t="s">
        <v>48</v>
      </c>
      <c r="O128" s="73"/>
      <c r="P128" s="202">
        <f>O128*H128</f>
        <v>0</v>
      </c>
      <c r="Q128" s="202">
        <v>0</v>
      </c>
      <c r="R128" s="202">
        <f>Q128*H128</f>
        <v>0</v>
      </c>
      <c r="S128" s="202">
        <v>0</v>
      </c>
      <c r="T128" s="203">
        <f>S128*H128</f>
        <v>0</v>
      </c>
      <c r="U128" s="36"/>
      <c r="V128" s="36"/>
      <c r="W128" s="36"/>
      <c r="X128" s="36"/>
      <c r="Y128" s="36"/>
      <c r="Z128" s="36"/>
      <c r="AA128" s="36"/>
      <c r="AB128" s="36"/>
      <c r="AC128" s="36"/>
      <c r="AD128" s="36"/>
      <c r="AE128" s="36"/>
      <c r="AR128" s="204" t="s">
        <v>261</v>
      </c>
      <c r="AT128" s="204" t="s">
        <v>177</v>
      </c>
      <c r="AU128" s="204" t="s">
        <v>87</v>
      </c>
      <c r="AY128" s="18" t="s">
        <v>174</v>
      </c>
      <c r="BE128" s="205">
        <f>IF(N128="základní",J128,0)</f>
        <v>0</v>
      </c>
      <c r="BF128" s="205">
        <f>IF(N128="snížená",J128,0)</f>
        <v>0</v>
      </c>
      <c r="BG128" s="205">
        <f>IF(N128="zákl. přenesená",J128,0)</f>
        <v>0</v>
      </c>
      <c r="BH128" s="205">
        <f>IF(N128="sníž. přenesená",J128,0)</f>
        <v>0</v>
      </c>
      <c r="BI128" s="205">
        <f>IF(N128="nulová",J128,0)</f>
        <v>0</v>
      </c>
      <c r="BJ128" s="18" t="s">
        <v>87</v>
      </c>
      <c r="BK128" s="205">
        <f>ROUND(I128*H128,2)</f>
        <v>0</v>
      </c>
      <c r="BL128" s="18" t="s">
        <v>261</v>
      </c>
      <c r="BM128" s="204" t="s">
        <v>175</v>
      </c>
    </row>
    <row r="129" spans="1:65" s="2" customFormat="1" ht="29.25">
      <c r="A129" s="36"/>
      <c r="B129" s="37"/>
      <c r="C129" s="38"/>
      <c r="D129" s="206" t="s">
        <v>183</v>
      </c>
      <c r="E129" s="38"/>
      <c r="F129" s="207" t="s">
        <v>619</v>
      </c>
      <c r="G129" s="38"/>
      <c r="H129" s="38"/>
      <c r="I129" s="208"/>
      <c r="J129" s="38"/>
      <c r="K129" s="38"/>
      <c r="L129" s="41"/>
      <c r="M129" s="209"/>
      <c r="N129" s="210"/>
      <c r="O129" s="73"/>
      <c r="P129" s="73"/>
      <c r="Q129" s="73"/>
      <c r="R129" s="73"/>
      <c r="S129" s="73"/>
      <c r="T129" s="74"/>
      <c r="U129" s="36"/>
      <c r="V129" s="36"/>
      <c r="W129" s="36"/>
      <c r="X129" s="36"/>
      <c r="Y129" s="36"/>
      <c r="Z129" s="36"/>
      <c r="AA129" s="36"/>
      <c r="AB129" s="36"/>
      <c r="AC129" s="36"/>
      <c r="AD129" s="36"/>
      <c r="AE129" s="36"/>
      <c r="AT129" s="18" t="s">
        <v>183</v>
      </c>
      <c r="AU129" s="18" t="s">
        <v>87</v>
      </c>
    </row>
    <row r="130" spans="1:65" s="2" customFormat="1" ht="16.5" customHeight="1">
      <c r="A130" s="36"/>
      <c r="B130" s="37"/>
      <c r="C130" s="193" t="s">
        <v>120</v>
      </c>
      <c r="D130" s="193" t="s">
        <v>177</v>
      </c>
      <c r="E130" s="194" t="s">
        <v>620</v>
      </c>
      <c r="F130" s="195" t="s">
        <v>621</v>
      </c>
      <c r="G130" s="196" t="s">
        <v>180</v>
      </c>
      <c r="H130" s="197">
        <v>2.84</v>
      </c>
      <c r="I130" s="198"/>
      <c r="J130" s="199">
        <f>ROUND(I130*H130,2)</f>
        <v>0</v>
      </c>
      <c r="K130" s="195" t="s">
        <v>1</v>
      </c>
      <c r="L130" s="41"/>
      <c r="M130" s="200" t="s">
        <v>1</v>
      </c>
      <c r="N130" s="201" t="s">
        <v>48</v>
      </c>
      <c r="O130" s="73"/>
      <c r="P130" s="202">
        <f>O130*H130</f>
        <v>0</v>
      </c>
      <c r="Q130" s="202">
        <v>0</v>
      </c>
      <c r="R130" s="202">
        <f>Q130*H130</f>
        <v>0</v>
      </c>
      <c r="S130" s="202">
        <v>0</v>
      </c>
      <c r="T130" s="203">
        <f>S130*H130</f>
        <v>0</v>
      </c>
      <c r="U130" s="36"/>
      <c r="V130" s="36"/>
      <c r="W130" s="36"/>
      <c r="X130" s="36"/>
      <c r="Y130" s="36"/>
      <c r="Z130" s="36"/>
      <c r="AA130" s="36"/>
      <c r="AB130" s="36"/>
      <c r="AC130" s="36"/>
      <c r="AD130" s="36"/>
      <c r="AE130" s="36"/>
      <c r="AR130" s="204" t="s">
        <v>261</v>
      </c>
      <c r="AT130" s="204" t="s">
        <v>177</v>
      </c>
      <c r="AU130" s="204" t="s">
        <v>87</v>
      </c>
      <c r="AY130" s="18" t="s">
        <v>174</v>
      </c>
      <c r="BE130" s="205">
        <f>IF(N130="základní",J130,0)</f>
        <v>0</v>
      </c>
      <c r="BF130" s="205">
        <f>IF(N130="snížená",J130,0)</f>
        <v>0</v>
      </c>
      <c r="BG130" s="205">
        <f>IF(N130="zákl. přenesená",J130,0)</f>
        <v>0</v>
      </c>
      <c r="BH130" s="205">
        <f>IF(N130="sníž. přenesená",J130,0)</f>
        <v>0</v>
      </c>
      <c r="BI130" s="205">
        <f>IF(N130="nulová",J130,0)</f>
        <v>0</v>
      </c>
      <c r="BJ130" s="18" t="s">
        <v>87</v>
      </c>
      <c r="BK130" s="205">
        <f>ROUND(I130*H130,2)</f>
        <v>0</v>
      </c>
      <c r="BL130" s="18" t="s">
        <v>261</v>
      </c>
      <c r="BM130" s="204" t="s">
        <v>225</v>
      </c>
    </row>
    <row r="131" spans="1:65" s="2" customFormat="1" ht="29.25">
      <c r="A131" s="36"/>
      <c r="B131" s="37"/>
      <c r="C131" s="38"/>
      <c r="D131" s="206" t="s">
        <v>183</v>
      </c>
      <c r="E131" s="38"/>
      <c r="F131" s="207" t="s">
        <v>622</v>
      </c>
      <c r="G131" s="38"/>
      <c r="H131" s="38"/>
      <c r="I131" s="208"/>
      <c r="J131" s="38"/>
      <c r="K131" s="38"/>
      <c r="L131" s="41"/>
      <c r="M131" s="209"/>
      <c r="N131" s="210"/>
      <c r="O131" s="73"/>
      <c r="P131" s="73"/>
      <c r="Q131" s="73"/>
      <c r="R131" s="73"/>
      <c r="S131" s="73"/>
      <c r="T131" s="74"/>
      <c r="U131" s="36"/>
      <c r="V131" s="36"/>
      <c r="W131" s="36"/>
      <c r="X131" s="36"/>
      <c r="Y131" s="36"/>
      <c r="Z131" s="36"/>
      <c r="AA131" s="36"/>
      <c r="AB131" s="36"/>
      <c r="AC131" s="36"/>
      <c r="AD131" s="36"/>
      <c r="AE131" s="36"/>
      <c r="AT131" s="18" t="s">
        <v>183</v>
      </c>
      <c r="AU131" s="18" t="s">
        <v>87</v>
      </c>
    </row>
    <row r="132" spans="1:65" s="12" customFormat="1" ht="25.9" customHeight="1">
      <c r="B132" s="177"/>
      <c r="C132" s="178"/>
      <c r="D132" s="179" t="s">
        <v>82</v>
      </c>
      <c r="E132" s="180" t="s">
        <v>623</v>
      </c>
      <c r="F132" s="180" t="s">
        <v>624</v>
      </c>
      <c r="G132" s="178"/>
      <c r="H132" s="178"/>
      <c r="I132" s="181"/>
      <c r="J132" s="182">
        <f>BK132</f>
        <v>0</v>
      </c>
      <c r="K132" s="178"/>
      <c r="L132" s="183"/>
      <c r="M132" s="184"/>
      <c r="N132" s="185"/>
      <c r="O132" s="185"/>
      <c r="P132" s="186">
        <f>SUM(P133:P134)</f>
        <v>0</v>
      </c>
      <c r="Q132" s="185"/>
      <c r="R132" s="186">
        <f>SUM(R133:R134)</f>
        <v>0</v>
      </c>
      <c r="S132" s="185"/>
      <c r="T132" s="187">
        <f>SUM(T133:T134)</f>
        <v>0</v>
      </c>
      <c r="AR132" s="188" t="s">
        <v>91</v>
      </c>
      <c r="AT132" s="189" t="s">
        <v>82</v>
      </c>
      <c r="AU132" s="189" t="s">
        <v>83</v>
      </c>
      <c r="AY132" s="188" t="s">
        <v>174</v>
      </c>
      <c r="BK132" s="190">
        <f>SUM(BK133:BK134)</f>
        <v>0</v>
      </c>
    </row>
    <row r="133" spans="1:65" s="2" customFormat="1" ht="16.5" customHeight="1">
      <c r="A133" s="36"/>
      <c r="B133" s="37"/>
      <c r="C133" s="193" t="s">
        <v>208</v>
      </c>
      <c r="D133" s="193" t="s">
        <v>177</v>
      </c>
      <c r="E133" s="194" t="s">
        <v>625</v>
      </c>
      <c r="F133" s="195" t="s">
        <v>626</v>
      </c>
      <c r="G133" s="196" t="s">
        <v>199</v>
      </c>
      <c r="H133" s="197">
        <v>4</v>
      </c>
      <c r="I133" s="198"/>
      <c r="J133" s="199">
        <f>ROUND(I133*H133,2)</f>
        <v>0</v>
      </c>
      <c r="K133" s="195" t="s">
        <v>1</v>
      </c>
      <c r="L133" s="41"/>
      <c r="M133" s="200" t="s">
        <v>1</v>
      </c>
      <c r="N133" s="201" t="s">
        <v>48</v>
      </c>
      <c r="O133" s="73"/>
      <c r="P133" s="202">
        <f>O133*H133</f>
        <v>0</v>
      </c>
      <c r="Q133" s="202">
        <v>0</v>
      </c>
      <c r="R133" s="202">
        <f>Q133*H133</f>
        <v>0</v>
      </c>
      <c r="S133" s="202">
        <v>0</v>
      </c>
      <c r="T133" s="203">
        <f>S133*H133</f>
        <v>0</v>
      </c>
      <c r="U133" s="36"/>
      <c r="V133" s="36"/>
      <c r="W133" s="36"/>
      <c r="X133" s="36"/>
      <c r="Y133" s="36"/>
      <c r="Z133" s="36"/>
      <c r="AA133" s="36"/>
      <c r="AB133" s="36"/>
      <c r="AC133" s="36"/>
      <c r="AD133" s="36"/>
      <c r="AE133" s="36"/>
      <c r="AR133" s="204" t="s">
        <v>261</v>
      </c>
      <c r="AT133" s="204" t="s">
        <v>177</v>
      </c>
      <c r="AU133" s="204" t="s">
        <v>87</v>
      </c>
      <c r="AY133" s="18" t="s">
        <v>174</v>
      </c>
      <c r="BE133" s="205">
        <f>IF(N133="základní",J133,0)</f>
        <v>0</v>
      </c>
      <c r="BF133" s="205">
        <f>IF(N133="snížená",J133,0)</f>
        <v>0</v>
      </c>
      <c r="BG133" s="205">
        <f>IF(N133="zákl. přenesená",J133,0)</f>
        <v>0</v>
      </c>
      <c r="BH133" s="205">
        <f>IF(N133="sníž. přenesená",J133,0)</f>
        <v>0</v>
      </c>
      <c r="BI133" s="205">
        <f>IF(N133="nulová",J133,0)</f>
        <v>0</v>
      </c>
      <c r="BJ133" s="18" t="s">
        <v>87</v>
      </c>
      <c r="BK133" s="205">
        <f>ROUND(I133*H133,2)</f>
        <v>0</v>
      </c>
      <c r="BL133" s="18" t="s">
        <v>261</v>
      </c>
      <c r="BM133" s="204" t="s">
        <v>233</v>
      </c>
    </row>
    <row r="134" spans="1:65" s="2" customFormat="1" ht="29.25">
      <c r="A134" s="36"/>
      <c r="B134" s="37"/>
      <c r="C134" s="38"/>
      <c r="D134" s="206" t="s">
        <v>183</v>
      </c>
      <c r="E134" s="38"/>
      <c r="F134" s="207" t="s">
        <v>627</v>
      </c>
      <c r="G134" s="38"/>
      <c r="H134" s="38"/>
      <c r="I134" s="208"/>
      <c r="J134" s="38"/>
      <c r="K134" s="38"/>
      <c r="L134" s="41"/>
      <c r="M134" s="209"/>
      <c r="N134" s="210"/>
      <c r="O134" s="73"/>
      <c r="P134" s="73"/>
      <c r="Q134" s="73"/>
      <c r="R134" s="73"/>
      <c r="S134" s="73"/>
      <c r="T134" s="74"/>
      <c r="U134" s="36"/>
      <c r="V134" s="36"/>
      <c r="W134" s="36"/>
      <c r="X134" s="36"/>
      <c r="Y134" s="36"/>
      <c r="Z134" s="36"/>
      <c r="AA134" s="36"/>
      <c r="AB134" s="36"/>
      <c r="AC134" s="36"/>
      <c r="AD134" s="36"/>
      <c r="AE134" s="36"/>
      <c r="AT134" s="18" t="s">
        <v>183</v>
      </c>
      <c r="AU134" s="18" t="s">
        <v>87</v>
      </c>
    </row>
    <row r="135" spans="1:65" s="12" customFormat="1" ht="25.9" customHeight="1">
      <c r="B135" s="177"/>
      <c r="C135" s="178"/>
      <c r="D135" s="179" t="s">
        <v>82</v>
      </c>
      <c r="E135" s="180" t="s">
        <v>628</v>
      </c>
      <c r="F135" s="180" t="s">
        <v>629</v>
      </c>
      <c r="G135" s="178"/>
      <c r="H135" s="178"/>
      <c r="I135" s="181"/>
      <c r="J135" s="182">
        <f>BK135</f>
        <v>0</v>
      </c>
      <c r="K135" s="178"/>
      <c r="L135" s="183"/>
      <c r="M135" s="184"/>
      <c r="N135" s="185"/>
      <c r="O135" s="185"/>
      <c r="P135" s="186">
        <f>SUM(P136:P149)</f>
        <v>0</v>
      </c>
      <c r="Q135" s="185"/>
      <c r="R135" s="186">
        <f>SUM(R136:R149)</f>
        <v>0</v>
      </c>
      <c r="S135" s="185"/>
      <c r="T135" s="187">
        <f>SUM(T136:T149)</f>
        <v>0</v>
      </c>
      <c r="AR135" s="188" t="s">
        <v>91</v>
      </c>
      <c r="AT135" s="189" t="s">
        <v>82</v>
      </c>
      <c r="AU135" s="189" t="s">
        <v>83</v>
      </c>
      <c r="AY135" s="188" t="s">
        <v>174</v>
      </c>
      <c r="BK135" s="190">
        <f>SUM(BK136:BK149)</f>
        <v>0</v>
      </c>
    </row>
    <row r="136" spans="1:65" s="2" customFormat="1" ht="16.5" customHeight="1">
      <c r="A136" s="36"/>
      <c r="B136" s="37"/>
      <c r="C136" s="193" t="s">
        <v>175</v>
      </c>
      <c r="D136" s="193" t="s">
        <v>177</v>
      </c>
      <c r="E136" s="194" t="s">
        <v>630</v>
      </c>
      <c r="F136" s="195" t="s">
        <v>631</v>
      </c>
      <c r="G136" s="196" t="s">
        <v>211</v>
      </c>
      <c r="H136" s="197">
        <v>2</v>
      </c>
      <c r="I136" s="198"/>
      <c r="J136" s="199">
        <f>ROUND(I136*H136,2)</f>
        <v>0</v>
      </c>
      <c r="K136" s="195" t="s">
        <v>1</v>
      </c>
      <c r="L136" s="41"/>
      <c r="M136" s="200" t="s">
        <v>1</v>
      </c>
      <c r="N136" s="201" t="s">
        <v>48</v>
      </c>
      <c r="O136" s="73"/>
      <c r="P136" s="202">
        <f>O136*H136</f>
        <v>0</v>
      </c>
      <c r="Q136" s="202">
        <v>0</v>
      </c>
      <c r="R136" s="202">
        <f>Q136*H136</f>
        <v>0</v>
      </c>
      <c r="S136" s="202">
        <v>0</v>
      </c>
      <c r="T136" s="203">
        <f>S136*H136</f>
        <v>0</v>
      </c>
      <c r="U136" s="36"/>
      <c r="V136" s="36"/>
      <c r="W136" s="36"/>
      <c r="X136" s="36"/>
      <c r="Y136" s="36"/>
      <c r="Z136" s="36"/>
      <c r="AA136" s="36"/>
      <c r="AB136" s="36"/>
      <c r="AC136" s="36"/>
      <c r="AD136" s="36"/>
      <c r="AE136" s="36"/>
      <c r="AR136" s="204" t="s">
        <v>261</v>
      </c>
      <c r="AT136" s="204" t="s">
        <v>177</v>
      </c>
      <c r="AU136" s="204" t="s">
        <v>87</v>
      </c>
      <c r="AY136" s="18" t="s">
        <v>174</v>
      </c>
      <c r="BE136" s="205">
        <f>IF(N136="základní",J136,0)</f>
        <v>0</v>
      </c>
      <c r="BF136" s="205">
        <f>IF(N136="snížená",J136,0)</f>
        <v>0</v>
      </c>
      <c r="BG136" s="205">
        <f>IF(N136="zákl. přenesená",J136,0)</f>
        <v>0</v>
      </c>
      <c r="BH136" s="205">
        <f>IF(N136="sníž. přenesená",J136,0)</f>
        <v>0</v>
      </c>
      <c r="BI136" s="205">
        <f>IF(N136="nulová",J136,0)</f>
        <v>0</v>
      </c>
      <c r="BJ136" s="18" t="s">
        <v>87</v>
      </c>
      <c r="BK136" s="205">
        <f>ROUND(I136*H136,2)</f>
        <v>0</v>
      </c>
      <c r="BL136" s="18" t="s">
        <v>261</v>
      </c>
      <c r="BM136" s="204" t="s">
        <v>244</v>
      </c>
    </row>
    <row r="137" spans="1:65" s="2" customFormat="1" ht="29.25">
      <c r="A137" s="36"/>
      <c r="B137" s="37"/>
      <c r="C137" s="38"/>
      <c r="D137" s="206" t="s">
        <v>183</v>
      </c>
      <c r="E137" s="38"/>
      <c r="F137" s="207" t="s">
        <v>632</v>
      </c>
      <c r="G137" s="38"/>
      <c r="H137" s="38"/>
      <c r="I137" s="208"/>
      <c r="J137" s="38"/>
      <c r="K137" s="38"/>
      <c r="L137" s="41"/>
      <c r="M137" s="209"/>
      <c r="N137" s="210"/>
      <c r="O137" s="73"/>
      <c r="P137" s="73"/>
      <c r="Q137" s="73"/>
      <c r="R137" s="73"/>
      <c r="S137" s="73"/>
      <c r="T137" s="74"/>
      <c r="U137" s="36"/>
      <c r="V137" s="36"/>
      <c r="W137" s="36"/>
      <c r="X137" s="36"/>
      <c r="Y137" s="36"/>
      <c r="Z137" s="36"/>
      <c r="AA137" s="36"/>
      <c r="AB137" s="36"/>
      <c r="AC137" s="36"/>
      <c r="AD137" s="36"/>
      <c r="AE137" s="36"/>
      <c r="AT137" s="18" t="s">
        <v>183</v>
      </c>
      <c r="AU137" s="18" t="s">
        <v>87</v>
      </c>
    </row>
    <row r="138" spans="1:65" s="2" customFormat="1" ht="16.5" customHeight="1">
      <c r="A138" s="36"/>
      <c r="B138" s="37"/>
      <c r="C138" s="193" t="s">
        <v>220</v>
      </c>
      <c r="D138" s="193" t="s">
        <v>177</v>
      </c>
      <c r="E138" s="194" t="s">
        <v>633</v>
      </c>
      <c r="F138" s="195" t="s">
        <v>634</v>
      </c>
      <c r="G138" s="196" t="s">
        <v>199</v>
      </c>
      <c r="H138" s="197">
        <v>4</v>
      </c>
      <c r="I138" s="198"/>
      <c r="J138" s="199">
        <f>ROUND(I138*H138,2)</f>
        <v>0</v>
      </c>
      <c r="K138" s="195" t="s">
        <v>1</v>
      </c>
      <c r="L138" s="41"/>
      <c r="M138" s="200" t="s">
        <v>1</v>
      </c>
      <c r="N138" s="201" t="s">
        <v>48</v>
      </c>
      <c r="O138" s="73"/>
      <c r="P138" s="202">
        <f>O138*H138</f>
        <v>0</v>
      </c>
      <c r="Q138" s="202">
        <v>0</v>
      </c>
      <c r="R138" s="202">
        <f>Q138*H138</f>
        <v>0</v>
      </c>
      <c r="S138" s="202">
        <v>0</v>
      </c>
      <c r="T138" s="203">
        <f>S138*H138</f>
        <v>0</v>
      </c>
      <c r="U138" s="36"/>
      <c r="V138" s="36"/>
      <c r="W138" s="36"/>
      <c r="X138" s="36"/>
      <c r="Y138" s="36"/>
      <c r="Z138" s="36"/>
      <c r="AA138" s="36"/>
      <c r="AB138" s="36"/>
      <c r="AC138" s="36"/>
      <c r="AD138" s="36"/>
      <c r="AE138" s="36"/>
      <c r="AR138" s="204" t="s">
        <v>261</v>
      </c>
      <c r="AT138" s="204" t="s">
        <v>177</v>
      </c>
      <c r="AU138" s="204" t="s">
        <v>87</v>
      </c>
      <c r="AY138" s="18" t="s">
        <v>174</v>
      </c>
      <c r="BE138" s="205">
        <f>IF(N138="základní",J138,0)</f>
        <v>0</v>
      </c>
      <c r="BF138" s="205">
        <f>IF(N138="snížená",J138,0)</f>
        <v>0</v>
      </c>
      <c r="BG138" s="205">
        <f>IF(N138="zákl. přenesená",J138,0)</f>
        <v>0</v>
      </c>
      <c r="BH138" s="205">
        <f>IF(N138="sníž. přenesená",J138,0)</f>
        <v>0</v>
      </c>
      <c r="BI138" s="205">
        <f>IF(N138="nulová",J138,0)</f>
        <v>0</v>
      </c>
      <c r="BJ138" s="18" t="s">
        <v>87</v>
      </c>
      <c r="BK138" s="205">
        <f>ROUND(I138*H138,2)</f>
        <v>0</v>
      </c>
      <c r="BL138" s="18" t="s">
        <v>261</v>
      </c>
      <c r="BM138" s="204" t="s">
        <v>258</v>
      </c>
    </row>
    <row r="139" spans="1:65" s="2" customFormat="1" ht="29.25">
      <c r="A139" s="36"/>
      <c r="B139" s="37"/>
      <c r="C139" s="38"/>
      <c r="D139" s="206" t="s">
        <v>183</v>
      </c>
      <c r="E139" s="38"/>
      <c r="F139" s="207" t="s">
        <v>635</v>
      </c>
      <c r="G139" s="38"/>
      <c r="H139" s="38"/>
      <c r="I139" s="208"/>
      <c r="J139" s="38"/>
      <c r="K139" s="38"/>
      <c r="L139" s="41"/>
      <c r="M139" s="209"/>
      <c r="N139" s="210"/>
      <c r="O139" s="73"/>
      <c r="P139" s="73"/>
      <c r="Q139" s="73"/>
      <c r="R139" s="73"/>
      <c r="S139" s="73"/>
      <c r="T139" s="74"/>
      <c r="U139" s="36"/>
      <c r="V139" s="36"/>
      <c r="W139" s="36"/>
      <c r="X139" s="36"/>
      <c r="Y139" s="36"/>
      <c r="Z139" s="36"/>
      <c r="AA139" s="36"/>
      <c r="AB139" s="36"/>
      <c r="AC139" s="36"/>
      <c r="AD139" s="36"/>
      <c r="AE139" s="36"/>
      <c r="AT139" s="18" t="s">
        <v>183</v>
      </c>
      <c r="AU139" s="18" t="s">
        <v>87</v>
      </c>
    </row>
    <row r="140" spans="1:65" s="2" customFormat="1" ht="16.5" customHeight="1">
      <c r="A140" s="36"/>
      <c r="B140" s="37"/>
      <c r="C140" s="193" t="s">
        <v>225</v>
      </c>
      <c r="D140" s="193" t="s">
        <v>177</v>
      </c>
      <c r="E140" s="194" t="s">
        <v>636</v>
      </c>
      <c r="F140" s="195" t="s">
        <v>637</v>
      </c>
      <c r="G140" s="196" t="s">
        <v>199</v>
      </c>
      <c r="H140" s="197">
        <v>2</v>
      </c>
      <c r="I140" s="198"/>
      <c r="J140" s="199">
        <f>ROUND(I140*H140,2)</f>
        <v>0</v>
      </c>
      <c r="K140" s="195" t="s">
        <v>1</v>
      </c>
      <c r="L140" s="41"/>
      <c r="M140" s="200" t="s">
        <v>1</v>
      </c>
      <c r="N140" s="201" t="s">
        <v>48</v>
      </c>
      <c r="O140" s="73"/>
      <c r="P140" s="202">
        <f>O140*H140</f>
        <v>0</v>
      </c>
      <c r="Q140" s="202">
        <v>0</v>
      </c>
      <c r="R140" s="202">
        <f>Q140*H140</f>
        <v>0</v>
      </c>
      <c r="S140" s="202">
        <v>0</v>
      </c>
      <c r="T140" s="203">
        <f>S140*H140</f>
        <v>0</v>
      </c>
      <c r="U140" s="36"/>
      <c r="V140" s="36"/>
      <c r="W140" s="36"/>
      <c r="X140" s="36"/>
      <c r="Y140" s="36"/>
      <c r="Z140" s="36"/>
      <c r="AA140" s="36"/>
      <c r="AB140" s="36"/>
      <c r="AC140" s="36"/>
      <c r="AD140" s="36"/>
      <c r="AE140" s="36"/>
      <c r="AR140" s="204" t="s">
        <v>261</v>
      </c>
      <c r="AT140" s="204" t="s">
        <v>177</v>
      </c>
      <c r="AU140" s="204" t="s">
        <v>87</v>
      </c>
      <c r="AY140" s="18" t="s">
        <v>174</v>
      </c>
      <c r="BE140" s="205">
        <f>IF(N140="základní",J140,0)</f>
        <v>0</v>
      </c>
      <c r="BF140" s="205">
        <f>IF(N140="snížená",J140,0)</f>
        <v>0</v>
      </c>
      <c r="BG140" s="205">
        <f>IF(N140="zákl. přenesená",J140,0)</f>
        <v>0</v>
      </c>
      <c r="BH140" s="205">
        <f>IF(N140="sníž. přenesená",J140,0)</f>
        <v>0</v>
      </c>
      <c r="BI140" s="205">
        <f>IF(N140="nulová",J140,0)</f>
        <v>0</v>
      </c>
      <c r="BJ140" s="18" t="s">
        <v>87</v>
      </c>
      <c r="BK140" s="205">
        <f>ROUND(I140*H140,2)</f>
        <v>0</v>
      </c>
      <c r="BL140" s="18" t="s">
        <v>261</v>
      </c>
      <c r="BM140" s="204" t="s">
        <v>261</v>
      </c>
    </row>
    <row r="141" spans="1:65" s="2" customFormat="1" ht="16.5" customHeight="1">
      <c r="A141" s="36"/>
      <c r="B141" s="37"/>
      <c r="C141" s="193" t="s">
        <v>190</v>
      </c>
      <c r="D141" s="193" t="s">
        <v>177</v>
      </c>
      <c r="E141" s="194" t="s">
        <v>638</v>
      </c>
      <c r="F141" s="195" t="s">
        <v>639</v>
      </c>
      <c r="G141" s="196" t="s">
        <v>199</v>
      </c>
      <c r="H141" s="197">
        <v>10</v>
      </c>
      <c r="I141" s="198"/>
      <c r="J141" s="199">
        <f>ROUND(I141*H141,2)</f>
        <v>0</v>
      </c>
      <c r="K141" s="195" t="s">
        <v>1</v>
      </c>
      <c r="L141" s="41"/>
      <c r="M141" s="200" t="s">
        <v>1</v>
      </c>
      <c r="N141" s="201" t="s">
        <v>48</v>
      </c>
      <c r="O141" s="73"/>
      <c r="P141" s="202">
        <f>O141*H141</f>
        <v>0</v>
      </c>
      <c r="Q141" s="202">
        <v>0</v>
      </c>
      <c r="R141" s="202">
        <f>Q141*H141</f>
        <v>0</v>
      </c>
      <c r="S141" s="202">
        <v>0</v>
      </c>
      <c r="T141" s="203">
        <f>S141*H141</f>
        <v>0</v>
      </c>
      <c r="U141" s="36"/>
      <c r="V141" s="36"/>
      <c r="W141" s="36"/>
      <c r="X141" s="36"/>
      <c r="Y141" s="36"/>
      <c r="Z141" s="36"/>
      <c r="AA141" s="36"/>
      <c r="AB141" s="36"/>
      <c r="AC141" s="36"/>
      <c r="AD141" s="36"/>
      <c r="AE141" s="36"/>
      <c r="AR141" s="204" t="s">
        <v>261</v>
      </c>
      <c r="AT141" s="204" t="s">
        <v>177</v>
      </c>
      <c r="AU141" s="204" t="s">
        <v>87</v>
      </c>
      <c r="AY141" s="18" t="s">
        <v>174</v>
      </c>
      <c r="BE141" s="205">
        <f>IF(N141="základní",J141,0)</f>
        <v>0</v>
      </c>
      <c r="BF141" s="205">
        <f>IF(N141="snížená",J141,0)</f>
        <v>0</v>
      </c>
      <c r="BG141" s="205">
        <f>IF(N141="zákl. přenesená",J141,0)</f>
        <v>0</v>
      </c>
      <c r="BH141" s="205">
        <f>IF(N141="sníž. přenesená",J141,0)</f>
        <v>0</v>
      </c>
      <c r="BI141" s="205">
        <f>IF(N141="nulová",J141,0)</f>
        <v>0</v>
      </c>
      <c r="BJ141" s="18" t="s">
        <v>87</v>
      </c>
      <c r="BK141" s="205">
        <f>ROUND(I141*H141,2)</f>
        <v>0</v>
      </c>
      <c r="BL141" s="18" t="s">
        <v>261</v>
      </c>
      <c r="BM141" s="204" t="s">
        <v>277</v>
      </c>
    </row>
    <row r="142" spans="1:65" s="2" customFormat="1" ht="29.25">
      <c r="A142" s="36"/>
      <c r="B142" s="37"/>
      <c r="C142" s="38"/>
      <c r="D142" s="206" t="s">
        <v>183</v>
      </c>
      <c r="E142" s="38"/>
      <c r="F142" s="207" t="s">
        <v>640</v>
      </c>
      <c r="G142" s="38"/>
      <c r="H142" s="38"/>
      <c r="I142" s="208"/>
      <c r="J142" s="38"/>
      <c r="K142" s="38"/>
      <c r="L142" s="41"/>
      <c r="M142" s="209"/>
      <c r="N142" s="210"/>
      <c r="O142" s="73"/>
      <c r="P142" s="73"/>
      <c r="Q142" s="73"/>
      <c r="R142" s="73"/>
      <c r="S142" s="73"/>
      <c r="T142" s="74"/>
      <c r="U142" s="36"/>
      <c r="V142" s="36"/>
      <c r="W142" s="36"/>
      <c r="X142" s="36"/>
      <c r="Y142" s="36"/>
      <c r="Z142" s="36"/>
      <c r="AA142" s="36"/>
      <c r="AB142" s="36"/>
      <c r="AC142" s="36"/>
      <c r="AD142" s="36"/>
      <c r="AE142" s="36"/>
      <c r="AT142" s="18" t="s">
        <v>183</v>
      </c>
      <c r="AU142" s="18" t="s">
        <v>87</v>
      </c>
    </row>
    <row r="143" spans="1:65" s="2" customFormat="1" ht="16.5" customHeight="1">
      <c r="A143" s="36"/>
      <c r="B143" s="37"/>
      <c r="C143" s="193" t="s">
        <v>233</v>
      </c>
      <c r="D143" s="193" t="s">
        <v>177</v>
      </c>
      <c r="E143" s="194" t="s">
        <v>641</v>
      </c>
      <c r="F143" s="195" t="s">
        <v>642</v>
      </c>
      <c r="G143" s="196" t="s">
        <v>643</v>
      </c>
      <c r="H143" s="197">
        <v>6</v>
      </c>
      <c r="I143" s="198"/>
      <c r="J143" s="199">
        <f>ROUND(I143*H143,2)</f>
        <v>0</v>
      </c>
      <c r="K143" s="195" t="s">
        <v>1</v>
      </c>
      <c r="L143" s="41"/>
      <c r="M143" s="200" t="s">
        <v>1</v>
      </c>
      <c r="N143" s="201" t="s">
        <v>48</v>
      </c>
      <c r="O143" s="73"/>
      <c r="P143" s="202">
        <f>O143*H143</f>
        <v>0</v>
      </c>
      <c r="Q143" s="202">
        <v>0</v>
      </c>
      <c r="R143" s="202">
        <f>Q143*H143</f>
        <v>0</v>
      </c>
      <c r="S143" s="202">
        <v>0</v>
      </c>
      <c r="T143" s="203">
        <f>S143*H143</f>
        <v>0</v>
      </c>
      <c r="U143" s="36"/>
      <c r="V143" s="36"/>
      <c r="W143" s="36"/>
      <c r="X143" s="36"/>
      <c r="Y143" s="36"/>
      <c r="Z143" s="36"/>
      <c r="AA143" s="36"/>
      <c r="AB143" s="36"/>
      <c r="AC143" s="36"/>
      <c r="AD143" s="36"/>
      <c r="AE143" s="36"/>
      <c r="AR143" s="204" t="s">
        <v>261</v>
      </c>
      <c r="AT143" s="204" t="s">
        <v>177</v>
      </c>
      <c r="AU143" s="204" t="s">
        <v>87</v>
      </c>
      <c r="AY143" s="18" t="s">
        <v>174</v>
      </c>
      <c r="BE143" s="205">
        <f>IF(N143="základní",J143,0)</f>
        <v>0</v>
      </c>
      <c r="BF143" s="205">
        <f>IF(N143="snížená",J143,0)</f>
        <v>0</v>
      </c>
      <c r="BG143" s="205">
        <f>IF(N143="zákl. přenesená",J143,0)</f>
        <v>0</v>
      </c>
      <c r="BH143" s="205">
        <f>IF(N143="sníž. přenesená",J143,0)</f>
        <v>0</v>
      </c>
      <c r="BI143" s="205">
        <f>IF(N143="nulová",J143,0)</f>
        <v>0</v>
      </c>
      <c r="BJ143" s="18" t="s">
        <v>87</v>
      </c>
      <c r="BK143" s="205">
        <f>ROUND(I143*H143,2)</f>
        <v>0</v>
      </c>
      <c r="BL143" s="18" t="s">
        <v>261</v>
      </c>
      <c r="BM143" s="204" t="s">
        <v>288</v>
      </c>
    </row>
    <row r="144" spans="1:65" s="2" customFormat="1" ht="29.25">
      <c r="A144" s="36"/>
      <c r="B144" s="37"/>
      <c r="C144" s="38"/>
      <c r="D144" s="206" t="s">
        <v>183</v>
      </c>
      <c r="E144" s="38"/>
      <c r="F144" s="207" t="s">
        <v>644</v>
      </c>
      <c r="G144" s="38"/>
      <c r="H144" s="38"/>
      <c r="I144" s="208"/>
      <c r="J144" s="38"/>
      <c r="K144" s="38"/>
      <c r="L144" s="41"/>
      <c r="M144" s="209"/>
      <c r="N144" s="210"/>
      <c r="O144" s="73"/>
      <c r="P144" s="73"/>
      <c r="Q144" s="73"/>
      <c r="R144" s="73"/>
      <c r="S144" s="73"/>
      <c r="T144" s="74"/>
      <c r="U144" s="36"/>
      <c r="V144" s="36"/>
      <c r="W144" s="36"/>
      <c r="X144" s="36"/>
      <c r="Y144" s="36"/>
      <c r="Z144" s="36"/>
      <c r="AA144" s="36"/>
      <c r="AB144" s="36"/>
      <c r="AC144" s="36"/>
      <c r="AD144" s="36"/>
      <c r="AE144" s="36"/>
      <c r="AT144" s="18" t="s">
        <v>183</v>
      </c>
      <c r="AU144" s="18" t="s">
        <v>87</v>
      </c>
    </row>
    <row r="145" spans="1:65" s="2" customFormat="1" ht="16.5" customHeight="1">
      <c r="A145" s="36"/>
      <c r="B145" s="37"/>
      <c r="C145" s="193" t="s">
        <v>238</v>
      </c>
      <c r="D145" s="193" t="s">
        <v>177</v>
      </c>
      <c r="E145" s="194" t="s">
        <v>645</v>
      </c>
      <c r="F145" s="195" t="s">
        <v>646</v>
      </c>
      <c r="G145" s="196" t="s">
        <v>643</v>
      </c>
      <c r="H145" s="197">
        <v>4</v>
      </c>
      <c r="I145" s="198"/>
      <c r="J145" s="199">
        <f>ROUND(I145*H145,2)</f>
        <v>0</v>
      </c>
      <c r="K145" s="195" t="s">
        <v>1</v>
      </c>
      <c r="L145" s="41"/>
      <c r="M145" s="200" t="s">
        <v>1</v>
      </c>
      <c r="N145" s="201" t="s">
        <v>48</v>
      </c>
      <c r="O145" s="73"/>
      <c r="P145" s="202">
        <f>O145*H145</f>
        <v>0</v>
      </c>
      <c r="Q145" s="202">
        <v>0</v>
      </c>
      <c r="R145" s="202">
        <f>Q145*H145</f>
        <v>0</v>
      </c>
      <c r="S145" s="202">
        <v>0</v>
      </c>
      <c r="T145" s="203">
        <f>S145*H145</f>
        <v>0</v>
      </c>
      <c r="U145" s="36"/>
      <c r="V145" s="36"/>
      <c r="W145" s="36"/>
      <c r="X145" s="36"/>
      <c r="Y145" s="36"/>
      <c r="Z145" s="36"/>
      <c r="AA145" s="36"/>
      <c r="AB145" s="36"/>
      <c r="AC145" s="36"/>
      <c r="AD145" s="36"/>
      <c r="AE145" s="36"/>
      <c r="AR145" s="204" t="s">
        <v>261</v>
      </c>
      <c r="AT145" s="204" t="s">
        <v>177</v>
      </c>
      <c r="AU145" s="204" t="s">
        <v>87</v>
      </c>
      <c r="AY145" s="18" t="s">
        <v>174</v>
      </c>
      <c r="BE145" s="205">
        <f>IF(N145="základní",J145,0)</f>
        <v>0</v>
      </c>
      <c r="BF145" s="205">
        <f>IF(N145="snížená",J145,0)</f>
        <v>0</v>
      </c>
      <c r="BG145" s="205">
        <f>IF(N145="zákl. přenesená",J145,0)</f>
        <v>0</v>
      </c>
      <c r="BH145" s="205">
        <f>IF(N145="sníž. přenesená",J145,0)</f>
        <v>0</v>
      </c>
      <c r="BI145" s="205">
        <f>IF(N145="nulová",J145,0)</f>
        <v>0</v>
      </c>
      <c r="BJ145" s="18" t="s">
        <v>87</v>
      </c>
      <c r="BK145" s="205">
        <f>ROUND(I145*H145,2)</f>
        <v>0</v>
      </c>
      <c r="BL145" s="18" t="s">
        <v>261</v>
      </c>
      <c r="BM145" s="204" t="s">
        <v>297</v>
      </c>
    </row>
    <row r="146" spans="1:65" s="2" customFormat="1" ht="29.25">
      <c r="A146" s="36"/>
      <c r="B146" s="37"/>
      <c r="C146" s="38"/>
      <c r="D146" s="206" t="s">
        <v>183</v>
      </c>
      <c r="E146" s="38"/>
      <c r="F146" s="207" t="s">
        <v>635</v>
      </c>
      <c r="G146" s="38"/>
      <c r="H146" s="38"/>
      <c r="I146" s="208"/>
      <c r="J146" s="38"/>
      <c r="K146" s="38"/>
      <c r="L146" s="41"/>
      <c r="M146" s="209"/>
      <c r="N146" s="210"/>
      <c r="O146" s="73"/>
      <c r="P146" s="73"/>
      <c r="Q146" s="73"/>
      <c r="R146" s="73"/>
      <c r="S146" s="73"/>
      <c r="T146" s="74"/>
      <c r="U146" s="36"/>
      <c r="V146" s="36"/>
      <c r="W146" s="36"/>
      <c r="X146" s="36"/>
      <c r="Y146" s="36"/>
      <c r="Z146" s="36"/>
      <c r="AA146" s="36"/>
      <c r="AB146" s="36"/>
      <c r="AC146" s="36"/>
      <c r="AD146" s="36"/>
      <c r="AE146" s="36"/>
      <c r="AT146" s="18" t="s">
        <v>183</v>
      </c>
      <c r="AU146" s="18" t="s">
        <v>87</v>
      </c>
    </row>
    <row r="147" spans="1:65" s="2" customFormat="1" ht="16.5" customHeight="1">
      <c r="A147" s="36"/>
      <c r="B147" s="37"/>
      <c r="C147" s="193" t="s">
        <v>244</v>
      </c>
      <c r="D147" s="193" t="s">
        <v>177</v>
      </c>
      <c r="E147" s="194" t="s">
        <v>647</v>
      </c>
      <c r="F147" s="195" t="s">
        <v>648</v>
      </c>
      <c r="G147" s="196" t="s">
        <v>643</v>
      </c>
      <c r="H147" s="197">
        <v>2</v>
      </c>
      <c r="I147" s="198"/>
      <c r="J147" s="199">
        <f>ROUND(I147*H147,2)</f>
        <v>0</v>
      </c>
      <c r="K147" s="195" t="s">
        <v>1</v>
      </c>
      <c r="L147" s="41"/>
      <c r="M147" s="200" t="s">
        <v>1</v>
      </c>
      <c r="N147" s="201" t="s">
        <v>48</v>
      </c>
      <c r="O147" s="73"/>
      <c r="P147" s="202">
        <f>O147*H147</f>
        <v>0</v>
      </c>
      <c r="Q147" s="202">
        <v>0</v>
      </c>
      <c r="R147" s="202">
        <f>Q147*H147</f>
        <v>0</v>
      </c>
      <c r="S147" s="202">
        <v>0</v>
      </c>
      <c r="T147" s="203">
        <f>S147*H147</f>
        <v>0</v>
      </c>
      <c r="U147" s="36"/>
      <c r="V147" s="36"/>
      <c r="W147" s="36"/>
      <c r="X147" s="36"/>
      <c r="Y147" s="36"/>
      <c r="Z147" s="36"/>
      <c r="AA147" s="36"/>
      <c r="AB147" s="36"/>
      <c r="AC147" s="36"/>
      <c r="AD147" s="36"/>
      <c r="AE147" s="36"/>
      <c r="AR147" s="204" t="s">
        <v>261</v>
      </c>
      <c r="AT147" s="204" t="s">
        <v>177</v>
      </c>
      <c r="AU147" s="204" t="s">
        <v>87</v>
      </c>
      <c r="AY147" s="18" t="s">
        <v>174</v>
      </c>
      <c r="BE147" s="205">
        <f>IF(N147="základní",J147,0)</f>
        <v>0</v>
      </c>
      <c r="BF147" s="205">
        <f>IF(N147="snížená",J147,0)</f>
        <v>0</v>
      </c>
      <c r="BG147" s="205">
        <f>IF(N147="zákl. přenesená",J147,0)</f>
        <v>0</v>
      </c>
      <c r="BH147" s="205">
        <f>IF(N147="sníž. přenesená",J147,0)</f>
        <v>0</v>
      </c>
      <c r="BI147" s="205">
        <f>IF(N147="nulová",J147,0)</f>
        <v>0</v>
      </c>
      <c r="BJ147" s="18" t="s">
        <v>87</v>
      </c>
      <c r="BK147" s="205">
        <f>ROUND(I147*H147,2)</f>
        <v>0</v>
      </c>
      <c r="BL147" s="18" t="s">
        <v>261</v>
      </c>
      <c r="BM147" s="204" t="s">
        <v>306</v>
      </c>
    </row>
    <row r="148" spans="1:65" s="2" customFormat="1" ht="29.25">
      <c r="A148" s="36"/>
      <c r="B148" s="37"/>
      <c r="C148" s="38"/>
      <c r="D148" s="206" t="s">
        <v>183</v>
      </c>
      <c r="E148" s="38"/>
      <c r="F148" s="207" t="s">
        <v>632</v>
      </c>
      <c r="G148" s="38"/>
      <c r="H148" s="38"/>
      <c r="I148" s="208"/>
      <c r="J148" s="38"/>
      <c r="K148" s="38"/>
      <c r="L148" s="41"/>
      <c r="M148" s="209"/>
      <c r="N148" s="210"/>
      <c r="O148" s="73"/>
      <c r="P148" s="73"/>
      <c r="Q148" s="73"/>
      <c r="R148" s="73"/>
      <c r="S148" s="73"/>
      <c r="T148" s="74"/>
      <c r="U148" s="36"/>
      <c r="V148" s="36"/>
      <c r="W148" s="36"/>
      <c r="X148" s="36"/>
      <c r="Y148" s="36"/>
      <c r="Z148" s="36"/>
      <c r="AA148" s="36"/>
      <c r="AB148" s="36"/>
      <c r="AC148" s="36"/>
      <c r="AD148" s="36"/>
      <c r="AE148" s="36"/>
      <c r="AT148" s="18" t="s">
        <v>183</v>
      </c>
      <c r="AU148" s="18" t="s">
        <v>87</v>
      </c>
    </row>
    <row r="149" spans="1:65" s="2" customFormat="1" ht="16.5" customHeight="1">
      <c r="A149" s="36"/>
      <c r="B149" s="37"/>
      <c r="C149" s="193" t="s">
        <v>249</v>
      </c>
      <c r="D149" s="193" t="s">
        <v>177</v>
      </c>
      <c r="E149" s="194" t="s">
        <v>649</v>
      </c>
      <c r="F149" s="195" t="s">
        <v>650</v>
      </c>
      <c r="G149" s="196" t="s">
        <v>199</v>
      </c>
      <c r="H149" s="197">
        <v>2</v>
      </c>
      <c r="I149" s="198"/>
      <c r="J149" s="199">
        <f>ROUND(I149*H149,2)</f>
        <v>0</v>
      </c>
      <c r="K149" s="195" t="s">
        <v>1</v>
      </c>
      <c r="L149" s="41"/>
      <c r="M149" s="200" t="s">
        <v>1</v>
      </c>
      <c r="N149" s="201" t="s">
        <v>48</v>
      </c>
      <c r="O149" s="73"/>
      <c r="P149" s="202">
        <f>O149*H149</f>
        <v>0</v>
      </c>
      <c r="Q149" s="202">
        <v>0</v>
      </c>
      <c r="R149" s="202">
        <f>Q149*H149</f>
        <v>0</v>
      </c>
      <c r="S149" s="202">
        <v>0</v>
      </c>
      <c r="T149" s="203">
        <f>S149*H149</f>
        <v>0</v>
      </c>
      <c r="U149" s="36"/>
      <c r="V149" s="36"/>
      <c r="W149" s="36"/>
      <c r="X149" s="36"/>
      <c r="Y149" s="36"/>
      <c r="Z149" s="36"/>
      <c r="AA149" s="36"/>
      <c r="AB149" s="36"/>
      <c r="AC149" s="36"/>
      <c r="AD149" s="36"/>
      <c r="AE149" s="36"/>
      <c r="AR149" s="204" t="s">
        <v>261</v>
      </c>
      <c r="AT149" s="204" t="s">
        <v>177</v>
      </c>
      <c r="AU149" s="204" t="s">
        <v>87</v>
      </c>
      <c r="AY149" s="18" t="s">
        <v>174</v>
      </c>
      <c r="BE149" s="205">
        <f>IF(N149="základní",J149,0)</f>
        <v>0</v>
      </c>
      <c r="BF149" s="205">
        <f>IF(N149="snížená",J149,0)</f>
        <v>0</v>
      </c>
      <c r="BG149" s="205">
        <f>IF(N149="zákl. přenesená",J149,0)</f>
        <v>0</v>
      </c>
      <c r="BH149" s="205">
        <f>IF(N149="sníž. přenesená",J149,0)</f>
        <v>0</v>
      </c>
      <c r="BI149" s="205">
        <f>IF(N149="nulová",J149,0)</f>
        <v>0</v>
      </c>
      <c r="BJ149" s="18" t="s">
        <v>87</v>
      </c>
      <c r="BK149" s="205">
        <f>ROUND(I149*H149,2)</f>
        <v>0</v>
      </c>
      <c r="BL149" s="18" t="s">
        <v>261</v>
      </c>
      <c r="BM149" s="204" t="s">
        <v>312</v>
      </c>
    </row>
    <row r="150" spans="1:65" s="12" customFormat="1" ht="25.9" customHeight="1">
      <c r="B150" s="177"/>
      <c r="C150" s="178"/>
      <c r="D150" s="179" t="s">
        <v>82</v>
      </c>
      <c r="E150" s="180" t="s">
        <v>651</v>
      </c>
      <c r="F150" s="180" t="s">
        <v>652</v>
      </c>
      <c r="G150" s="178"/>
      <c r="H150" s="178"/>
      <c r="I150" s="181"/>
      <c r="J150" s="182">
        <f>BK150</f>
        <v>0</v>
      </c>
      <c r="K150" s="178"/>
      <c r="L150" s="183"/>
      <c r="M150" s="184"/>
      <c r="N150" s="185"/>
      <c r="O150" s="185"/>
      <c r="P150" s="186">
        <f>P151</f>
        <v>0</v>
      </c>
      <c r="Q150" s="185"/>
      <c r="R150" s="186">
        <f>R151</f>
        <v>0</v>
      </c>
      <c r="S150" s="185"/>
      <c r="T150" s="187">
        <f>T151</f>
        <v>0</v>
      </c>
      <c r="AR150" s="188" t="s">
        <v>87</v>
      </c>
      <c r="AT150" s="189" t="s">
        <v>82</v>
      </c>
      <c r="AU150" s="189" t="s">
        <v>83</v>
      </c>
      <c r="AY150" s="188" t="s">
        <v>174</v>
      </c>
      <c r="BK150" s="190">
        <f>BK151</f>
        <v>0</v>
      </c>
    </row>
    <row r="151" spans="1:65" s="2" customFormat="1" ht="16.5" customHeight="1">
      <c r="A151" s="36"/>
      <c r="B151" s="37"/>
      <c r="C151" s="193" t="s">
        <v>258</v>
      </c>
      <c r="D151" s="193" t="s">
        <v>177</v>
      </c>
      <c r="E151" s="194" t="s">
        <v>653</v>
      </c>
      <c r="F151" s="195" t="s">
        <v>654</v>
      </c>
      <c r="G151" s="196" t="s">
        <v>643</v>
      </c>
      <c r="H151" s="197">
        <v>1</v>
      </c>
      <c r="I151" s="198"/>
      <c r="J151" s="199">
        <f>ROUND(I151*H151,2)</f>
        <v>0</v>
      </c>
      <c r="K151" s="195" t="s">
        <v>1</v>
      </c>
      <c r="L151" s="41"/>
      <c r="M151" s="265" t="s">
        <v>1</v>
      </c>
      <c r="N151" s="266" t="s">
        <v>48</v>
      </c>
      <c r="O151" s="267"/>
      <c r="P151" s="268">
        <f>O151*H151</f>
        <v>0</v>
      </c>
      <c r="Q151" s="268">
        <v>0</v>
      </c>
      <c r="R151" s="268">
        <f>Q151*H151</f>
        <v>0</v>
      </c>
      <c r="S151" s="268">
        <v>0</v>
      </c>
      <c r="T151" s="269">
        <f>S151*H151</f>
        <v>0</v>
      </c>
      <c r="U151" s="36"/>
      <c r="V151" s="36"/>
      <c r="W151" s="36"/>
      <c r="X151" s="36"/>
      <c r="Y151" s="36"/>
      <c r="Z151" s="36"/>
      <c r="AA151" s="36"/>
      <c r="AB151" s="36"/>
      <c r="AC151" s="36"/>
      <c r="AD151" s="36"/>
      <c r="AE151" s="36"/>
      <c r="AR151" s="204" t="s">
        <v>120</v>
      </c>
      <c r="AT151" s="204" t="s">
        <v>177</v>
      </c>
      <c r="AU151" s="204" t="s">
        <v>87</v>
      </c>
      <c r="AY151" s="18" t="s">
        <v>174</v>
      </c>
      <c r="BE151" s="205">
        <f>IF(N151="základní",J151,0)</f>
        <v>0</v>
      </c>
      <c r="BF151" s="205">
        <f>IF(N151="snížená",J151,0)</f>
        <v>0</v>
      </c>
      <c r="BG151" s="205">
        <f>IF(N151="zákl. přenesená",J151,0)</f>
        <v>0</v>
      </c>
      <c r="BH151" s="205">
        <f>IF(N151="sníž. přenesená",J151,0)</f>
        <v>0</v>
      </c>
      <c r="BI151" s="205">
        <f>IF(N151="nulová",J151,0)</f>
        <v>0</v>
      </c>
      <c r="BJ151" s="18" t="s">
        <v>87</v>
      </c>
      <c r="BK151" s="205">
        <f>ROUND(I151*H151,2)</f>
        <v>0</v>
      </c>
      <c r="BL151" s="18" t="s">
        <v>120</v>
      </c>
      <c r="BM151" s="204" t="s">
        <v>321</v>
      </c>
    </row>
    <row r="152" spans="1:65" s="2" customFormat="1" ht="6.95" customHeight="1">
      <c r="A152" s="36"/>
      <c r="B152" s="56"/>
      <c r="C152" s="57"/>
      <c r="D152" s="57"/>
      <c r="E152" s="57"/>
      <c r="F152" s="57"/>
      <c r="G152" s="57"/>
      <c r="H152" s="57"/>
      <c r="I152" s="57"/>
      <c r="J152" s="57"/>
      <c r="K152" s="57"/>
      <c r="L152" s="41"/>
      <c r="M152" s="36"/>
      <c r="O152" s="36"/>
      <c r="P152" s="36"/>
      <c r="Q152" s="36"/>
      <c r="R152" s="36"/>
      <c r="S152" s="36"/>
      <c r="T152" s="36"/>
      <c r="U152" s="36"/>
      <c r="V152" s="36"/>
      <c r="W152" s="36"/>
      <c r="X152" s="36"/>
      <c r="Y152" s="36"/>
      <c r="Z152" s="36"/>
      <c r="AA152" s="36"/>
      <c r="AB152" s="36"/>
      <c r="AC152" s="36"/>
      <c r="AD152" s="36"/>
      <c r="AE152" s="36"/>
    </row>
  </sheetData>
  <sheetProtection algorithmName="SHA-512" hashValue="OoQAc/Pgw+GPgAZTB2zNtfIo6IjNHzUl3DMWOjxqRvUaqJ5g2rJIxzG6mcdpK1GQ+rQGATOq1Absul/RpzfkCA==" saltValue="LLJoLxtOFmDDtsI0yrt6cxczqUEvIj6he+23jkWWZhDI8SC6EkiiXjDJJhTv7lX0jWTp5hpr3EpeJXdIJSXg0A==" spinCount="100000" sheet="1" objects="1" scenarios="1" formatColumns="0" formatRows="0" autoFilter="0"/>
  <autoFilter ref="C123:K151" xr:uid="{00000000-0009-0000-0000-000002000000}"/>
  <mergeCells count="12">
    <mergeCell ref="E116:H116"/>
    <mergeCell ref="L2:V2"/>
    <mergeCell ref="E85:H85"/>
    <mergeCell ref="E87:H87"/>
    <mergeCell ref="E89:H89"/>
    <mergeCell ref="E112:H112"/>
    <mergeCell ref="E114:H114"/>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141"/>
  <sheetViews>
    <sheetView showGridLines="0" topLeftCell="A97"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0"/>
      <c r="M2" s="300"/>
      <c r="N2" s="300"/>
      <c r="O2" s="300"/>
      <c r="P2" s="300"/>
      <c r="Q2" s="300"/>
      <c r="R2" s="300"/>
      <c r="S2" s="300"/>
      <c r="T2" s="300"/>
      <c r="U2" s="300"/>
      <c r="V2" s="300"/>
      <c r="AT2" s="18" t="s">
        <v>106</v>
      </c>
    </row>
    <row r="3" spans="1:46" s="1" customFormat="1" ht="6.95" customHeight="1">
      <c r="B3" s="117"/>
      <c r="C3" s="118"/>
      <c r="D3" s="118"/>
      <c r="E3" s="118"/>
      <c r="F3" s="118"/>
      <c r="G3" s="118"/>
      <c r="H3" s="118"/>
      <c r="I3" s="118"/>
      <c r="J3" s="118"/>
      <c r="K3" s="118"/>
      <c r="L3" s="21"/>
      <c r="AT3" s="18" t="s">
        <v>91</v>
      </c>
    </row>
    <row r="4" spans="1:46" s="1" customFormat="1" ht="24.95" customHeight="1">
      <c r="B4" s="21"/>
      <c r="D4" s="119" t="s">
        <v>132</v>
      </c>
      <c r="L4" s="21"/>
      <c r="M4" s="120" t="s">
        <v>10</v>
      </c>
      <c r="AT4" s="18" t="s">
        <v>4</v>
      </c>
    </row>
    <row r="5" spans="1:46" s="1" customFormat="1" ht="6.95" customHeight="1">
      <c r="B5" s="21"/>
      <c r="L5" s="21"/>
    </row>
    <row r="6" spans="1:46" s="1" customFormat="1" ht="12" customHeight="1">
      <c r="B6" s="21"/>
      <c r="D6" s="121" t="s">
        <v>16</v>
      </c>
      <c r="L6" s="21"/>
    </row>
    <row r="7" spans="1:46" s="1" customFormat="1" ht="16.5" customHeight="1">
      <c r="B7" s="21"/>
      <c r="E7" s="319" t="str">
        <f>'Rekapitulace stavby'!K6</f>
        <v>Technologický pavilon CPIT - rekonstrukce střech</v>
      </c>
      <c r="F7" s="320"/>
      <c r="G7" s="320"/>
      <c r="H7" s="320"/>
      <c r="L7" s="21"/>
    </row>
    <row r="8" spans="1:46" ht="12.75">
      <c r="B8" s="21"/>
      <c r="D8" s="121" t="s">
        <v>133</v>
      </c>
      <c r="L8" s="21"/>
    </row>
    <row r="9" spans="1:46" s="1" customFormat="1" ht="16.5" customHeight="1">
      <c r="B9" s="21"/>
      <c r="E9" s="319" t="s">
        <v>134</v>
      </c>
      <c r="F9" s="300"/>
      <c r="G9" s="300"/>
      <c r="H9" s="300"/>
      <c r="L9" s="21"/>
    </row>
    <row r="10" spans="1:46" s="1" customFormat="1" ht="12" customHeight="1">
      <c r="B10" s="21"/>
      <c r="D10" s="121" t="s">
        <v>135</v>
      </c>
      <c r="L10" s="21"/>
    </row>
    <row r="11" spans="1:46" s="2" customFormat="1" ht="16.5" customHeight="1">
      <c r="A11" s="36"/>
      <c r="B11" s="41"/>
      <c r="C11" s="36"/>
      <c r="D11" s="36"/>
      <c r="E11" s="329" t="s">
        <v>655</v>
      </c>
      <c r="F11" s="321"/>
      <c r="G11" s="321"/>
      <c r="H11" s="321"/>
      <c r="I11" s="36"/>
      <c r="J11" s="36"/>
      <c r="K11" s="36"/>
      <c r="L11" s="53"/>
      <c r="S11" s="36"/>
      <c r="T11" s="36"/>
      <c r="U11" s="36"/>
      <c r="V11" s="36"/>
      <c r="W11" s="36"/>
      <c r="X11" s="36"/>
      <c r="Y11" s="36"/>
      <c r="Z11" s="36"/>
      <c r="AA11" s="36"/>
      <c r="AB11" s="36"/>
      <c r="AC11" s="36"/>
      <c r="AD11" s="36"/>
      <c r="AE11" s="36"/>
    </row>
    <row r="12" spans="1:46" s="2" customFormat="1" ht="12" customHeight="1">
      <c r="A12" s="36"/>
      <c r="B12" s="41"/>
      <c r="C12" s="36"/>
      <c r="D12" s="121" t="s">
        <v>656</v>
      </c>
      <c r="E12" s="36"/>
      <c r="F12" s="36"/>
      <c r="G12" s="36"/>
      <c r="H12" s="36"/>
      <c r="I12" s="36"/>
      <c r="J12" s="36"/>
      <c r="K12" s="36"/>
      <c r="L12" s="53"/>
      <c r="S12" s="36"/>
      <c r="T12" s="36"/>
      <c r="U12" s="36"/>
      <c r="V12" s="36"/>
      <c r="W12" s="36"/>
      <c r="X12" s="36"/>
      <c r="Y12" s="36"/>
      <c r="Z12" s="36"/>
      <c r="AA12" s="36"/>
      <c r="AB12" s="36"/>
      <c r="AC12" s="36"/>
      <c r="AD12" s="36"/>
      <c r="AE12" s="36"/>
    </row>
    <row r="13" spans="1:46" s="2" customFormat="1" ht="16.5" customHeight="1">
      <c r="A13" s="36"/>
      <c r="B13" s="41"/>
      <c r="C13" s="36"/>
      <c r="D13" s="36"/>
      <c r="E13" s="322" t="s">
        <v>657</v>
      </c>
      <c r="F13" s="321"/>
      <c r="G13" s="321"/>
      <c r="H13" s="321"/>
      <c r="I13" s="36"/>
      <c r="J13" s="36"/>
      <c r="K13" s="36"/>
      <c r="L13" s="53"/>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53"/>
      <c r="S14" s="36"/>
      <c r="T14" s="36"/>
      <c r="U14" s="36"/>
      <c r="V14" s="36"/>
      <c r="W14" s="36"/>
      <c r="X14" s="36"/>
      <c r="Y14" s="36"/>
      <c r="Z14" s="36"/>
      <c r="AA14" s="36"/>
      <c r="AB14" s="36"/>
      <c r="AC14" s="36"/>
      <c r="AD14" s="36"/>
      <c r="AE14" s="36"/>
    </row>
    <row r="15" spans="1:46" s="2" customFormat="1" ht="12" customHeight="1">
      <c r="A15" s="36"/>
      <c r="B15" s="41"/>
      <c r="C15" s="36"/>
      <c r="D15" s="121" t="s">
        <v>18</v>
      </c>
      <c r="E15" s="36"/>
      <c r="F15" s="112" t="s">
        <v>1</v>
      </c>
      <c r="G15" s="36"/>
      <c r="H15" s="36"/>
      <c r="I15" s="121" t="s">
        <v>20</v>
      </c>
      <c r="J15" s="112" t="s">
        <v>1</v>
      </c>
      <c r="K15" s="36"/>
      <c r="L15" s="53"/>
      <c r="S15" s="36"/>
      <c r="T15" s="36"/>
      <c r="U15" s="36"/>
      <c r="V15" s="36"/>
      <c r="W15" s="36"/>
      <c r="X15" s="36"/>
      <c r="Y15" s="36"/>
      <c r="Z15" s="36"/>
      <c r="AA15" s="36"/>
      <c r="AB15" s="36"/>
      <c r="AC15" s="36"/>
      <c r="AD15" s="36"/>
      <c r="AE15" s="36"/>
    </row>
    <row r="16" spans="1:46" s="2" customFormat="1" ht="12" customHeight="1">
      <c r="A16" s="36"/>
      <c r="B16" s="41"/>
      <c r="C16" s="36"/>
      <c r="D16" s="121" t="s">
        <v>22</v>
      </c>
      <c r="E16" s="36"/>
      <c r="F16" s="112" t="s">
        <v>40</v>
      </c>
      <c r="G16" s="36"/>
      <c r="H16" s="36"/>
      <c r="I16" s="121" t="s">
        <v>24</v>
      </c>
      <c r="J16" s="122" t="str">
        <f>'Rekapitulace stavby'!AN8</f>
        <v>31. 12. 2021</v>
      </c>
      <c r="K16" s="36"/>
      <c r="L16" s="53"/>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53"/>
      <c r="S17" s="36"/>
      <c r="T17" s="36"/>
      <c r="U17" s="36"/>
      <c r="V17" s="36"/>
      <c r="W17" s="36"/>
      <c r="X17" s="36"/>
      <c r="Y17" s="36"/>
      <c r="Z17" s="36"/>
      <c r="AA17" s="36"/>
      <c r="AB17" s="36"/>
      <c r="AC17" s="36"/>
      <c r="AD17" s="36"/>
      <c r="AE17" s="36"/>
    </row>
    <row r="18" spans="1:31" s="2" customFormat="1" ht="12" customHeight="1">
      <c r="A18" s="36"/>
      <c r="B18" s="41"/>
      <c r="C18" s="36"/>
      <c r="D18" s="121" t="s">
        <v>30</v>
      </c>
      <c r="E18" s="36"/>
      <c r="F18" s="36"/>
      <c r="G18" s="36"/>
      <c r="H18" s="36"/>
      <c r="I18" s="121" t="s">
        <v>31</v>
      </c>
      <c r="J18" s="112" t="str">
        <f>IF('Rekapitulace stavby'!AN10="","",'Rekapitulace stavby'!AN10)</f>
        <v/>
      </c>
      <c r="K18" s="36"/>
      <c r="L18" s="53"/>
      <c r="S18" s="36"/>
      <c r="T18" s="36"/>
      <c r="U18" s="36"/>
      <c r="V18" s="36"/>
      <c r="W18" s="36"/>
      <c r="X18" s="36"/>
      <c r="Y18" s="36"/>
      <c r="Z18" s="36"/>
      <c r="AA18" s="36"/>
      <c r="AB18" s="36"/>
      <c r="AC18" s="36"/>
      <c r="AD18" s="36"/>
      <c r="AE18" s="36"/>
    </row>
    <row r="19" spans="1:31" s="2" customFormat="1" ht="18" customHeight="1">
      <c r="A19" s="36"/>
      <c r="B19" s="41"/>
      <c r="C19" s="36"/>
      <c r="D19" s="36"/>
      <c r="E19" s="112" t="str">
        <f>IF('Rekapitulace stavby'!E11="","",'Rekapitulace stavby'!E11)</f>
        <v xml:space="preserve">VŠB-TUO </v>
      </c>
      <c r="F19" s="36"/>
      <c r="G19" s="36"/>
      <c r="H19" s="36"/>
      <c r="I19" s="121" t="s">
        <v>33</v>
      </c>
      <c r="J19" s="112" t="str">
        <f>IF('Rekapitulace stavby'!AN11="","",'Rekapitulace stavby'!AN11)</f>
        <v/>
      </c>
      <c r="K19" s="36"/>
      <c r="L19" s="53"/>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53"/>
      <c r="S20" s="36"/>
      <c r="T20" s="36"/>
      <c r="U20" s="36"/>
      <c r="V20" s="36"/>
      <c r="W20" s="36"/>
      <c r="X20" s="36"/>
      <c r="Y20" s="36"/>
      <c r="Z20" s="36"/>
      <c r="AA20" s="36"/>
      <c r="AB20" s="36"/>
      <c r="AC20" s="36"/>
      <c r="AD20" s="36"/>
      <c r="AE20" s="36"/>
    </row>
    <row r="21" spans="1:31" s="2" customFormat="1" ht="12" customHeight="1">
      <c r="A21" s="36"/>
      <c r="B21" s="41"/>
      <c r="C21" s="36"/>
      <c r="D21" s="121" t="s">
        <v>34</v>
      </c>
      <c r="E21" s="36"/>
      <c r="F21" s="36"/>
      <c r="G21" s="36"/>
      <c r="H21" s="36"/>
      <c r="I21" s="121" t="s">
        <v>31</v>
      </c>
      <c r="J21" s="31" t="str">
        <f>'Rekapitulace stavby'!AN13</f>
        <v>Vyplň údaj</v>
      </c>
      <c r="K21" s="36"/>
      <c r="L21" s="53"/>
      <c r="S21" s="36"/>
      <c r="T21" s="36"/>
      <c r="U21" s="36"/>
      <c r="V21" s="36"/>
      <c r="W21" s="36"/>
      <c r="X21" s="36"/>
      <c r="Y21" s="36"/>
      <c r="Z21" s="36"/>
      <c r="AA21" s="36"/>
      <c r="AB21" s="36"/>
      <c r="AC21" s="36"/>
      <c r="AD21" s="36"/>
      <c r="AE21" s="36"/>
    </row>
    <row r="22" spans="1:31" s="2" customFormat="1" ht="18" customHeight="1">
      <c r="A22" s="36"/>
      <c r="B22" s="41"/>
      <c r="C22" s="36"/>
      <c r="D22" s="36"/>
      <c r="E22" s="323" t="str">
        <f>'Rekapitulace stavby'!E14</f>
        <v>Vyplň údaj</v>
      </c>
      <c r="F22" s="324"/>
      <c r="G22" s="324"/>
      <c r="H22" s="324"/>
      <c r="I22" s="121" t="s">
        <v>33</v>
      </c>
      <c r="J22" s="31" t="str">
        <f>'Rekapitulace stavby'!AN14</f>
        <v>Vyplň údaj</v>
      </c>
      <c r="K22" s="36"/>
      <c r="L22" s="53"/>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53"/>
      <c r="S23" s="36"/>
      <c r="T23" s="36"/>
      <c r="U23" s="36"/>
      <c r="V23" s="36"/>
      <c r="W23" s="36"/>
      <c r="X23" s="36"/>
      <c r="Y23" s="36"/>
      <c r="Z23" s="36"/>
      <c r="AA23" s="36"/>
      <c r="AB23" s="36"/>
      <c r="AC23" s="36"/>
      <c r="AD23" s="36"/>
      <c r="AE23" s="36"/>
    </row>
    <row r="24" spans="1:31" s="2" customFormat="1" ht="12" customHeight="1">
      <c r="A24" s="36"/>
      <c r="B24" s="41"/>
      <c r="C24" s="36"/>
      <c r="D24" s="121" t="s">
        <v>36</v>
      </c>
      <c r="E24" s="36"/>
      <c r="F24" s="36"/>
      <c r="G24" s="36"/>
      <c r="H24" s="36"/>
      <c r="I24" s="121" t="s">
        <v>31</v>
      </c>
      <c r="J24" s="112" t="str">
        <f>IF('Rekapitulace stavby'!AN16="","",'Rekapitulace stavby'!AN16)</f>
        <v/>
      </c>
      <c r="K24" s="36"/>
      <c r="L24" s="53"/>
      <c r="S24" s="36"/>
      <c r="T24" s="36"/>
      <c r="U24" s="36"/>
      <c r="V24" s="36"/>
      <c r="W24" s="36"/>
      <c r="X24" s="36"/>
      <c r="Y24" s="36"/>
      <c r="Z24" s="36"/>
      <c r="AA24" s="36"/>
      <c r="AB24" s="36"/>
      <c r="AC24" s="36"/>
      <c r="AD24" s="36"/>
      <c r="AE24" s="36"/>
    </row>
    <row r="25" spans="1:31" s="2" customFormat="1" ht="18" customHeight="1">
      <c r="A25" s="36"/>
      <c r="B25" s="41"/>
      <c r="C25" s="36"/>
      <c r="D25" s="36"/>
      <c r="E25" s="112" t="str">
        <f>IF('Rekapitulace stavby'!E17="","",'Rekapitulace stavby'!E17)</f>
        <v>CHVÁLEK ATELIÉR s.r.o.</v>
      </c>
      <c r="F25" s="36"/>
      <c r="G25" s="36"/>
      <c r="H25" s="36"/>
      <c r="I25" s="121" t="s">
        <v>33</v>
      </c>
      <c r="J25" s="112" t="str">
        <f>IF('Rekapitulace stavby'!AN17="","",'Rekapitulace stavby'!AN17)</f>
        <v/>
      </c>
      <c r="K25" s="36"/>
      <c r="L25" s="53"/>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53"/>
      <c r="S26" s="36"/>
      <c r="T26" s="36"/>
      <c r="U26" s="36"/>
      <c r="V26" s="36"/>
      <c r="W26" s="36"/>
      <c r="X26" s="36"/>
      <c r="Y26" s="36"/>
      <c r="Z26" s="36"/>
      <c r="AA26" s="36"/>
      <c r="AB26" s="36"/>
      <c r="AC26" s="36"/>
      <c r="AD26" s="36"/>
      <c r="AE26" s="36"/>
    </row>
    <row r="27" spans="1:31" s="2" customFormat="1" ht="12" customHeight="1">
      <c r="A27" s="36"/>
      <c r="B27" s="41"/>
      <c r="C27" s="36"/>
      <c r="D27" s="121" t="s">
        <v>39</v>
      </c>
      <c r="E27" s="36"/>
      <c r="F27" s="36"/>
      <c r="G27" s="36"/>
      <c r="H27" s="36"/>
      <c r="I27" s="121" t="s">
        <v>31</v>
      </c>
      <c r="J27" s="112" t="str">
        <f>IF('Rekapitulace stavby'!AN19="","",'Rekapitulace stavby'!AN19)</f>
        <v/>
      </c>
      <c r="K27" s="36"/>
      <c r="L27" s="53"/>
      <c r="S27" s="36"/>
      <c r="T27" s="36"/>
      <c r="U27" s="36"/>
      <c r="V27" s="36"/>
      <c r="W27" s="36"/>
      <c r="X27" s="36"/>
      <c r="Y27" s="36"/>
      <c r="Z27" s="36"/>
      <c r="AA27" s="36"/>
      <c r="AB27" s="36"/>
      <c r="AC27" s="36"/>
      <c r="AD27" s="36"/>
      <c r="AE27" s="36"/>
    </row>
    <row r="28" spans="1:31" s="2" customFormat="1" ht="18" customHeight="1">
      <c r="A28" s="36"/>
      <c r="B28" s="41"/>
      <c r="C28" s="36"/>
      <c r="D28" s="36"/>
      <c r="E28" s="112" t="str">
        <f>IF('Rekapitulace stavby'!E20="","",'Rekapitulace stavby'!E20)</f>
        <v xml:space="preserve"> </v>
      </c>
      <c r="F28" s="36"/>
      <c r="G28" s="36"/>
      <c r="H28" s="36"/>
      <c r="I28" s="121" t="s">
        <v>33</v>
      </c>
      <c r="J28" s="112" t="str">
        <f>IF('Rekapitulace stavby'!AN20="","",'Rekapitulace stavby'!AN20)</f>
        <v/>
      </c>
      <c r="K28" s="36"/>
      <c r="L28" s="53"/>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53"/>
      <c r="S29" s="36"/>
      <c r="T29" s="36"/>
      <c r="U29" s="36"/>
      <c r="V29" s="36"/>
      <c r="W29" s="36"/>
      <c r="X29" s="36"/>
      <c r="Y29" s="36"/>
      <c r="Z29" s="36"/>
      <c r="AA29" s="36"/>
      <c r="AB29" s="36"/>
      <c r="AC29" s="36"/>
      <c r="AD29" s="36"/>
      <c r="AE29" s="36"/>
    </row>
    <row r="30" spans="1:31" s="2" customFormat="1" ht="12" customHeight="1">
      <c r="A30" s="36"/>
      <c r="B30" s="41"/>
      <c r="C30" s="36"/>
      <c r="D30" s="121" t="s">
        <v>41</v>
      </c>
      <c r="E30" s="36"/>
      <c r="F30" s="36"/>
      <c r="G30" s="36"/>
      <c r="H30" s="36"/>
      <c r="I30" s="36"/>
      <c r="J30" s="36"/>
      <c r="K30" s="36"/>
      <c r="L30" s="53"/>
      <c r="S30" s="36"/>
      <c r="T30" s="36"/>
      <c r="U30" s="36"/>
      <c r="V30" s="36"/>
      <c r="W30" s="36"/>
      <c r="X30" s="36"/>
      <c r="Y30" s="36"/>
      <c r="Z30" s="36"/>
      <c r="AA30" s="36"/>
      <c r="AB30" s="36"/>
      <c r="AC30" s="36"/>
      <c r="AD30" s="36"/>
      <c r="AE30" s="36"/>
    </row>
    <row r="31" spans="1:31" s="8" customFormat="1" ht="95.25" customHeight="1">
      <c r="A31" s="123"/>
      <c r="B31" s="124"/>
      <c r="C31" s="123"/>
      <c r="D31" s="123"/>
      <c r="E31" s="325" t="s">
        <v>42</v>
      </c>
      <c r="F31" s="325"/>
      <c r="G31" s="325"/>
      <c r="H31" s="325"/>
      <c r="I31" s="123"/>
      <c r="J31" s="123"/>
      <c r="K31" s="123"/>
      <c r="L31" s="125"/>
      <c r="S31" s="123"/>
      <c r="T31" s="123"/>
      <c r="U31" s="123"/>
      <c r="V31" s="123"/>
      <c r="W31" s="123"/>
      <c r="X31" s="123"/>
      <c r="Y31" s="123"/>
      <c r="Z31" s="123"/>
      <c r="AA31" s="123"/>
      <c r="AB31" s="123"/>
      <c r="AC31" s="123"/>
      <c r="AD31" s="123"/>
      <c r="AE31" s="123"/>
    </row>
    <row r="32" spans="1:31" s="2" customFormat="1" ht="6.95" customHeight="1">
      <c r="A32" s="36"/>
      <c r="B32" s="41"/>
      <c r="C32" s="36"/>
      <c r="D32" s="36"/>
      <c r="E32" s="36"/>
      <c r="F32" s="36"/>
      <c r="G32" s="36"/>
      <c r="H32" s="36"/>
      <c r="I32" s="36"/>
      <c r="J32" s="36"/>
      <c r="K32" s="36"/>
      <c r="L32" s="53"/>
      <c r="S32" s="36"/>
      <c r="T32" s="36"/>
      <c r="U32" s="36"/>
      <c r="V32" s="36"/>
      <c r="W32" s="36"/>
      <c r="X32" s="36"/>
      <c r="Y32" s="36"/>
      <c r="Z32" s="36"/>
      <c r="AA32" s="36"/>
      <c r="AB32" s="36"/>
      <c r="AC32" s="36"/>
      <c r="AD32" s="36"/>
      <c r="AE32" s="36"/>
    </row>
    <row r="33" spans="1:31" s="2" customFormat="1" ht="6.95" customHeight="1">
      <c r="A33" s="36"/>
      <c r="B33" s="41"/>
      <c r="C33" s="36"/>
      <c r="D33" s="126"/>
      <c r="E33" s="126"/>
      <c r="F33" s="126"/>
      <c r="G33" s="126"/>
      <c r="H33" s="126"/>
      <c r="I33" s="126"/>
      <c r="J33" s="126"/>
      <c r="K33" s="126"/>
      <c r="L33" s="53"/>
      <c r="S33" s="36"/>
      <c r="T33" s="36"/>
      <c r="U33" s="36"/>
      <c r="V33" s="36"/>
      <c r="W33" s="36"/>
      <c r="X33" s="36"/>
      <c r="Y33" s="36"/>
      <c r="Z33" s="36"/>
      <c r="AA33" s="36"/>
      <c r="AB33" s="36"/>
      <c r="AC33" s="36"/>
      <c r="AD33" s="36"/>
      <c r="AE33" s="36"/>
    </row>
    <row r="34" spans="1:31" s="2" customFormat="1" ht="25.35" customHeight="1">
      <c r="A34" s="36"/>
      <c r="B34" s="41"/>
      <c r="C34" s="36"/>
      <c r="D34" s="127" t="s">
        <v>43</v>
      </c>
      <c r="E34" s="36"/>
      <c r="F34" s="36"/>
      <c r="G34" s="36"/>
      <c r="H34" s="36"/>
      <c r="I34" s="36"/>
      <c r="J34" s="128">
        <f>ROUND(J126, 2)</f>
        <v>0</v>
      </c>
      <c r="K34" s="36"/>
      <c r="L34" s="53"/>
      <c r="S34" s="36"/>
      <c r="T34" s="36"/>
      <c r="U34" s="36"/>
      <c r="V34" s="36"/>
      <c r="W34" s="36"/>
      <c r="X34" s="36"/>
      <c r="Y34" s="36"/>
      <c r="Z34" s="36"/>
      <c r="AA34" s="36"/>
      <c r="AB34" s="36"/>
      <c r="AC34" s="36"/>
      <c r="AD34" s="36"/>
      <c r="AE34" s="36"/>
    </row>
    <row r="35" spans="1:31" s="2" customFormat="1" ht="6.95" customHeight="1">
      <c r="A35" s="36"/>
      <c r="B35" s="41"/>
      <c r="C35" s="36"/>
      <c r="D35" s="126"/>
      <c r="E35" s="126"/>
      <c r="F35" s="126"/>
      <c r="G35" s="126"/>
      <c r="H35" s="126"/>
      <c r="I35" s="126"/>
      <c r="J35" s="126"/>
      <c r="K35" s="126"/>
      <c r="L35" s="53"/>
      <c r="S35" s="36"/>
      <c r="T35" s="36"/>
      <c r="U35" s="36"/>
      <c r="V35" s="36"/>
      <c r="W35" s="36"/>
      <c r="X35" s="36"/>
      <c r="Y35" s="36"/>
      <c r="Z35" s="36"/>
      <c r="AA35" s="36"/>
      <c r="AB35" s="36"/>
      <c r="AC35" s="36"/>
      <c r="AD35" s="36"/>
      <c r="AE35" s="36"/>
    </row>
    <row r="36" spans="1:31" s="2" customFormat="1" ht="14.45" customHeight="1">
      <c r="A36" s="36"/>
      <c r="B36" s="41"/>
      <c r="C36" s="36"/>
      <c r="D36" s="36"/>
      <c r="E36" s="36"/>
      <c r="F36" s="129" t="s">
        <v>45</v>
      </c>
      <c r="G36" s="36"/>
      <c r="H36" s="36"/>
      <c r="I36" s="129" t="s">
        <v>44</v>
      </c>
      <c r="J36" s="129" t="s">
        <v>46</v>
      </c>
      <c r="K36" s="36"/>
      <c r="L36" s="53"/>
      <c r="S36" s="36"/>
      <c r="T36" s="36"/>
      <c r="U36" s="36"/>
      <c r="V36" s="36"/>
      <c r="W36" s="36"/>
      <c r="X36" s="36"/>
      <c r="Y36" s="36"/>
      <c r="Z36" s="36"/>
      <c r="AA36" s="36"/>
      <c r="AB36" s="36"/>
      <c r="AC36" s="36"/>
      <c r="AD36" s="36"/>
      <c r="AE36" s="36"/>
    </row>
    <row r="37" spans="1:31" s="2" customFormat="1" ht="14.45" customHeight="1">
      <c r="A37" s="36"/>
      <c r="B37" s="41"/>
      <c r="C37" s="36"/>
      <c r="D37" s="130" t="s">
        <v>47</v>
      </c>
      <c r="E37" s="121" t="s">
        <v>48</v>
      </c>
      <c r="F37" s="131">
        <f>ROUND((SUM(BE126:BE140)),  2)</f>
        <v>0</v>
      </c>
      <c r="G37" s="36"/>
      <c r="H37" s="36"/>
      <c r="I37" s="132">
        <v>0.21</v>
      </c>
      <c r="J37" s="131">
        <f>ROUND(((SUM(BE126:BE140))*I37),  2)</f>
        <v>0</v>
      </c>
      <c r="K37" s="36"/>
      <c r="L37" s="53"/>
      <c r="S37" s="36"/>
      <c r="T37" s="36"/>
      <c r="U37" s="36"/>
      <c r="V37" s="36"/>
      <c r="W37" s="36"/>
      <c r="X37" s="36"/>
      <c r="Y37" s="36"/>
      <c r="Z37" s="36"/>
      <c r="AA37" s="36"/>
      <c r="AB37" s="36"/>
      <c r="AC37" s="36"/>
      <c r="AD37" s="36"/>
      <c r="AE37" s="36"/>
    </row>
    <row r="38" spans="1:31" s="2" customFormat="1" ht="14.45" customHeight="1">
      <c r="A38" s="36"/>
      <c r="B38" s="41"/>
      <c r="C38" s="36"/>
      <c r="D38" s="36"/>
      <c r="E38" s="121" t="s">
        <v>49</v>
      </c>
      <c r="F38" s="131">
        <f>ROUND((SUM(BF126:BF140)),  2)</f>
        <v>0</v>
      </c>
      <c r="G38" s="36"/>
      <c r="H38" s="36"/>
      <c r="I38" s="132">
        <v>0.15</v>
      </c>
      <c r="J38" s="131">
        <f>ROUND(((SUM(BF126:BF140))*I38),  2)</f>
        <v>0</v>
      </c>
      <c r="K38" s="36"/>
      <c r="L38" s="53"/>
      <c r="S38" s="36"/>
      <c r="T38" s="36"/>
      <c r="U38" s="36"/>
      <c r="V38" s="36"/>
      <c r="W38" s="36"/>
      <c r="X38" s="36"/>
      <c r="Y38" s="36"/>
      <c r="Z38" s="36"/>
      <c r="AA38" s="36"/>
      <c r="AB38" s="36"/>
      <c r="AC38" s="36"/>
      <c r="AD38" s="36"/>
      <c r="AE38" s="36"/>
    </row>
    <row r="39" spans="1:31" s="2" customFormat="1" ht="14.45" hidden="1" customHeight="1">
      <c r="A39" s="36"/>
      <c r="B39" s="41"/>
      <c r="C39" s="36"/>
      <c r="D39" s="36"/>
      <c r="E39" s="121" t="s">
        <v>50</v>
      </c>
      <c r="F39" s="131">
        <f>ROUND((SUM(BG126:BG140)),  2)</f>
        <v>0</v>
      </c>
      <c r="G39" s="36"/>
      <c r="H39" s="36"/>
      <c r="I39" s="132">
        <v>0.21</v>
      </c>
      <c r="J39" s="131">
        <f>0</f>
        <v>0</v>
      </c>
      <c r="K39" s="36"/>
      <c r="L39" s="53"/>
      <c r="S39" s="36"/>
      <c r="T39" s="36"/>
      <c r="U39" s="36"/>
      <c r="V39" s="36"/>
      <c r="W39" s="36"/>
      <c r="X39" s="36"/>
      <c r="Y39" s="36"/>
      <c r="Z39" s="36"/>
      <c r="AA39" s="36"/>
      <c r="AB39" s="36"/>
      <c r="AC39" s="36"/>
      <c r="AD39" s="36"/>
      <c r="AE39" s="36"/>
    </row>
    <row r="40" spans="1:31" s="2" customFormat="1" ht="14.45" hidden="1" customHeight="1">
      <c r="A40" s="36"/>
      <c r="B40" s="41"/>
      <c r="C40" s="36"/>
      <c r="D40" s="36"/>
      <c r="E40" s="121" t="s">
        <v>51</v>
      </c>
      <c r="F40" s="131">
        <f>ROUND((SUM(BH126:BH140)),  2)</f>
        <v>0</v>
      </c>
      <c r="G40" s="36"/>
      <c r="H40" s="36"/>
      <c r="I40" s="132">
        <v>0.15</v>
      </c>
      <c r="J40" s="131">
        <f>0</f>
        <v>0</v>
      </c>
      <c r="K40" s="36"/>
      <c r="L40" s="53"/>
      <c r="S40" s="36"/>
      <c r="T40" s="36"/>
      <c r="U40" s="36"/>
      <c r="V40" s="36"/>
      <c r="W40" s="36"/>
      <c r="X40" s="36"/>
      <c r="Y40" s="36"/>
      <c r="Z40" s="36"/>
      <c r="AA40" s="36"/>
      <c r="AB40" s="36"/>
      <c r="AC40" s="36"/>
      <c r="AD40" s="36"/>
      <c r="AE40" s="36"/>
    </row>
    <row r="41" spans="1:31" s="2" customFormat="1" ht="14.45" hidden="1" customHeight="1">
      <c r="A41" s="36"/>
      <c r="B41" s="41"/>
      <c r="C41" s="36"/>
      <c r="D41" s="36"/>
      <c r="E41" s="121" t="s">
        <v>52</v>
      </c>
      <c r="F41" s="131">
        <f>ROUND((SUM(BI126:BI140)),  2)</f>
        <v>0</v>
      </c>
      <c r="G41" s="36"/>
      <c r="H41" s="36"/>
      <c r="I41" s="132">
        <v>0</v>
      </c>
      <c r="J41" s="131">
        <f>0</f>
        <v>0</v>
      </c>
      <c r="K41" s="36"/>
      <c r="L41" s="53"/>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53"/>
      <c r="S42" s="36"/>
      <c r="T42" s="36"/>
      <c r="U42" s="36"/>
      <c r="V42" s="36"/>
      <c r="W42" s="36"/>
      <c r="X42" s="36"/>
      <c r="Y42" s="36"/>
      <c r="Z42" s="36"/>
      <c r="AA42" s="36"/>
      <c r="AB42" s="36"/>
      <c r="AC42" s="36"/>
      <c r="AD42" s="36"/>
      <c r="AE42" s="36"/>
    </row>
    <row r="43" spans="1:31" s="2" customFormat="1" ht="25.35" customHeight="1">
      <c r="A43" s="36"/>
      <c r="B43" s="41"/>
      <c r="C43" s="133"/>
      <c r="D43" s="134" t="s">
        <v>53</v>
      </c>
      <c r="E43" s="135"/>
      <c r="F43" s="135"/>
      <c r="G43" s="136" t="s">
        <v>54</v>
      </c>
      <c r="H43" s="137" t="s">
        <v>55</v>
      </c>
      <c r="I43" s="135"/>
      <c r="J43" s="138">
        <f>SUM(J34:J41)</f>
        <v>0</v>
      </c>
      <c r="K43" s="139"/>
      <c r="L43" s="53"/>
      <c r="S43" s="36"/>
      <c r="T43" s="36"/>
      <c r="U43" s="36"/>
      <c r="V43" s="36"/>
      <c r="W43" s="36"/>
      <c r="X43" s="36"/>
      <c r="Y43" s="36"/>
      <c r="Z43" s="36"/>
      <c r="AA43" s="36"/>
      <c r="AB43" s="36"/>
      <c r="AC43" s="36"/>
      <c r="AD43" s="36"/>
      <c r="AE43" s="36"/>
    </row>
    <row r="44" spans="1:31" s="2" customFormat="1" ht="14.45" customHeight="1">
      <c r="A44" s="36"/>
      <c r="B44" s="41"/>
      <c r="C44" s="36"/>
      <c r="D44" s="36"/>
      <c r="E44" s="36"/>
      <c r="F44" s="36"/>
      <c r="G44" s="36"/>
      <c r="H44" s="36"/>
      <c r="I44" s="36"/>
      <c r="J44" s="36"/>
      <c r="K44" s="36"/>
      <c r="L44" s="53"/>
      <c r="S44" s="36"/>
      <c r="T44" s="36"/>
      <c r="U44" s="36"/>
      <c r="V44" s="36"/>
      <c r="W44" s="36"/>
      <c r="X44" s="36"/>
      <c r="Y44" s="36"/>
      <c r="Z44" s="36"/>
      <c r="AA44" s="36"/>
      <c r="AB44" s="36"/>
      <c r="AC44" s="36"/>
      <c r="AD44" s="36"/>
      <c r="AE44" s="36"/>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3"/>
      <c r="D50" s="140" t="s">
        <v>56</v>
      </c>
      <c r="E50" s="141"/>
      <c r="F50" s="141"/>
      <c r="G50" s="140" t="s">
        <v>57</v>
      </c>
      <c r="H50" s="141"/>
      <c r="I50" s="141"/>
      <c r="J50" s="141"/>
      <c r="K50" s="141"/>
      <c r="L50" s="5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6"/>
      <c r="B61" s="41"/>
      <c r="C61" s="36"/>
      <c r="D61" s="142" t="s">
        <v>58</v>
      </c>
      <c r="E61" s="143"/>
      <c r="F61" s="144" t="s">
        <v>59</v>
      </c>
      <c r="G61" s="142" t="s">
        <v>58</v>
      </c>
      <c r="H61" s="143"/>
      <c r="I61" s="143"/>
      <c r="J61" s="145" t="s">
        <v>59</v>
      </c>
      <c r="K61" s="143"/>
      <c r="L61" s="53"/>
      <c r="S61" s="36"/>
      <c r="T61" s="36"/>
      <c r="U61" s="36"/>
      <c r="V61" s="36"/>
      <c r="W61" s="36"/>
      <c r="X61" s="36"/>
      <c r="Y61" s="36"/>
      <c r="Z61" s="36"/>
      <c r="AA61" s="36"/>
      <c r="AB61" s="36"/>
      <c r="AC61" s="36"/>
      <c r="AD61" s="36"/>
      <c r="AE61" s="36"/>
    </row>
    <row r="62" spans="1:31" ht="11.25">
      <c r="B62" s="21"/>
      <c r="L62" s="21"/>
    </row>
    <row r="63" spans="1:31" ht="11.25">
      <c r="B63" s="21"/>
      <c r="L63" s="21"/>
    </row>
    <row r="64" spans="1:31" ht="11.25">
      <c r="B64" s="21"/>
      <c r="L64" s="21"/>
    </row>
    <row r="65" spans="1:31" s="2" customFormat="1" ht="12.75">
      <c r="A65" s="36"/>
      <c r="B65" s="41"/>
      <c r="C65" s="36"/>
      <c r="D65" s="140" t="s">
        <v>60</v>
      </c>
      <c r="E65" s="146"/>
      <c r="F65" s="146"/>
      <c r="G65" s="140" t="s">
        <v>61</v>
      </c>
      <c r="H65" s="146"/>
      <c r="I65" s="146"/>
      <c r="J65" s="146"/>
      <c r="K65" s="146"/>
      <c r="L65" s="53"/>
      <c r="S65" s="36"/>
      <c r="T65" s="36"/>
      <c r="U65" s="36"/>
      <c r="V65" s="36"/>
      <c r="W65" s="36"/>
      <c r="X65" s="36"/>
      <c r="Y65" s="36"/>
      <c r="Z65" s="36"/>
      <c r="AA65" s="36"/>
      <c r="AB65" s="36"/>
      <c r="AC65" s="36"/>
      <c r="AD65" s="36"/>
      <c r="AE65" s="36"/>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6"/>
      <c r="B76" s="41"/>
      <c r="C76" s="36"/>
      <c r="D76" s="142" t="s">
        <v>58</v>
      </c>
      <c r="E76" s="143"/>
      <c r="F76" s="144" t="s">
        <v>59</v>
      </c>
      <c r="G76" s="142" t="s">
        <v>58</v>
      </c>
      <c r="H76" s="143"/>
      <c r="I76" s="143"/>
      <c r="J76" s="145" t="s">
        <v>59</v>
      </c>
      <c r="K76" s="143"/>
      <c r="L76" s="53"/>
      <c r="S76" s="36"/>
      <c r="T76" s="36"/>
      <c r="U76" s="36"/>
      <c r="V76" s="36"/>
      <c r="W76" s="36"/>
      <c r="X76" s="36"/>
      <c r="Y76" s="36"/>
      <c r="Z76" s="36"/>
      <c r="AA76" s="36"/>
      <c r="AB76" s="36"/>
      <c r="AC76" s="36"/>
      <c r="AD76" s="36"/>
      <c r="AE76" s="36"/>
    </row>
    <row r="77" spans="1:31" s="2" customFormat="1" ht="14.45" customHeight="1">
      <c r="A77" s="36"/>
      <c r="B77" s="147"/>
      <c r="C77" s="148"/>
      <c r="D77" s="148"/>
      <c r="E77" s="148"/>
      <c r="F77" s="148"/>
      <c r="G77" s="148"/>
      <c r="H77" s="148"/>
      <c r="I77" s="148"/>
      <c r="J77" s="148"/>
      <c r="K77" s="148"/>
      <c r="L77" s="53"/>
      <c r="S77" s="36"/>
      <c r="T77" s="36"/>
      <c r="U77" s="36"/>
      <c r="V77" s="36"/>
      <c r="W77" s="36"/>
      <c r="X77" s="36"/>
      <c r="Y77" s="36"/>
      <c r="Z77" s="36"/>
      <c r="AA77" s="36"/>
      <c r="AB77" s="36"/>
      <c r="AC77" s="36"/>
      <c r="AD77" s="36"/>
      <c r="AE77" s="36"/>
    </row>
    <row r="81" spans="1:31" s="2" customFormat="1" ht="6.95" customHeight="1">
      <c r="A81" s="36"/>
      <c r="B81" s="149"/>
      <c r="C81" s="150"/>
      <c r="D81" s="150"/>
      <c r="E81" s="150"/>
      <c r="F81" s="150"/>
      <c r="G81" s="150"/>
      <c r="H81" s="150"/>
      <c r="I81" s="150"/>
      <c r="J81" s="150"/>
      <c r="K81" s="150"/>
      <c r="L81" s="53"/>
      <c r="S81" s="36"/>
      <c r="T81" s="36"/>
      <c r="U81" s="36"/>
      <c r="V81" s="36"/>
      <c r="W81" s="36"/>
      <c r="X81" s="36"/>
      <c r="Y81" s="36"/>
      <c r="Z81" s="36"/>
      <c r="AA81" s="36"/>
      <c r="AB81" s="36"/>
      <c r="AC81" s="36"/>
      <c r="AD81" s="36"/>
      <c r="AE81" s="36"/>
    </row>
    <row r="82" spans="1:31" s="2" customFormat="1" ht="24.95" customHeight="1">
      <c r="A82" s="36"/>
      <c r="B82" s="37"/>
      <c r="C82" s="24" t="s">
        <v>137</v>
      </c>
      <c r="D82" s="38"/>
      <c r="E82" s="38"/>
      <c r="F82" s="38"/>
      <c r="G82" s="38"/>
      <c r="H82" s="38"/>
      <c r="I82" s="38"/>
      <c r="J82" s="38"/>
      <c r="K82" s="38"/>
      <c r="L82" s="53"/>
      <c r="S82" s="36"/>
      <c r="T82" s="36"/>
      <c r="U82" s="36"/>
      <c r="V82" s="36"/>
      <c r="W82" s="36"/>
      <c r="X82" s="36"/>
      <c r="Y82" s="36"/>
      <c r="Z82" s="36"/>
      <c r="AA82" s="36"/>
      <c r="AB82" s="36"/>
      <c r="AC82" s="36"/>
      <c r="AD82" s="36"/>
      <c r="AE82" s="36"/>
    </row>
    <row r="83" spans="1:31" s="2" customFormat="1" ht="6.95" customHeight="1">
      <c r="A83" s="36"/>
      <c r="B83" s="37"/>
      <c r="C83" s="38"/>
      <c r="D83" s="38"/>
      <c r="E83" s="38"/>
      <c r="F83" s="38"/>
      <c r="G83" s="38"/>
      <c r="H83" s="38"/>
      <c r="I83" s="38"/>
      <c r="J83" s="38"/>
      <c r="K83" s="38"/>
      <c r="L83" s="53"/>
      <c r="S83" s="36"/>
      <c r="T83" s="36"/>
      <c r="U83" s="36"/>
      <c r="V83" s="36"/>
      <c r="W83" s="36"/>
      <c r="X83" s="36"/>
      <c r="Y83" s="36"/>
      <c r="Z83" s="36"/>
      <c r="AA83" s="36"/>
      <c r="AB83" s="36"/>
      <c r="AC83" s="36"/>
      <c r="AD83" s="36"/>
      <c r="AE83" s="36"/>
    </row>
    <row r="84" spans="1:31" s="2" customFormat="1" ht="12" customHeight="1">
      <c r="A84" s="36"/>
      <c r="B84" s="37"/>
      <c r="C84" s="30" t="s">
        <v>16</v>
      </c>
      <c r="D84" s="38"/>
      <c r="E84" s="38"/>
      <c r="F84" s="38"/>
      <c r="G84" s="38"/>
      <c r="H84" s="38"/>
      <c r="I84" s="38"/>
      <c r="J84" s="38"/>
      <c r="K84" s="38"/>
      <c r="L84" s="53"/>
      <c r="S84" s="36"/>
      <c r="T84" s="36"/>
      <c r="U84" s="36"/>
      <c r="V84" s="36"/>
      <c r="W84" s="36"/>
      <c r="X84" s="36"/>
      <c r="Y84" s="36"/>
      <c r="Z84" s="36"/>
      <c r="AA84" s="36"/>
      <c r="AB84" s="36"/>
      <c r="AC84" s="36"/>
      <c r="AD84" s="36"/>
      <c r="AE84" s="36"/>
    </row>
    <row r="85" spans="1:31" s="2" customFormat="1" ht="16.5" customHeight="1">
      <c r="A85" s="36"/>
      <c r="B85" s="37"/>
      <c r="C85" s="38"/>
      <c r="D85" s="38"/>
      <c r="E85" s="326" t="str">
        <f>E7</f>
        <v>Technologický pavilon CPIT - rekonstrukce střech</v>
      </c>
      <c r="F85" s="327"/>
      <c r="G85" s="327"/>
      <c r="H85" s="327"/>
      <c r="I85" s="38"/>
      <c r="J85" s="38"/>
      <c r="K85" s="38"/>
      <c r="L85" s="53"/>
      <c r="S85" s="36"/>
      <c r="T85" s="36"/>
      <c r="U85" s="36"/>
      <c r="V85" s="36"/>
      <c r="W85" s="36"/>
      <c r="X85" s="36"/>
      <c r="Y85" s="36"/>
      <c r="Z85" s="36"/>
      <c r="AA85" s="36"/>
      <c r="AB85" s="36"/>
      <c r="AC85" s="36"/>
      <c r="AD85" s="36"/>
      <c r="AE85" s="36"/>
    </row>
    <row r="86" spans="1:31" s="1" customFormat="1" ht="12" customHeight="1">
      <c r="B86" s="22"/>
      <c r="C86" s="30" t="s">
        <v>133</v>
      </c>
      <c r="D86" s="23"/>
      <c r="E86" s="23"/>
      <c r="F86" s="23"/>
      <c r="G86" s="23"/>
      <c r="H86" s="23"/>
      <c r="I86" s="23"/>
      <c r="J86" s="23"/>
      <c r="K86" s="23"/>
      <c r="L86" s="21"/>
    </row>
    <row r="87" spans="1:31" s="1" customFormat="1" ht="16.5" customHeight="1">
      <c r="B87" s="22"/>
      <c r="C87" s="23"/>
      <c r="D87" s="23"/>
      <c r="E87" s="326" t="s">
        <v>134</v>
      </c>
      <c r="F87" s="285"/>
      <c r="G87" s="285"/>
      <c r="H87" s="285"/>
      <c r="I87" s="23"/>
      <c r="J87" s="23"/>
      <c r="K87" s="23"/>
      <c r="L87" s="21"/>
    </row>
    <row r="88" spans="1:31" s="1" customFormat="1" ht="12" customHeight="1">
      <c r="B88" s="22"/>
      <c r="C88" s="30" t="s">
        <v>135</v>
      </c>
      <c r="D88" s="23"/>
      <c r="E88" s="23"/>
      <c r="F88" s="23"/>
      <c r="G88" s="23"/>
      <c r="H88" s="23"/>
      <c r="I88" s="23"/>
      <c r="J88" s="23"/>
      <c r="K88" s="23"/>
      <c r="L88" s="21"/>
    </row>
    <row r="89" spans="1:31" s="2" customFormat="1" ht="16.5" customHeight="1">
      <c r="A89" s="36"/>
      <c r="B89" s="37"/>
      <c r="C89" s="38"/>
      <c r="D89" s="38"/>
      <c r="E89" s="330" t="s">
        <v>655</v>
      </c>
      <c r="F89" s="328"/>
      <c r="G89" s="328"/>
      <c r="H89" s="328"/>
      <c r="I89" s="38"/>
      <c r="J89" s="38"/>
      <c r="K89" s="38"/>
      <c r="L89" s="53"/>
      <c r="S89" s="36"/>
      <c r="T89" s="36"/>
      <c r="U89" s="36"/>
      <c r="V89" s="36"/>
      <c r="W89" s="36"/>
      <c r="X89" s="36"/>
      <c r="Y89" s="36"/>
      <c r="Z89" s="36"/>
      <c r="AA89" s="36"/>
      <c r="AB89" s="36"/>
      <c r="AC89" s="36"/>
      <c r="AD89" s="36"/>
      <c r="AE89" s="36"/>
    </row>
    <row r="90" spans="1:31" s="2" customFormat="1" ht="12" customHeight="1">
      <c r="A90" s="36"/>
      <c r="B90" s="37"/>
      <c r="C90" s="30" t="s">
        <v>656</v>
      </c>
      <c r="D90" s="38"/>
      <c r="E90" s="38"/>
      <c r="F90" s="38"/>
      <c r="G90" s="38"/>
      <c r="H90" s="38"/>
      <c r="I90" s="38"/>
      <c r="J90" s="38"/>
      <c r="K90" s="38"/>
      <c r="L90" s="53"/>
      <c r="S90" s="36"/>
      <c r="T90" s="36"/>
      <c r="U90" s="36"/>
      <c r="V90" s="36"/>
      <c r="W90" s="36"/>
      <c r="X90" s="36"/>
      <c r="Y90" s="36"/>
      <c r="Z90" s="36"/>
      <c r="AA90" s="36"/>
      <c r="AB90" s="36"/>
      <c r="AC90" s="36"/>
      <c r="AD90" s="36"/>
      <c r="AE90" s="36"/>
    </row>
    <row r="91" spans="1:31" s="2" customFormat="1" ht="16.5" customHeight="1">
      <c r="A91" s="36"/>
      <c r="B91" s="37"/>
      <c r="C91" s="38"/>
      <c r="D91" s="38"/>
      <c r="E91" s="278" t="str">
        <f>E13</f>
        <v>1a - Demontáže</v>
      </c>
      <c r="F91" s="328"/>
      <c r="G91" s="328"/>
      <c r="H91" s="328"/>
      <c r="I91" s="38"/>
      <c r="J91" s="38"/>
      <c r="K91" s="38"/>
      <c r="L91" s="53"/>
      <c r="S91" s="36"/>
      <c r="T91" s="36"/>
      <c r="U91" s="36"/>
      <c r="V91" s="36"/>
      <c r="W91" s="36"/>
      <c r="X91" s="36"/>
      <c r="Y91" s="36"/>
      <c r="Z91" s="36"/>
      <c r="AA91" s="36"/>
      <c r="AB91" s="36"/>
      <c r="AC91" s="36"/>
      <c r="AD91" s="36"/>
      <c r="AE91" s="36"/>
    </row>
    <row r="92" spans="1:31" s="2" customFormat="1" ht="6.95" customHeight="1">
      <c r="A92" s="36"/>
      <c r="B92" s="37"/>
      <c r="C92" s="38"/>
      <c r="D92" s="38"/>
      <c r="E92" s="38"/>
      <c r="F92" s="38"/>
      <c r="G92" s="38"/>
      <c r="H92" s="38"/>
      <c r="I92" s="38"/>
      <c r="J92" s="38"/>
      <c r="K92" s="38"/>
      <c r="L92" s="53"/>
      <c r="S92" s="36"/>
      <c r="T92" s="36"/>
      <c r="U92" s="36"/>
      <c r="V92" s="36"/>
      <c r="W92" s="36"/>
      <c r="X92" s="36"/>
      <c r="Y92" s="36"/>
      <c r="Z92" s="36"/>
      <c r="AA92" s="36"/>
      <c r="AB92" s="36"/>
      <c r="AC92" s="36"/>
      <c r="AD92" s="36"/>
      <c r="AE92" s="36"/>
    </row>
    <row r="93" spans="1:31" s="2" customFormat="1" ht="12" customHeight="1">
      <c r="A93" s="36"/>
      <c r="B93" s="37"/>
      <c r="C93" s="30" t="s">
        <v>22</v>
      </c>
      <c r="D93" s="38"/>
      <c r="E93" s="38"/>
      <c r="F93" s="28" t="str">
        <f>F16</f>
        <v xml:space="preserve"> </v>
      </c>
      <c r="G93" s="38"/>
      <c r="H93" s="38"/>
      <c r="I93" s="30" t="s">
        <v>24</v>
      </c>
      <c r="J93" s="68" t="str">
        <f>IF(J16="","",J16)</f>
        <v>31. 12. 2021</v>
      </c>
      <c r="K93" s="38"/>
      <c r="L93" s="53"/>
      <c r="S93" s="36"/>
      <c r="T93" s="36"/>
      <c r="U93" s="36"/>
      <c r="V93" s="36"/>
      <c r="W93" s="36"/>
      <c r="X93" s="36"/>
      <c r="Y93" s="36"/>
      <c r="Z93" s="36"/>
      <c r="AA93" s="36"/>
      <c r="AB93" s="36"/>
      <c r="AC93" s="36"/>
      <c r="AD93" s="36"/>
      <c r="AE93" s="36"/>
    </row>
    <row r="94" spans="1:31" s="2" customFormat="1" ht="6.95" customHeight="1">
      <c r="A94" s="36"/>
      <c r="B94" s="37"/>
      <c r="C94" s="38"/>
      <c r="D94" s="38"/>
      <c r="E94" s="38"/>
      <c r="F94" s="38"/>
      <c r="G94" s="38"/>
      <c r="H94" s="38"/>
      <c r="I94" s="38"/>
      <c r="J94" s="38"/>
      <c r="K94" s="38"/>
      <c r="L94" s="53"/>
      <c r="S94" s="36"/>
      <c r="T94" s="36"/>
      <c r="U94" s="36"/>
      <c r="V94" s="36"/>
      <c r="W94" s="36"/>
      <c r="X94" s="36"/>
      <c r="Y94" s="36"/>
      <c r="Z94" s="36"/>
      <c r="AA94" s="36"/>
      <c r="AB94" s="36"/>
      <c r="AC94" s="36"/>
      <c r="AD94" s="36"/>
      <c r="AE94" s="36"/>
    </row>
    <row r="95" spans="1:31" s="2" customFormat="1" ht="25.7" customHeight="1">
      <c r="A95" s="36"/>
      <c r="B95" s="37"/>
      <c r="C95" s="30" t="s">
        <v>30</v>
      </c>
      <c r="D95" s="38"/>
      <c r="E95" s="38"/>
      <c r="F95" s="28" t="str">
        <f>E19</f>
        <v xml:space="preserve">VŠB-TUO </v>
      </c>
      <c r="G95" s="38"/>
      <c r="H95" s="38"/>
      <c r="I95" s="30" t="s">
        <v>36</v>
      </c>
      <c r="J95" s="34" t="str">
        <f>E25</f>
        <v>CHVÁLEK ATELIÉR s.r.o.</v>
      </c>
      <c r="K95" s="38"/>
      <c r="L95" s="53"/>
      <c r="S95" s="36"/>
      <c r="T95" s="36"/>
      <c r="U95" s="36"/>
      <c r="V95" s="36"/>
      <c r="W95" s="36"/>
      <c r="X95" s="36"/>
      <c r="Y95" s="36"/>
      <c r="Z95" s="36"/>
      <c r="AA95" s="36"/>
      <c r="AB95" s="36"/>
      <c r="AC95" s="36"/>
      <c r="AD95" s="36"/>
      <c r="AE95" s="36"/>
    </row>
    <row r="96" spans="1:31" s="2" customFormat="1" ht="15.2" customHeight="1">
      <c r="A96" s="36"/>
      <c r="B96" s="37"/>
      <c r="C96" s="30" t="s">
        <v>34</v>
      </c>
      <c r="D96" s="38"/>
      <c r="E96" s="38"/>
      <c r="F96" s="28" t="str">
        <f>IF(E22="","",E22)</f>
        <v>Vyplň údaj</v>
      </c>
      <c r="G96" s="38"/>
      <c r="H96" s="38"/>
      <c r="I96" s="30" t="s">
        <v>39</v>
      </c>
      <c r="J96" s="34" t="str">
        <f>E28</f>
        <v xml:space="preserve"> </v>
      </c>
      <c r="K96" s="38"/>
      <c r="L96" s="53"/>
      <c r="S96" s="36"/>
      <c r="T96" s="36"/>
      <c r="U96" s="36"/>
      <c r="V96" s="36"/>
      <c r="W96" s="36"/>
      <c r="X96" s="36"/>
      <c r="Y96" s="36"/>
      <c r="Z96" s="36"/>
      <c r="AA96" s="36"/>
      <c r="AB96" s="36"/>
      <c r="AC96" s="36"/>
      <c r="AD96" s="36"/>
      <c r="AE96" s="36"/>
    </row>
    <row r="97" spans="1:47" s="2" customFormat="1" ht="10.35" customHeight="1">
      <c r="A97" s="36"/>
      <c r="B97" s="37"/>
      <c r="C97" s="38"/>
      <c r="D97" s="38"/>
      <c r="E97" s="38"/>
      <c r="F97" s="38"/>
      <c r="G97" s="38"/>
      <c r="H97" s="38"/>
      <c r="I97" s="38"/>
      <c r="J97" s="38"/>
      <c r="K97" s="38"/>
      <c r="L97" s="53"/>
      <c r="S97" s="36"/>
      <c r="T97" s="36"/>
      <c r="U97" s="36"/>
      <c r="V97" s="36"/>
      <c r="W97" s="36"/>
      <c r="X97" s="36"/>
      <c r="Y97" s="36"/>
      <c r="Z97" s="36"/>
      <c r="AA97" s="36"/>
      <c r="AB97" s="36"/>
      <c r="AC97" s="36"/>
      <c r="AD97" s="36"/>
      <c r="AE97" s="36"/>
    </row>
    <row r="98" spans="1:47" s="2" customFormat="1" ht="29.25" customHeight="1">
      <c r="A98" s="36"/>
      <c r="B98" s="37"/>
      <c r="C98" s="151" t="s">
        <v>138</v>
      </c>
      <c r="D98" s="152"/>
      <c r="E98" s="152"/>
      <c r="F98" s="152"/>
      <c r="G98" s="152"/>
      <c r="H98" s="152"/>
      <c r="I98" s="152"/>
      <c r="J98" s="153" t="s">
        <v>139</v>
      </c>
      <c r="K98" s="152"/>
      <c r="L98" s="53"/>
      <c r="S98" s="36"/>
      <c r="T98" s="36"/>
      <c r="U98" s="36"/>
      <c r="V98" s="36"/>
      <c r="W98" s="36"/>
      <c r="X98" s="36"/>
      <c r="Y98" s="36"/>
      <c r="Z98" s="36"/>
      <c r="AA98" s="36"/>
      <c r="AB98" s="36"/>
      <c r="AC98" s="36"/>
      <c r="AD98" s="36"/>
      <c r="AE98" s="36"/>
    </row>
    <row r="99" spans="1:47" s="2" customFormat="1" ht="10.35" customHeight="1">
      <c r="A99" s="36"/>
      <c r="B99" s="37"/>
      <c r="C99" s="38"/>
      <c r="D99" s="38"/>
      <c r="E99" s="38"/>
      <c r="F99" s="38"/>
      <c r="G99" s="38"/>
      <c r="H99" s="38"/>
      <c r="I99" s="38"/>
      <c r="J99" s="38"/>
      <c r="K99" s="38"/>
      <c r="L99" s="53"/>
      <c r="S99" s="36"/>
      <c r="T99" s="36"/>
      <c r="U99" s="36"/>
      <c r="V99" s="36"/>
      <c r="W99" s="36"/>
      <c r="X99" s="36"/>
      <c r="Y99" s="36"/>
      <c r="Z99" s="36"/>
      <c r="AA99" s="36"/>
      <c r="AB99" s="36"/>
      <c r="AC99" s="36"/>
      <c r="AD99" s="36"/>
      <c r="AE99" s="36"/>
    </row>
    <row r="100" spans="1:47" s="2" customFormat="1" ht="22.9" customHeight="1">
      <c r="A100" s="36"/>
      <c r="B100" s="37"/>
      <c r="C100" s="154" t="s">
        <v>140</v>
      </c>
      <c r="D100" s="38"/>
      <c r="E100" s="38"/>
      <c r="F100" s="38"/>
      <c r="G100" s="38"/>
      <c r="H100" s="38"/>
      <c r="I100" s="38"/>
      <c r="J100" s="86">
        <f>J126</f>
        <v>0</v>
      </c>
      <c r="K100" s="38"/>
      <c r="L100" s="53"/>
      <c r="S100" s="36"/>
      <c r="T100" s="36"/>
      <c r="U100" s="36"/>
      <c r="V100" s="36"/>
      <c r="W100" s="36"/>
      <c r="X100" s="36"/>
      <c r="Y100" s="36"/>
      <c r="Z100" s="36"/>
      <c r="AA100" s="36"/>
      <c r="AB100" s="36"/>
      <c r="AC100" s="36"/>
      <c r="AD100" s="36"/>
      <c r="AE100" s="36"/>
      <c r="AU100" s="18" t="s">
        <v>141</v>
      </c>
    </row>
    <row r="101" spans="1:47" s="9" customFormat="1" ht="24.95" customHeight="1">
      <c r="B101" s="155"/>
      <c r="C101" s="156"/>
      <c r="D101" s="157" t="s">
        <v>658</v>
      </c>
      <c r="E101" s="158"/>
      <c r="F101" s="158"/>
      <c r="G101" s="158"/>
      <c r="H101" s="158"/>
      <c r="I101" s="158"/>
      <c r="J101" s="159">
        <f>J127</f>
        <v>0</v>
      </c>
      <c r="K101" s="156"/>
      <c r="L101" s="160"/>
    </row>
    <row r="102" spans="1:47" s="10" customFormat="1" ht="19.899999999999999" customHeight="1">
      <c r="B102" s="161"/>
      <c r="C102" s="106"/>
      <c r="D102" s="162" t="s">
        <v>659</v>
      </c>
      <c r="E102" s="163"/>
      <c r="F102" s="163"/>
      <c r="G102" s="163"/>
      <c r="H102" s="163"/>
      <c r="I102" s="163"/>
      <c r="J102" s="164">
        <f>J128</f>
        <v>0</v>
      </c>
      <c r="K102" s="106"/>
      <c r="L102" s="165"/>
    </row>
    <row r="103" spans="1:47" s="2" customFormat="1" ht="21.75" customHeight="1">
      <c r="A103" s="36"/>
      <c r="B103" s="37"/>
      <c r="C103" s="38"/>
      <c r="D103" s="38"/>
      <c r="E103" s="38"/>
      <c r="F103" s="38"/>
      <c r="G103" s="38"/>
      <c r="H103" s="38"/>
      <c r="I103" s="38"/>
      <c r="J103" s="38"/>
      <c r="K103" s="38"/>
      <c r="L103" s="53"/>
      <c r="S103" s="36"/>
      <c r="T103" s="36"/>
      <c r="U103" s="36"/>
      <c r="V103" s="36"/>
      <c r="W103" s="36"/>
      <c r="X103" s="36"/>
      <c r="Y103" s="36"/>
      <c r="Z103" s="36"/>
      <c r="AA103" s="36"/>
      <c r="AB103" s="36"/>
      <c r="AC103" s="36"/>
      <c r="AD103" s="36"/>
      <c r="AE103" s="36"/>
    </row>
    <row r="104" spans="1:47" s="2" customFormat="1" ht="6.95" customHeight="1">
      <c r="A104" s="36"/>
      <c r="B104" s="56"/>
      <c r="C104" s="57"/>
      <c r="D104" s="57"/>
      <c r="E104" s="57"/>
      <c r="F104" s="57"/>
      <c r="G104" s="57"/>
      <c r="H104" s="57"/>
      <c r="I104" s="57"/>
      <c r="J104" s="57"/>
      <c r="K104" s="57"/>
      <c r="L104" s="53"/>
      <c r="S104" s="36"/>
      <c r="T104" s="36"/>
      <c r="U104" s="36"/>
      <c r="V104" s="36"/>
      <c r="W104" s="36"/>
      <c r="X104" s="36"/>
      <c r="Y104" s="36"/>
      <c r="Z104" s="36"/>
      <c r="AA104" s="36"/>
      <c r="AB104" s="36"/>
      <c r="AC104" s="36"/>
      <c r="AD104" s="36"/>
      <c r="AE104" s="36"/>
    </row>
    <row r="108" spans="1:47" s="2" customFormat="1" ht="6.95" customHeight="1">
      <c r="A108" s="36"/>
      <c r="B108" s="58"/>
      <c r="C108" s="59"/>
      <c r="D108" s="59"/>
      <c r="E108" s="59"/>
      <c r="F108" s="59"/>
      <c r="G108" s="59"/>
      <c r="H108" s="59"/>
      <c r="I108" s="59"/>
      <c r="J108" s="59"/>
      <c r="K108" s="59"/>
      <c r="L108" s="53"/>
      <c r="S108" s="36"/>
      <c r="T108" s="36"/>
      <c r="U108" s="36"/>
      <c r="V108" s="36"/>
      <c r="W108" s="36"/>
      <c r="X108" s="36"/>
      <c r="Y108" s="36"/>
      <c r="Z108" s="36"/>
      <c r="AA108" s="36"/>
      <c r="AB108" s="36"/>
      <c r="AC108" s="36"/>
      <c r="AD108" s="36"/>
      <c r="AE108" s="36"/>
    </row>
    <row r="109" spans="1:47" s="2" customFormat="1" ht="24.95" customHeight="1">
      <c r="A109" s="36"/>
      <c r="B109" s="37"/>
      <c r="C109" s="24" t="s">
        <v>159</v>
      </c>
      <c r="D109" s="38"/>
      <c r="E109" s="38"/>
      <c r="F109" s="38"/>
      <c r="G109" s="38"/>
      <c r="H109" s="38"/>
      <c r="I109" s="38"/>
      <c r="J109" s="38"/>
      <c r="K109" s="38"/>
      <c r="L109" s="53"/>
      <c r="S109" s="36"/>
      <c r="T109" s="36"/>
      <c r="U109" s="36"/>
      <c r="V109" s="36"/>
      <c r="W109" s="36"/>
      <c r="X109" s="36"/>
      <c r="Y109" s="36"/>
      <c r="Z109" s="36"/>
      <c r="AA109" s="36"/>
      <c r="AB109" s="36"/>
      <c r="AC109" s="36"/>
      <c r="AD109" s="36"/>
      <c r="AE109" s="36"/>
    </row>
    <row r="110" spans="1:47" s="2" customFormat="1" ht="6.95" customHeight="1">
      <c r="A110" s="36"/>
      <c r="B110" s="37"/>
      <c r="C110" s="38"/>
      <c r="D110" s="38"/>
      <c r="E110" s="38"/>
      <c r="F110" s="38"/>
      <c r="G110" s="38"/>
      <c r="H110" s="38"/>
      <c r="I110" s="38"/>
      <c r="J110" s="38"/>
      <c r="K110" s="38"/>
      <c r="L110" s="53"/>
      <c r="S110" s="36"/>
      <c r="T110" s="36"/>
      <c r="U110" s="36"/>
      <c r="V110" s="36"/>
      <c r="W110" s="36"/>
      <c r="X110" s="36"/>
      <c r="Y110" s="36"/>
      <c r="Z110" s="36"/>
      <c r="AA110" s="36"/>
      <c r="AB110" s="36"/>
      <c r="AC110" s="36"/>
      <c r="AD110" s="36"/>
      <c r="AE110" s="36"/>
    </row>
    <row r="111" spans="1:47" s="2" customFormat="1" ht="12" customHeight="1">
      <c r="A111" s="36"/>
      <c r="B111" s="37"/>
      <c r="C111" s="30" t="s">
        <v>16</v>
      </c>
      <c r="D111" s="38"/>
      <c r="E111" s="38"/>
      <c r="F111" s="38"/>
      <c r="G111" s="38"/>
      <c r="H111" s="38"/>
      <c r="I111" s="38"/>
      <c r="J111" s="38"/>
      <c r="K111" s="38"/>
      <c r="L111" s="53"/>
      <c r="S111" s="36"/>
      <c r="T111" s="36"/>
      <c r="U111" s="36"/>
      <c r="V111" s="36"/>
      <c r="W111" s="36"/>
      <c r="X111" s="36"/>
      <c r="Y111" s="36"/>
      <c r="Z111" s="36"/>
      <c r="AA111" s="36"/>
      <c r="AB111" s="36"/>
      <c r="AC111" s="36"/>
      <c r="AD111" s="36"/>
      <c r="AE111" s="36"/>
    </row>
    <row r="112" spans="1:47" s="2" customFormat="1" ht="16.5" customHeight="1">
      <c r="A112" s="36"/>
      <c r="B112" s="37"/>
      <c r="C112" s="38"/>
      <c r="D112" s="38"/>
      <c r="E112" s="326" t="str">
        <f>E7</f>
        <v>Technologický pavilon CPIT - rekonstrukce střech</v>
      </c>
      <c r="F112" s="327"/>
      <c r="G112" s="327"/>
      <c r="H112" s="327"/>
      <c r="I112" s="38"/>
      <c r="J112" s="38"/>
      <c r="K112" s="38"/>
      <c r="L112" s="53"/>
      <c r="S112" s="36"/>
      <c r="T112" s="36"/>
      <c r="U112" s="36"/>
      <c r="V112" s="36"/>
      <c r="W112" s="36"/>
      <c r="X112" s="36"/>
      <c r="Y112" s="36"/>
      <c r="Z112" s="36"/>
      <c r="AA112" s="36"/>
      <c r="AB112" s="36"/>
      <c r="AC112" s="36"/>
      <c r="AD112" s="36"/>
      <c r="AE112" s="36"/>
    </row>
    <row r="113" spans="1:63" s="1" customFormat="1" ht="12" customHeight="1">
      <c r="B113" s="22"/>
      <c r="C113" s="30" t="s">
        <v>133</v>
      </c>
      <c r="D113" s="23"/>
      <c r="E113" s="23"/>
      <c r="F113" s="23"/>
      <c r="G113" s="23"/>
      <c r="H113" s="23"/>
      <c r="I113" s="23"/>
      <c r="J113" s="23"/>
      <c r="K113" s="23"/>
      <c r="L113" s="21"/>
    </row>
    <row r="114" spans="1:63" s="1" customFormat="1" ht="16.5" customHeight="1">
      <c r="B114" s="22"/>
      <c r="C114" s="23"/>
      <c r="D114" s="23"/>
      <c r="E114" s="326" t="s">
        <v>134</v>
      </c>
      <c r="F114" s="285"/>
      <c r="G114" s="285"/>
      <c r="H114" s="285"/>
      <c r="I114" s="23"/>
      <c r="J114" s="23"/>
      <c r="K114" s="23"/>
      <c r="L114" s="21"/>
    </row>
    <row r="115" spans="1:63" s="1" customFormat="1" ht="12" customHeight="1">
      <c r="B115" s="22"/>
      <c r="C115" s="30" t="s">
        <v>135</v>
      </c>
      <c r="D115" s="23"/>
      <c r="E115" s="23"/>
      <c r="F115" s="23"/>
      <c r="G115" s="23"/>
      <c r="H115" s="23"/>
      <c r="I115" s="23"/>
      <c r="J115" s="23"/>
      <c r="K115" s="23"/>
      <c r="L115" s="21"/>
    </row>
    <row r="116" spans="1:63" s="2" customFormat="1" ht="16.5" customHeight="1">
      <c r="A116" s="36"/>
      <c r="B116" s="37"/>
      <c r="C116" s="38"/>
      <c r="D116" s="38"/>
      <c r="E116" s="330" t="s">
        <v>655</v>
      </c>
      <c r="F116" s="328"/>
      <c r="G116" s="328"/>
      <c r="H116" s="328"/>
      <c r="I116" s="38"/>
      <c r="J116" s="38"/>
      <c r="K116" s="38"/>
      <c r="L116" s="53"/>
      <c r="S116" s="36"/>
      <c r="T116" s="36"/>
      <c r="U116" s="36"/>
      <c r="V116" s="36"/>
      <c r="W116" s="36"/>
      <c r="X116" s="36"/>
      <c r="Y116" s="36"/>
      <c r="Z116" s="36"/>
      <c r="AA116" s="36"/>
      <c r="AB116" s="36"/>
      <c r="AC116" s="36"/>
      <c r="AD116" s="36"/>
      <c r="AE116" s="36"/>
    </row>
    <row r="117" spans="1:63" s="2" customFormat="1" ht="12" customHeight="1">
      <c r="A117" s="36"/>
      <c r="B117" s="37"/>
      <c r="C117" s="30" t="s">
        <v>656</v>
      </c>
      <c r="D117" s="38"/>
      <c r="E117" s="38"/>
      <c r="F117" s="38"/>
      <c r="G117" s="38"/>
      <c r="H117" s="38"/>
      <c r="I117" s="38"/>
      <c r="J117" s="38"/>
      <c r="K117" s="38"/>
      <c r="L117" s="53"/>
      <c r="S117" s="36"/>
      <c r="T117" s="36"/>
      <c r="U117" s="36"/>
      <c r="V117" s="36"/>
      <c r="W117" s="36"/>
      <c r="X117" s="36"/>
      <c r="Y117" s="36"/>
      <c r="Z117" s="36"/>
      <c r="AA117" s="36"/>
      <c r="AB117" s="36"/>
      <c r="AC117" s="36"/>
      <c r="AD117" s="36"/>
      <c r="AE117" s="36"/>
    </row>
    <row r="118" spans="1:63" s="2" customFormat="1" ht="16.5" customHeight="1">
      <c r="A118" s="36"/>
      <c r="B118" s="37"/>
      <c r="C118" s="38"/>
      <c r="D118" s="38"/>
      <c r="E118" s="278" t="str">
        <f>E13</f>
        <v>1a - Demontáže</v>
      </c>
      <c r="F118" s="328"/>
      <c r="G118" s="328"/>
      <c r="H118" s="328"/>
      <c r="I118" s="38"/>
      <c r="J118" s="38"/>
      <c r="K118" s="38"/>
      <c r="L118" s="53"/>
      <c r="S118" s="36"/>
      <c r="T118" s="36"/>
      <c r="U118" s="36"/>
      <c r="V118" s="36"/>
      <c r="W118" s="36"/>
      <c r="X118" s="36"/>
      <c r="Y118" s="36"/>
      <c r="Z118" s="36"/>
      <c r="AA118" s="36"/>
      <c r="AB118" s="36"/>
      <c r="AC118" s="36"/>
      <c r="AD118" s="36"/>
      <c r="AE118" s="36"/>
    </row>
    <row r="119" spans="1:63" s="2" customFormat="1" ht="6.95" customHeight="1">
      <c r="A119" s="36"/>
      <c r="B119" s="37"/>
      <c r="C119" s="38"/>
      <c r="D119" s="38"/>
      <c r="E119" s="38"/>
      <c r="F119" s="38"/>
      <c r="G119" s="38"/>
      <c r="H119" s="38"/>
      <c r="I119" s="38"/>
      <c r="J119" s="38"/>
      <c r="K119" s="38"/>
      <c r="L119" s="53"/>
      <c r="S119" s="36"/>
      <c r="T119" s="36"/>
      <c r="U119" s="36"/>
      <c r="V119" s="36"/>
      <c r="W119" s="36"/>
      <c r="X119" s="36"/>
      <c r="Y119" s="36"/>
      <c r="Z119" s="36"/>
      <c r="AA119" s="36"/>
      <c r="AB119" s="36"/>
      <c r="AC119" s="36"/>
      <c r="AD119" s="36"/>
      <c r="AE119" s="36"/>
    </row>
    <row r="120" spans="1:63" s="2" customFormat="1" ht="12" customHeight="1">
      <c r="A120" s="36"/>
      <c r="B120" s="37"/>
      <c r="C120" s="30" t="s">
        <v>22</v>
      </c>
      <c r="D120" s="38"/>
      <c r="E120" s="38"/>
      <c r="F120" s="28" t="str">
        <f>F16</f>
        <v xml:space="preserve"> </v>
      </c>
      <c r="G120" s="38"/>
      <c r="H120" s="38"/>
      <c r="I120" s="30" t="s">
        <v>24</v>
      </c>
      <c r="J120" s="68" t="str">
        <f>IF(J16="","",J16)</f>
        <v>31. 12. 2021</v>
      </c>
      <c r="K120" s="38"/>
      <c r="L120" s="53"/>
      <c r="S120" s="36"/>
      <c r="T120" s="36"/>
      <c r="U120" s="36"/>
      <c r="V120" s="36"/>
      <c r="W120" s="36"/>
      <c r="X120" s="36"/>
      <c r="Y120" s="36"/>
      <c r="Z120" s="36"/>
      <c r="AA120" s="36"/>
      <c r="AB120" s="36"/>
      <c r="AC120" s="36"/>
      <c r="AD120" s="36"/>
      <c r="AE120" s="36"/>
    </row>
    <row r="121" spans="1:63" s="2" customFormat="1" ht="6.95" customHeight="1">
      <c r="A121" s="36"/>
      <c r="B121" s="37"/>
      <c r="C121" s="38"/>
      <c r="D121" s="38"/>
      <c r="E121" s="38"/>
      <c r="F121" s="38"/>
      <c r="G121" s="38"/>
      <c r="H121" s="38"/>
      <c r="I121" s="38"/>
      <c r="J121" s="38"/>
      <c r="K121" s="38"/>
      <c r="L121" s="53"/>
      <c r="S121" s="36"/>
      <c r="T121" s="36"/>
      <c r="U121" s="36"/>
      <c r="V121" s="36"/>
      <c r="W121" s="36"/>
      <c r="X121" s="36"/>
      <c r="Y121" s="36"/>
      <c r="Z121" s="36"/>
      <c r="AA121" s="36"/>
      <c r="AB121" s="36"/>
      <c r="AC121" s="36"/>
      <c r="AD121" s="36"/>
      <c r="AE121" s="36"/>
    </row>
    <row r="122" spans="1:63" s="2" customFormat="1" ht="25.7" customHeight="1">
      <c r="A122" s="36"/>
      <c r="B122" s="37"/>
      <c r="C122" s="30" t="s">
        <v>30</v>
      </c>
      <c r="D122" s="38"/>
      <c r="E122" s="38"/>
      <c r="F122" s="28" t="str">
        <f>E19</f>
        <v xml:space="preserve">VŠB-TUO </v>
      </c>
      <c r="G122" s="38"/>
      <c r="H122" s="38"/>
      <c r="I122" s="30" t="s">
        <v>36</v>
      </c>
      <c r="J122" s="34" t="str">
        <f>E25</f>
        <v>CHVÁLEK ATELIÉR s.r.o.</v>
      </c>
      <c r="K122" s="38"/>
      <c r="L122" s="53"/>
      <c r="S122" s="36"/>
      <c r="T122" s="36"/>
      <c r="U122" s="36"/>
      <c r="V122" s="36"/>
      <c r="W122" s="36"/>
      <c r="X122" s="36"/>
      <c r="Y122" s="36"/>
      <c r="Z122" s="36"/>
      <c r="AA122" s="36"/>
      <c r="AB122" s="36"/>
      <c r="AC122" s="36"/>
      <c r="AD122" s="36"/>
      <c r="AE122" s="36"/>
    </row>
    <row r="123" spans="1:63" s="2" customFormat="1" ht="15.2" customHeight="1">
      <c r="A123" s="36"/>
      <c r="B123" s="37"/>
      <c r="C123" s="30" t="s">
        <v>34</v>
      </c>
      <c r="D123" s="38"/>
      <c r="E123" s="38"/>
      <c r="F123" s="28" t="str">
        <f>IF(E22="","",E22)</f>
        <v>Vyplň údaj</v>
      </c>
      <c r="G123" s="38"/>
      <c r="H123" s="38"/>
      <c r="I123" s="30" t="s">
        <v>39</v>
      </c>
      <c r="J123" s="34" t="str">
        <f>E28</f>
        <v xml:space="preserve"> </v>
      </c>
      <c r="K123" s="38"/>
      <c r="L123" s="53"/>
      <c r="S123" s="36"/>
      <c r="T123" s="36"/>
      <c r="U123" s="36"/>
      <c r="V123" s="36"/>
      <c r="W123" s="36"/>
      <c r="X123" s="36"/>
      <c r="Y123" s="36"/>
      <c r="Z123" s="36"/>
      <c r="AA123" s="36"/>
      <c r="AB123" s="36"/>
      <c r="AC123" s="36"/>
      <c r="AD123" s="36"/>
      <c r="AE123" s="36"/>
    </row>
    <row r="124" spans="1:63" s="2" customFormat="1" ht="10.35" customHeight="1">
      <c r="A124" s="36"/>
      <c r="B124" s="37"/>
      <c r="C124" s="38"/>
      <c r="D124" s="38"/>
      <c r="E124" s="38"/>
      <c r="F124" s="38"/>
      <c r="G124" s="38"/>
      <c r="H124" s="38"/>
      <c r="I124" s="38"/>
      <c r="J124" s="38"/>
      <c r="K124" s="38"/>
      <c r="L124" s="53"/>
      <c r="S124" s="36"/>
      <c r="T124" s="36"/>
      <c r="U124" s="36"/>
      <c r="V124" s="36"/>
      <c r="W124" s="36"/>
      <c r="X124" s="36"/>
      <c r="Y124" s="36"/>
      <c r="Z124" s="36"/>
      <c r="AA124" s="36"/>
      <c r="AB124" s="36"/>
      <c r="AC124" s="36"/>
      <c r="AD124" s="36"/>
      <c r="AE124" s="36"/>
    </row>
    <row r="125" spans="1:63" s="11" customFormat="1" ht="29.25" customHeight="1">
      <c r="A125" s="166"/>
      <c r="B125" s="167"/>
      <c r="C125" s="168" t="s">
        <v>160</v>
      </c>
      <c r="D125" s="169" t="s">
        <v>68</v>
      </c>
      <c r="E125" s="169" t="s">
        <v>64</v>
      </c>
      <c r="F125" s="169" t="s">
        <v>65</v>
      </c>
      <c r="G125" s="169" t="s">
        <v>161</v>
      </c>
      <c r="H125" s="169" t="s">
        <v>162</v>
      </c>
      <c r="I125" s="169" t="s">
        <v>163</v>
      </c>
      <c r="J125" s="169" t="s">
        <v>139</v>
      </c>
      <c r="K125" s="170" t="s">
        <v>164</v>
      </c>
      <c r="L125" s="171"/>
      <c r="M125" s="77" t="s">
        <v>1</v>
      </c>
      <c r="N125" s="78" t="s">
        <v>47</v>
      </c>
      <c r="O125" s="78" t="s">
        <v>165</v>
      </c>
      <c r="P125" s="78" t="s">
        <v>166</v>
      </c>
      <c r="Q125" s="78" t="s">
        <v>167</v>
      </c>
      <c r="R125" s="78" t="s">
        <v>168</v>
      </c>
      <c r="S125" s="78" t="s">
        <v>169</v>
      </c>
      <c r="T125" s="79" t="s">
        <v>170</v>
      </c>
      <c r="U125" s="166"/>
      <c r="V125" s="166"/>
      <c r="W125" s="166"/>
      <c r="X125" s="166"/>
      <c r="Y125" s="166"/>
      <c r="Z125" s="166"/>
      <c r="AA125" s="166"/>
      <c r="AB125" s="166"/>
      <c r="AC125" s="166"/>
      <c r="AD125" s="166"/>
      <c r="AE125" s="166"/>
    </row>
    <row r="126" spans="1:63" s="2" customFormat="1" ht="22.9" customHeight="1">
      <c r="A126" s="36"/>
      <c r="B126" s="37"/>
      <c r="C126" s="84" t="s">
        <v>171</v>
      </c>
      <c r="D126" s="38"/>
      <c r="E126" s="38"/>
      <c r="F126" s="38"/>
      <c r="G126" s="38"/>
      <c r="H126" s="38"/>
      <c r="I126" s="38"/>
      <c r="J126" s="172">
        <f>BK126</f>
        <v>0</v>
      </c>
      <c r="K126" s="38"/>
      <c r="L126" s="41"/>
      <c r="M126" s="80"/>
      <c r="N126" s="173"/>
      <c r="O126" s="81"/>
      <c r="P126" s="174">
        <f>P127</f>
        <v>0</v>
      </c>
      <c r="Q126" s="81"/>
      <c r="R126" s="174">
        <f>R127</f>
        <v>0</v>
      </c>
      <c r="S126" s="81"/>
      <c r="T126" s="175">
        <f>T127</f>
        <v>0</v>
      </c>
      <c r="U126" s="36"/>
      <c r="V126" s="36"/>
      <c r="W126" s="36"/>
      <c r="X126" s="36"/>
      <c r="Y126" s="36"/>
      <c r="Z126" s="36"/>
      <c r="AA126" s="36"/>
      <c r="AB126" s="36"/>
      <c r="AC126" s="36"/>
      <c r="AD126" s="36"/>
      <c r="AE126" s="36"/>
      <c r="AT126" s="18" t="s">
        <v>82</v>
      </c>
      <c r="AU126" s="18" t="s">
        <v>141</v>
      </c>
      <c r="BK126" s="176">
        <f>BK127</f>
        <v>0</v>
      </c>
    </row>
    <row r="127" spans="1:63" s="12" customFormat="1" ht="25.9" customHeight="1">
      <c r="B127" s="177"/>
      <c r="C127" s="178"/>
      <c r="D127" s="179" t="s">
        <v>82</v>
      </c>
      <c r="E127" s="180" t="s">
        <v>660</v>
      </c>
      <c r="F127" s="180" t="s">
        <v>661</v>
      </c>
      <c r="G127" s="178"/>
      <c r="H127" s="178"/>
      <c r="I127" s="181"/>
      <c r="J127" s="182">
        <f>BK127</f>
        <v>0</v>
      </c>
      <c r="K127" s="178"/>
      <c r="L127" s="183"/>
      <c r="M127" s="184"/>
      <c r="N127" s="185"/>
      <c r="O127" s="185"/>
      <c r="P127" s="186">
        <f>P128</f>
        <v>0</v>
      </c>
      <c r="Q127" s="185"/>
      <c r="R127" s="186">
        <f>R128</f>
        <v>0</v>
      </c>
      <c r="S127" s="185"/>
      <c r="T127" s="187">
        <f>T128</f>
        <v>0</v>
      </c>
      <c r="AR127" s="188" t="s">
        <v>87</v>
      </c>
      <c r="AT127" s="189" t="s">
        <v>82</v>
      </c>
      <c r="AU127" s="189" t="s">
        <v>83</v>
      </c>
      <c r="AY127" s="188" t="s">
        <v>174</v>
      </c>
      <c r="BK127" s="190">
        <f>BK128</f>
        <v>0</v>
      </c>
    </row>
    <row r="128" spans="1:63" s="12" customFormat="1" ht="22.9" customHeight="1">
      <c r="B128" s="177"/>
      <c r="C128" s="178"/>
      <c r="D128" s="179" t="s">
        <v>82</v>
      </c>
      <c r="E128" s="191" t="s">
        <v>662</v>
      </c>
      <c r="F128" s="191" t="s">
        <v>663</v>
      </c>
      <c r="G128" s="178"/>
      <c r="H128" s="178"/>
      <c r="I128" s="181"/>
      <c r="J128" s="192">
        <f>BK128</f>
        <v>0</v>
      </c>
      <c r="K128" s="178"/>
      <c r="L128" s="183"/>
      <c r="M128" s="184"/>
      <c r="N128" s="185"/>
      <c r="O128" s="185"/>
      <c r="P128" s="186">
        <f>SUM(P129:P140)</f>
        <v>0</v>
      </c>
      <c r="Q128" s="185"/>
      <c r="R128" s="186">
        <f>SUM(R129:R140)</f>
        <v>0</v>
      </c>
      <c r="S128" s="185"/>
      <c r="T128" s="187">
        <f>SUM(T129:T140)</f>
        <v>0</v>
      </c>
      <c r="AR128" s="188" t="s">
        <v>87</v>
      </c>
      <c r="AT128" s="189" t="s">
        <v>82</v>
      </c>
      <c r="AU128" s="189" t="s">
        <v>87</v>
      </c>
      <c r="AY128" s="188" t="s">
        <v>174</v>
      </c>
      <c r="BK128" s="190">
        <f>SUM(BK129:BK140)</f>
        <v>0</v>
      </c>
    </row>
    <row r="129" spans="1:65" s="2" customFormat="1" ht="16.5" customHeight="1">
      <c r="A129" s="36"/>
      <c r="B129" s="37"/>
      <c r="C129" s="193" t="s">
        <v>87</v>
      </c>
      <c r="D129" s="193" t="s">
        <v>177</v>
      </c>
      <c r="E129" s="194" t="s">
        <v>664</v>
      </c>
      <c r="F129" s="195" t="s">
        <v>665</v>
      </c>
      <c r="G129" s="196" t="s">
        <v>180</v>
      </c>
      <c r="H129" s="197">
        <v>145</v>
      </c>
      <c r="I129" s="198"/>
      <c r="J129" s="199">
        <f>ROUND(I129*H129,2)</f>
        <v>0</v>
      </c>
      <c r="K129" s="195" t="s">
        <v>181</v>
      </c>
      <c r="L129" s="41"/>
      <c r="M129" s="200" t="s">
        <v>1</v>
      </c>
      <c r="N129" s="201" t="s">
        <v>48</v>
      </c>
      <c r="O129" s="73"/>
      <c r="P129" s="202">
        <f>O129*H129</f>
        <v>0</v>
      </c>
      <c r="Q129" s="202">
        <v>0</v>
      </c>
      <c r="R129" s="202">
        <f>Q129*H129</f>
        <v>0</v>
      </c>
      <c r="S129" s="202">
        <v>0</v>
      </c>
      <c r="T129" s="203">
        <f>S129*H129</f>
        <v>0</v>
      </c>
      <c r="U129" s="36"/>
      <c r="V129" s="36"/>
      <c r="W129" s="36"/>
      <c r="X129" s="36"/>
      <c r="Y129" s="36"/>
      <c r="Z129" s="36"/>
      <c r="AA129" s="36"/>
      <c r="AB129" s="36"/>
      <c r="AC129" s="36"/>
      <c r="AD129" s="36"/>
      <c r="AE129" s="36"/>
      <c r="AR129" s="204" t="s">
        <v>120</v>
      </c>
      <c r="AT129" s="204" t="s">
        <v>177</v>
      </c>
      <c r="AU129" s="204" t="s">
        <v>91</v>
      </c>
      <c r="AY129" s="18" t="s">
        <v>174</v>
      </c>
      <c r="BE129" s="205">
        <f>IF(N129="základní",J129,0)</f>
        <v>0</v>
      </c>
      <c r="BF129" s="205">
        <f>IF(N129="snížená",J129,0)</f>
        <v>0</v>
      </c>
      <c r="BG129" s="205">
        <f>IF(N129="zákl. přenesená",J129,0)</f>
        <v>0</v>
      </c>
      <c r="BH129" s="205">
        <f>IF(N129="sníž. přenesená",J129,0)</f>
        <v>0</v>
      </c>
      <c r="BI129" s="205">
        <f>IF(N129="nulová",J129,0)</f>
        <v>0</v>
      </c>
      <c r="BJ129" s="18" t="s">
        <v>87</v>
      </c>
      <c r="BK129" s="205">
        <f>ROUND(I129*H129,2)</f>
        <v>0</v>
      </c>
      <c r="BL129" s="18" t="s">
        <v>120</v>
      </c>
      <c r="BM129" s="204" t="s">
        <v>91</v>
      </c>
    </row>
    <row r="130" spans="1:65" s="2" customFormat="1" ht="39">
      <c r="A130" s="36"/>
      <c r="B130" s="37"/>
      <c r="C130" s="38"/>
      <c r="D130" s="206" t="s">
        <v>183</v>
      </c>
      <c r="E130" s="38"/>
      <c r="F130" s="207" t="s">
        <v>666</v>
      </c>
      <c r="G130" s="38"/>
      <c r="H130" s="38"/>
      <c r="I130" s="208"/>
      <c r="J130" s="38"/>
      <c r="K130" s="38"/>
      <c r="L130" s="41"/>
      <c r="M130" s="209"/>
      <c r="N130" s="210"/>
      <c r="O130" s="73"/>
      <c r="P130" s="73"/>
      <c r="Q130" s="73"/>
      <c r="R130" s="73"/>
      <c r="S130" s="73"/>
      <c r="T130" s="74"/>
      <c r="U130" s="36"/>
      <c r="V130" s="36"/>
      <c r="W130" s="36"/>
      <c r="X130" s="36"/>
      <c r="Y130" s="36"/>
      <c r="Z130" s="36"/>
      <c r="AA130" s="36"/>
      <c r="AB130" s="36"/>
      <c r="AC130" s="36"/>
      <c r="AD130" s="36"/>
      <c r="AE130" s="36"/>
      <c r="AT130" s="18" t="s">
        <v>183</v>
      </c>
      <c r="AU130" s="18" t="s">
        <v>91</v>
      </c>
    </row>
    <row r="131" spans="1:65" s="2" customFormat="1" ht="16.5" customHeight="1">
      <c r="A131" s="36"/>
      <c r="B131" s="37"/>
      <c r="C131" s="193" t="s">
        <v>91</v>
      </c>
      <c r="D131" s="193" t="s">
        <v>177</v>
      </c>
      <c r="E131" s="194" t="s">
        <v>667</v>
      </c>
      <c r="F131" s="195" t="s">
        <v>668</v>
      </c>
      <c r="G131" s="196" t="s">
        <v>180</v>
      </c>
      <c r="H131" s="197">
        <v>25</v>
      </c>
      <c r="I131" s="198"/>
      <c r="J131" s="199">
        <f>ROUND(I131*H131,2)</f>
        <v>0</v>
      </c>
      <c r="K131" s="195" t="s">
        <v>181</v>
      </c>
      <c r="L131" s="41"/>
      <c r="M131" s="200" t="s">
        <v>1</v>
      </c>
      <c r="N131" s="201" t="s">
        <v>48</v>
      </c>
      <c r="O131" s="73"/>
      <c r="P131" s="202">
        <f>O131*H131</f>
        <v>0</v>
      </c>
      <c r="Q131" s="202">
        <v>0</v>
      </c>
      <c r="R131" s="202">
        <f>Q131*H131</f>
        <v>0</v>
      </c>
      <c r="S131" s="202">
        <v>0</v>
      </c>
      <c r="T131" s="203">
        <f>S131*H131</f>
        <v>0</v>
      </c>
      <c r="U131" s="36"/>
      <c r="V131" s="36"/>
      <c r="W131" s="36"/>
      <c r="X131" s="36"/>
      <c r="Y131" s="36"/>
      <c r="Z131" s="36"/>
      <c r="AA131" s="36"/>
      <c r="AB131" s="36"/>
      <c r="AC131" s="36"/>
      <c r="AD131" s="36"/>
      <c r="AE131" s="36"/>
      <c r="AR131" s="204" t="s">
        <v>120</v>
      </c>
      <c r="AT131" s="204" t="s">
        <v>177</v>
      </c>
      <c r="AU131" s="204" t="s">
        <v>91</v>
      </c>
      <c r="AY131" s="18" t="s">
        <v>174</v>
      </c>
      <c r="BE131" s="205">
        <f>IF(N131="základní",J131,0)</f>
        <v>0</v>
      </c>
      <c r="BF131" s="205">
        <f>IF(N131="snížená",J131,0)</f>
        <v>0</v>
      </c>
      <c r="BG131" s="205">
        <f>IF(N131="zákl. přenesená",J131,0)</f>
        <v>0</v>
      </c>
      <c r="BH131" s="205">
        <f>IF(N131="sníž. přenesená",J131,0)</f>
        <v>0</v>
      </c>
      <c r="BI131" s="205">
        <f>IF(N131="nulová",J131,0)</f>
        <v>0</v>
      </c>
      <c r="BJ131" s="18" t="s">
        <v>87</v>
      </c>
      <c r="BK131" s="205">
        <f>ROUND(I131*H131,2)</f>
        <v>0</v>
      </c>
      <c r="BL131" s="18" t="s">
        <v>120</v>
      </c>
      <c r="BM131" s="204" t="s">
        <v>120</v>
      </c>
    </row>
    <row r="132" spans="1:65" s="2" customFormat="1" ht="19.5">
      <c r="A132" s="36"/>
      <c r="B132" s="37"/>
      <c r="C132" s="38"/>
      <c r="D132" s="206" t="s">
        <v>183</v>
      </c>
      <c r="E132" s="38"/>
      <c r="F132" s="207" t="s">
        <v>669</v>
      </c>
      <c r="G132" s="38"/>
      <c r="H132" s="38"/>
      <c r="I132" s="208"/>
      <c r="J132" s="38"/>
      <c r="K132" s="38"/>
      <c r="L132" s="41"/>
      <c r="M132" s="209"/>
      <c r="N132" s="210"/>
      <c r="O132" s="73"/>
      <c r="P132" s="73"/>
      <c r="Q132" s="73"/>
      <c r="R132" s="73"/>
      <c r="S132" s="73"/>
      <c r="T132" s="74"/>
      <c r="U132" s="36"/>
      <c r="V132" s="36"/>
      <c r="W132" s="36"/>
      <c r="X132" s="36"/>
      <c r="Y132" s="36"/>
      <c r="Z132" s="36"/>
      <c r="AA132" s="36"/>
      <c r="AB132" s="36"/>
      <c r="AC132" s="36"/>
      <c r="AD132" s="36"/>
      <c r="AE132" s="36"/>
      <c r="AT132" s="18" t="s">
        <v>183</v>
      </c>
      <c r="AU132" s="18" t="s">
        <v>91</v>
      </c>
    </row>
    <row r="133" spans="1:65" s="2" customFormat="1" ht="16.5" customHeight="1">
      <c r="A133" s="36"/>
      <c r="B133" s="37"/>
      <c r="C133" s="193" t="s">
        <v>105</v>
      </c>
      <c r="D133" s="193" t="s">
        <v>177</v>
      </c>
      <c r="E133" s="194" t="s">
        <v>670</v>
      </c>
      <c r="F133" s="195" t="s">
        <v>671</v>
      </c>
      <c r="G133" s="196" t="s">
        <v>643</v>
      </c>
      <c r="H133" s="197">
        <v>2</v>
      </c>
      <c r="I133" s="198"/>
      <c r="J133" s="199">
        <f>ROUND(I133*H133,2)</f>
        <v>0</v>
      </c>
      <c r="K133" s="195" t="s">
        <v>181</v>
      </c>
      <c r="L133" s="41"/>
      <c r="M133" s="200" t="s">
        <v>1</v>
      </c>
      <c r="N133" s="201" t="s">
        <v>48</v>
      </c>
      <c r="O133" s="73"/>
      <c r="P133" s="202">
        <f>O133*H133</f>
        <v>0</v>
      </c>
      <c r="Q133" s="202">
        <v>0</v>
      </c>
      <c r="R133" s="202">
        <f>Q133*H133</f>
        <v>0</v>
      </c>
      <c r="S133" s="202">
        <v>0</v>
      </c>
      <c r="T133" s="203">
        <f>S133*H133</f>
        <v>0</v>
      </c>
      <c r="U133" s="36"/>
      <c r="V133" s="36"/>
      <c r="W133" s="36"/>
      <c r="X133" s="36"/>
      <c r="Y133" s="36"/>
      <c r="Z133" s="36"/>
      <c r="AA133" s="36"/>
      <c r="AB133" s="36"/>
      <c r="AC133" s="36"/>
      <c r="AD133" s="36"/>
      <c r="AE133" s="36"/>
      <c r="AR133" s="204" t="s">
        <v>120</v>
      </c>
      <c r="AT133" s="204" t="s">
        <v>177</v>
      </c>
      <c r="AU133" s="204" t="s">
        <v>91</v>
      </c>
      <c r="AY133" s="18" t="s">
        <v>174</v>
      </c>
      <c r="BE133" s="205">
        <f>IF(N133="základní",J133,0)</f>
        <v>0</v>
      </c>
      <c r="BF133" s="205">
        <f>IF(N133="snížená",J133,0)</f>
        <v>0</v>
      </c>
      <c r="BG133" s="205">
        <f>IF(N133="zákl. přenesená",J133,0)</f>
        <v>0</v>
      </c>
      <c r="BH133" s="205">
        <f>IF(N133="sníž. přenesená",J133,0)</f>
        <v>0</v>
      </c>
      <c r="BI133" s="205">
        <f>IF(N133="nulová",J133,0)</f>
        <v>0</v>
      </c>
      <c r="BJ133" s="18" t="s">
        <v>87</v>
      </c>
      <c r="BK133" s="205">
        <f>ROUND(I133*H133,2)</f>
        <v>0</v>
      </c>
      <c r="BL133" s="18" t="s">
        <v>120</v>
      </c>
      <c r="BM133" s="204" t="s">
        <v>175</v>
      </c>
    </row>
    <row r="134" spans="1:65" s="2" customFormat="1" ht="29.25">
      <c r="A134" s="36"/>
      <c r="B134" s="37"/>
      <c r="C134" s="38"/>
      <c r="D134" s="206" t="s">
        <v>183</v>
      </c>
      <c r="E134" s="38"/>
      <c r="F134" s="207" t="s">
        <v>672</v>
      </c>
      <c r="G134" s="38"/>
      <c r="H134" s="38"/>
      <c r="I134" s="208"/>
      <c r="J134" s="38"/>
      <c r="K134" s="38"/>
      <c r="L134" s="41"/>
      <c r="M134" s="209"/>
      <c r="N134" s="210"/>
      <c r="O134" s="73"/>
      <c r="P134" s="73"/>
      <c r="Q134" s="73"/>
      <c r="R134" s="73"/>
      <c r="S134" s="73"/>
      <c r="T134" s="74"/>
      <c r="U134" s="36"/>
      <c r="V134" s="36"/>
      <c r="W134" s="36"/>
      <c r="X134" s="36"/>
      <c r="Y134" s="36"/>
      <c r="Z134" s="36"/>
      <c r="AA134" s="36"/>
      <c r="AB134" s="36"/>
      <c r="AC134" s="36"/>
      <c r="AD134" s="36"/>
      <c r="AE134" s="36"/>
      <c r="AT134" s="18" t="s">
        <v>183</v>
      </c>
      <c r="AU134" s="18" t="s">
        <v>91</v>
      </c>
    </row>
    <row r="135" spans="1:65" s="2" customFormat="1" ht="16.5" customHeight="1">
      <c r="A135" s="36"/>
      <c r="B135" s="37"/>
      <c r="C135" s="193" t="s">
        <v>120</v>
      </c>
      <c r="D135" s="193" t="s">
        <v>177</v>
      </c>
      <c r="E135" s="194" t="s">
        <v>673</v>
      </c>
      <c r="F135" s="195" t="s">
        <v>674</v>
      </c>
      <c r="G135" s="196" t="s">
        <v>643</v>
      </c>
      <c r="H135" s="197">
        <v>2</v>
      </c>
      <c r="I135" s="198"/>
      <c r="J135" s="199">
        <f>ROUND(I135*H135,2)</f>
        <v>0</v>
      </c>
      <c r="K135" s="195" t="s">
        <v>181</v>
      </c>
      <c r="L135" s="41"/>
      <c r="M135" s="200" t="s">
        <v>1</v>
      </c>
      <c r="N135" s="201" t="s">
        <v>48</v>
      </c>
      <c r="O135" s="73"/>
      <c r="P135" s="202">
        <f>O135*H135</f>
        <v>0</v>
      </c>
      <c r="Q135" s="202">
        <v>0</v>
      </c>
      <c r="R135" s="202">
        <f>Q135*H135</f>
        <v>0</v>
      </c>
      <c r="S135" s="202">
        <v>0</v>
      </c>
      <c r="T135" s="203">
        <f>S135*H135</f>
        <v>0</v>
      </c>
      <c r="U135" s="36"/>
      <c r="V135" s="36"/>
      <c r="W135" s="36"/>
      <c r="X135" s="36"/>
      <c r="Y135" s="36"/>
      <c r="Z135" s="36"/>
      <c r="AA135" s="36"/>
      <c r="AB135" s="36"/>
      <c r="AC135" s="36"/>
      <c r="AD135" s="36"/>
      <c r="AE135" s="36"/>
      <c r="AR135" s="204" t="s">
        <v>120</v>
      </c>
      <c r="AT135" s="204" t="s">
        <v>177</v>
      </c>
      <c r="AU135" s="204" t="s">
        <v>91</v>
      </c>
      <c r="AY135" s="18" t="s">
        <v>174</v>
      </c>
      <c r="BE135" s="205">
        <f>IF(N135="základní",J135,0)</f>
        <v>0</v>
      </c>
      <c r="BF135" s="205">
        <f>IF(N135="snížená",J135,0)</f>
        <v>0</v>
      </c>
      <c r="BG135" s="205">
        <f>IF(N135="zákl. přenesená",J135,0)</f>
        <v>0</v>
      </c>
      <c r="BH135" s="205">
        <f>IF(N135="sníž. přenesená",J135,0)</f>
        <v>0</v>
      </c>
      <c r="BI135" s="205">
        <f>IF(N135="nulová",J135,0)</f>
        <v>0</v>
      </c>
      <c r="BJ135" s="18" t="s">
        <v>87</v>
      </c>
      <c r="BK135" s="205">
        <f>ROUND(I135*H135,2)</f>
        <v>0</v>
      </c>
      <c r="BL135" s="18" t="s">
        <v>120</v>
      </c>
      <c r="BM135" s="204" t="s">
        <v>225</v>
      </c>
    </row>
    <row r="136" spans="1:65" s="2" customFormat="1" ht="48.75">
      <c r="A136" s="36"/>
      <c r="B136" s="37"/>
      <c r="C136" s="38"/>
      <c r="D136" s="206" t="s">
        <v>183</v>
      </c>
      <c r="E136" s="38"/>
      <c r="F136" s="207" t="s">
        <v>675</v>
      </c>
      <c r="G136" s="38"/>
      <c r="H136" s="38"/>
      <c r="I136" s="208"/>
      <c r="J136" s="38"/>
      <c r="K136" s="38"/>
      <c r="L136" s="41"/>
      <c r="M136" s="209"/>
      <c r="N136" s="210"/>
      <c r="O136" s="73"/>
      <c r="P136" s="73"/>
      <c r="Q136" s="73"/>
      <c r="R136" s="73"/>
      <c r="S136" s="73"/>
      <c r="T136" s="74"/>
      <c r="U136" s="36"/>
      <c r="V136" s="36"/>
      <c r="W136" s="36"/>
      <c r="X136" s="36"/>
      <c r="Y136" s="36"/>
      <c r="Z136" s="36"/>
      <c r="AA136" s="36"/>
      <c r="AB136" s="36"/>
      <c r="AC136" s="36"/>
      <c r="AD136" s="36"/>
      <c r="AE136" s="36"/>
      <c r="AT136" s="18" t="s">
        <v>183</v>
      </c>
      <c r="AU136" s="18" t="s">
        <v>91</v>
      </c>
    </row>
    <row r="137" spans="1:65" s="2" customFormat="1" ht="16.5" customHeight="1">
      <c r="A137" s="36"/>
      <c r="B137" s="37"/>
      <c r="C137" s="193" t="s">
        <v>208</v>
      </c>
      <c r="D137" s="193" t="s">
        <v>177</v>
      </c>
      <c r="E137" s="194" t="s">
        <v>676</v>
      </c>
      <c r="F137" s="195" t="s">
        <v>677</v>
      </c>
      <c r="G137" s="196" t="s">
        <v>643</v>
      </c>
      <c r="H137" s="197">
        <v>2</v>
      </c>
      <c r="I137" s="198"/>
      <c r="J137" s="199">
        <f>ROUND(I137*H137,2)</f>
        <v>0</v>
      </c>
      <c r="K137" s="195" t="s">
        <v>181</v>
      </c>
      <c r="L137" s="41"/>
      <c r="M137" s="200" t="s">
        <v>1</v>
      </c>
      <c r="N137" s="201" t="s">
        <v>48</v>
      </c>
      <c r="O137" s="73"/>
      <c r="P137" s="202">
        <f>O137*H137</f>
        <v>0</v>
      </c>
      <c r="Q137" s="202">
        <v>0</v>
      </c>
      <c r="R137" s="202">
        <f>Q137*H137</f>
        <v>0</v>
      </c>
      <c r="S137" s="202">
        <v>0</v>
      </c>
      <c r="T137" s="203">
        <f>S137*H137</f>
        <v>0</v>
      </c>
      <c r="U137" s="36"/>
      <c r="V137" s="36"/>
      <c r="W137" s="36"/>
      <c r="X137" s="36"/>
      <c r="Y137" s="36"/>
      <c r="Z137" s="36"/>
      <c r="AA137" s="36"/>
      <c r="AB137" s="36"/>
      <c r="AC137" s="36"/>
      <c r="AD137" s="36"/>
      <c r="AE137" s="36"/>
      <c r="AR137" s="204" t="s">
        <v>120</v>
      </c>
      <c r="AT137" s="204" t="s">
        <v>177</v>
      </c>
      <c r="AU137" s="204" t="s">
        <v>91</v>
      </c>
      <c r="AY137" s="18" t="s">
        <v>174</v>
      </c>
      <c r="BE137" s="205">
        <f>IF(N137="základní",J137,0)</f>
        <v>0</v>
      </c>
      <c r="BF137" s="205">
        <f>IF(N137="snížená",J137,0)</f>
        <v>0</v>
      </c>
      <c r="BG137" s="205">
        <f>IF(N137="zákl. přenesená",J137,0)</f>
        <v>0</v>
      </c>
      <c r="BH137" s="205">
        <f>IF(N137="sníž. přenesená",J137,0)</f>
        <v>0</v>
      </c>
      <c r="BI137" s="205">
        <f>IF(N137="nulová",J137,0)</f>
        <v>0</v>
      </c>
      <c r="BJ137" s="18" t="s">
        <v>87</v>
      </c>
      <c r="BK137" s="205">
        <f>ROUND(I137*H137,2)</f>
        <v>0</v>
      </c>
      <c r="BL137" s="18" t="s">
        <v>120</v>
      </c>
      <c r="BM137" s="204" t="s">
        <v>233</v>
      </c>
    </row>
    <row r="138" spans="1:65" s="2" customFormat="1" ht="29.25">
      <c r="A138" s="36"/>
      <c r="B138" s="37"/>
      <c r="C138" s="38"/>
      <c r="D138" s="206" t="s">
        <v>183</v>
      </c>
      <c r="E138" s="38"/>
      <c r="F138" s="207" t="s">
        <v>678</v>
      </c>
      <c r="G138" s="38"/>
      <c r="H138" s="38"/>
      <c r="I138" s="208"/>
      <c r="J138" s="38"/>
      <c r="K138" s="38"/>
      <c r="L138" s="41"/>
      <c r="M138" s="209"/>
      <c r="N138" s="210"/>
      <c r="O138" s="73"/>
      <c r="P138" s="73"/>
      <c r="Q138" s="73"/>
      <c r="R138" s="73"/>
      <c r="S138" s="73"/>
      <c r="T138" s="74"/>
      <c r="U138" s="36"/>
      <c r="V138" s="36"/>
      <c r="W138" s="36"/>
      <c r="X138" s="36"/>
      <c r="Y138" s="36"/>
      <c r="Z138" s="36"/>
      <c r="AA138" s="36"/>
      <c r="AB138" s="36"/>
      <c r="AC138" s="36"/>
      <c r="AD138" s="36"/>
      <c r="AE138" s="36"/>
      <c r="AT138" s="18" t="s">
        <v>183</v>
      </c>
      <c r="AU138" s="18" t="s">
        <v>91</v>
      </c>
    </row>
    <row r="139" spans="1:65" s="2" customFormat="1" ht="16.5" customHeight="1">
      <c r="A139" s="36"/>
      <c r="B139" s="37"/>
      <c r="C139" s="193" t="s">
        <v>175</v>
      </c>
      <c r="D139" s="193" t="s">
        <v>177</v>
      </c>
      <c r="E139" s="194" t="s">
        <v>679</v>
      </c>
      <c r="F139" s="195" t="s">
        <v>680</v>
      </c>
      <c r="G139" s="196" t="s">
        <v>643</v>
      </c>
      <c r="H139" s="197">
        <v>4</v>
      </c>
      <c r="I139" s="198"/>
      <c r="J139" s="199">
        <f>ROUND(I139*H139,2)</f>
        <v>0</v>
      </c>
      <c r="K139" s="195" t="s">
        <v>181</v>
      </c>
      <c r="L139" s="41"/>
      <c r="M139" s="200" t="s">
        <v>1</v>
      </c>
      <c r="N139" s="201" t="s">
        <v>48</v>
      </c>
      <c r="O139" s="73"/>
      <c r="P139" s="202">
        <f>O139*H139</f>
        <v>0</v>
      </c>
      <c r="Q139" s="202">
        <v>0</v>
      </c>
      <c r="R139" s="202">
        <f>Q139*H139</f>
        <v>0</v>
      </c>
      <c r="S139" s="202">
        <v>0</v>
      </c>
      <c r="T139" s="203">
        <f>S139*H139</f>
        <v>0</v>
      </c>
      <c r="U139" s="36"/>
      <c r="V139" s="36"/>
      <c r="W139" s="36"/>
      <c r="X139" s="36"/>
      <c r="Y139" s="36"/>
      <c r="Z139" s="36"/>
      <c r="AA139" s="36"/>
      <c r="AB139" s="36"/>
      <c r="AC139" s="36"/>
      <c r="AD139" s="36"/>
      <c r="AE139" s="36"/>
      <c r="AR139" s="204" t="s">
        <v>120</v>
      </c>
      <c r="AT139" s="204" t="s">
        <v>177</v>
      </c>
      <c r="AU139" s="204" t="s">
        <v>91</v>
      </c>
      <c r="AY139" s="18" t="s">
        <v>174</v>
      </c>
      <c r="BE139" s="205">
        <f>IF(N139="základní",J139,0)</f>
        <v>0</v>
      </c>
      <c r="BF139" s="205">
        <f>IF(N139="snížená",J139,0)</f>
        <v>0</v>
      </c>
      <c r="BG139" s="205">
        <f>IF(N139="zákl. přenesená",J139,0)</f>
        <v>0</v>
      </c>
      <c r="BH139" s="205">
        <f>IF(N139="sníž. přenesená",J139,0)</f>
        <v>0</v>
      </c>
      <c r="BI139" s="205">
        <f>IF(N139="nulová",J139,0)</f>
        <v>0</v>
      </c>
      <c r="BJ139" s="18" t="s">
        <v>87</v>
      </c>
      <c r="BK139" s="205">
        <f>ROUND(I139*H139,2)</f>
        <v>0</v>
      </c>
      <c r="BL139" s="18" t="s">
        <v>120</v>
      </c>
      <c r="BM139" s="204" t="s">
        <v>244</v>
      </c>
    </row>
    <row r="140" spans="1:65" s="2" customFormat="1" ht="29.25">
      <c r="A140" s="36"/>
      <c r="B140" s="37"/>
      <c r="C140" s="38"/>
      <c r="D140" s="206" t="s">
        <v>183</v>
      </c>
      <c r="E140" s="38"/>
      <c r="F140" s="207" t="s">
        <v>678</v>
      </c>
      <c r="G140" s="38"/>
      <c r="H140" s="38"/>
      <c r="I140" s="208"/>
      <c r="J140" s="38"/>
      <c r="K140" s="38"/>
      <c r="L140" s="41"/>
      <c r="M140" s="270"/>
      <c r="N140" s="271"/>
      <c r="O140" s="267"/>
      <c r="P140" s="267"/>
      <c r="Q140" s="267"/>
      <c r="R140" s="267"/>
      <c r="S140" s="267"/>
      <c r="T140" s="272"/>
      <c r="U140" s="36"/>
      <c r="V140" s="36"/>
      <c r="W140" s="36"/>
      <c r="X140" s="36"/>
      <c r="Y140" s="36"/>
      <c r="Z140" s="36"/>
      <c r="AA140" s="36"/>
      <c r="AB140" s="36"/>
      <c r="AC140" s="36"/>
      <c r="AD140" s="36"/>
      <c r="AE140" s="36"/>
      <c r="AT140" s="18" t="s">
        <v>183</v>
      </c>
      <c r="AU140" s="18" t="s">
        <v>91</v>
      </c>
    </row>
    <row r="141" spans="1:65" s="2" customFormat="1" ht="6.95" customHeight="1">
      <c r="A141" s="36"/>
      <c r="B141" s="56"/>
      <c r="C141" s="57"/>
      <c r="D141" s="57"/>
      <c r="E141" s="57"/>
      <c r="F141" s="57"/>
      <c r="G141" s="57"/>
      <c r="H141" s="57"/>
      <c r="I141" s="57"/>
      <c r="J141" s="57"/>
      <c r="K141" s="57"/>
      <c r="L141" s="41"/>
      <c r="M141" s="36"/>
      <c r="O141" s="36"/>
      <c r="P141" s="36"/>
      <c r="Q141" s="36"/>
      <c r="R141" s="36"/>
      <c r="S141" s="36"/>
      <c r="T141" s="36"/>
      <c r="U141" s="36"/>
      <c r="V141" s="36"/>
      <c r="W141" s="36"/>
      <c r="X141" s="36"/>
      <c r="Y141" s="36"/>
      <c r="Z141" s="36"/>
      <c r="AA141" s="36"/>
      <c r="AB141" s="36"/>
      <c r="AC141" s="36"/>
      <c r="AD141" s="36"/>
      <c r="AE141" s="36"/>
    </row>
  </sheetData>
  <sheetProtection algorithmName="SHA-512" hashValue="QxBnM8Ov/rAdhP6pxYwswagmPB5fv3H+pbEr43inGLa07q+z0z1or7eJnC76QGewERwuW9TSyupQI0oKoMgE8Q==" saltValue="C6r8FVDnnCbYXKEWXG+7O7pRPiLUbrfyHQUL5LrJ1ELMeLcxasGEXnSqQQc08uPxC9p8dcEx2LurOyorXQ8S6w==" spinCount="100000" sheet="1" objects="1" scenarios="1" formatColumns="0" formatRows="0" autoFilter="0"/>
  <autoFilter ref="C125:K140" xr:uid="{00000000-0009-0000-0000-000003000000}"/>
  <mergeCells count="15">
    <mergeCell ref="E112:H112"/>
    <mergeCell ref="E116:H116"/>
    <mergeCell ref="E114:H114"/>
    <mergeCell ref="E118:H118"/>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158"/>
  <sheetViews>
    <sheetView showGridLines="0" topLeftCell="A113"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0"/>
      <c r="M2" s="300"/>
      <c r="N2" s="300"/>
      <c r="O2" s="300"/>
      <c r="P2" s="300"/>
      <c r="Q2" s="300"/>
      <c r="R2" s="300"/>
      <c r="S2" s="300"/>
      <c r="T2" s="300"/>
      <c r="U2" s="300"/>
      <c r="V2" s="300"/>
      <c r="AT2" s="18" t="s">
        <v>109</v>
      </c>
    </row>
    <row r="3" spans="1:46" s="1" customFormat="1" ht="6.95" customHeight="1">
      <c r="B3" s="117"/>
      <c r="C3" s="118"/>
      <c r="D3" s="118"/>
      <c r="E3" s="118"/>
      <c r="F3" s="118"/>
      <c r="G3" s="118"/>
      <c r="H3" s="118"/>
      <c r="I3" s="118"/>
      <c r="J3" s="118"/>
      <c r="K3" s="118"/>
      <c r="L3" s="21"/>
      <c r="AT3" s="18" t="s">
        <v>91</v>
      </c>
    </row>
    <row r="4" spans="1:46" s="1" customFormat="1" ht="24.95" customHeight="1">
      <c r="B4" s="21"/>
      <c r="D4" s="119" t="s">
        <v>132</v>
      </c>
      <c r="L4" s="21"/>
      <c r="M4" s="120" t="s">
        <v>10</v>
      </c>
      <c r="AT4" s="18" t="s">
        <v>4</v>
      </c>
    </row>
    <row r="5" spans="1:46" s="1" customFormat="1" ht="6.95" customHeight="1">
      <c r="B5" s="21"/>
      <c r="L5" s="21"/>
    </row>
    <row r="6" spans="1:46" s="1" customFormat="1" ht="12" customHeight="1">
      <c r="B6" s="21"/>
      <c r="D6" s="121" t="s">
        <v>16</v>
      </c>
      <c r="L6" s="21"/>
    </row>
    <row r="7" spans="1:46" s="1" customFormat="1" ht="16.5" customHeight="1">
      <c r="B7" s="21"/>
      <c r="E7" s="319" t="str">
        <f>'Rekapitulace stavby'!K6</f>
        <v>Technologický pavilon CPIT - rekonstrukce střech</v>
      </c>
      <c r="F7" s="320"/>
      <c r="G7" s="320"/>
      <c r="H7" s="320"/>
      <c r="L7" s="21"/>
    </row>
    <row r="8" spans="1:46" ht="12.75">
      <c r="B8" s="21"/>
      <c r="D8" s="121" t="s">
        <v>133</v>
      </c>
      <c r="L8" s="21"/>
    </row>
    <row r="9" spans="1:46" s="1" customFormat="1" ht="16.5" customHeight="1">
      <c r="B9" s="21"/>
      <c r="E9" s="319" t="s">
        <v>134</v>
      </c>
      <c r="F9" s="300"/>
      <c r="G9" s="300"/>
      <c r="H9" s="300"/>
      <c r="L9" s="21"/>
    </row>
    <row r="10" spans="1:46" s="1" customFormat="1" ht="12" customHeight="1">
      <c r="B10" s="21"/>
      <c r="D10" s="121" t="s">
        <v>135</v>
      </c>
      <c r="L10" s="21"/>
    </row>
    <row r="11" spans="1:46" s="2" customFormat="1" ht="16.5" customHeight="1">
      <c r="A11" s="36"/>
      <c r="B11" s="41"/>
      <c r="C11" s="36"/>
      <c r="D11" s="36"/>
      <c r="E11" s="329" t="s">
        <v>655</v>
      </c>
      <c r="F11" s="321"/>
      <c r="G11" s="321"/>
      <c r="H11" s="321"/>
      <c r="I11" s="36"/>
      <c r="J11" s="36"/>
      <c r="K11" s="36"/>
      <c r="L11" s="53"/>
      <c r="S11" s="36"/>
      <c r="T11" s="36"/>
      <c r="U11" s="36"/>
      <c r="V11" s="36"/>
      <c r="W11" s="36"/>
      <c r="X11" s="36"/>
      <c r="Y11" s="36"/>
      <c r="Z11" s="36"/>
      <c r="AA11" s="36"/>
      <c r="AB11" s="36"/>
      <c r="AC11" s="36"/>
      <c r="AD11" s="36"/>
      <c r="AE11" s="36"/>
    </row>
    <row r="12" spans="1:46" s="2" customFormat="1" ht="12" customHeight="1">
      <c r="A12" s="36"/>
      <c r="B12" s="41"/>
      <c r="C12" s="36"/>
      <c r="D12" s="121" t="s">
        <v>656</v>
      </c>
      <c r="E12" s="36"/>
      <c r="F12" s="36"/>
      <c r="G12" s="36"/>
      <c r="H12" s="36"/>
      <c r="I12" s="36"/>
      <c r="J12" s="36"/>
      <c r="K12" s="36"/>
      <c r="L12" s="53"/>
      <c r="S12" s="36"/>
      <c r="T12" s="36"/>
      <c r="U12" s="36"/>
      <c r="V12" s="36"/>
      <c r="W12" s="36"/>
      <c r="X12" s="36"/>
      <c r="Y12" s="36"/>
      <c r="Z12" s="36"/>
      <c r="AA12" s="36"/>
      <c r="AB12" s="36"/>
      <c r="AC12" s="36"/>
      <c r="AD12" s="36"/>
      <c r="AE12" s="36"/>
    </row>
    <row r="13" spans="1:46" s="2" customFormat="1" ht="16.5" customHeight="1">
      <c r="A13" s="36"/>
      <c r="B13" s="41"/>
      <c r="C13" s="36"/>
      <c r="D13" s="36"/>
      <c r="E13" s="322" t="s">
        <v>681</v>
      </c>
      <c r="F13" s="321"/>
      <c r="G13" s="321"/>
      <c r="H13" s="321"/>
      <c r="I13" s="36"/>
      <c r="J13" s="36"/>
      <c r="K13" s="36"/>
      <c r="L13" s="53"/>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53"/>
      <c r="S14" s="36"/>
      <c r="T14" s="36"/>
      <c r="U14" s="36"/>
      <c r="V14" s="36"/>
      <c r="W14" s="36"/>
      <c r="X14" s="36"/>
      <c r="Y14" s="36"/>
      <c r="Z14" s="36"/>
      <c r="AA14" s="36"/>
      <c r="AB14" s="36"/>
      <c r="AC14" s="36"/>
      <c r="AD14" s="36"/>
      <c r="AE14" s="36"/>
    </row>
    <row r="15" spans="1:46" s="2" customFormat="1" ht="12" customHeight="1">
      <c r="A15" s="36"/>
      <c r="B15" s="41"/>
      <c r="C15" s="36"/>
      <c r="D15" s="121" t="s">
        <v>18</v>
      </c>
      <c r="E15" s="36"/>
      <c r="F15" s="112" t="s">
        <v>1</v>
      </c>
      <c r="G15" s="36"/>
      <c r="H15" s="36"/>
      <c r="I15" s="121" t="s">
        <v>20</v>
      </c>
      <c r="J15" s="112" t="s">
        <v>1</v>
      </c>
      <c r="K15" s="36"/>
      <c r="L15" s="53"/>
      <c r="S15" s="36"/>
      <c r="T15" s="36"/>
      <c r="U15" s="36"/>
      <c r="V15" s="36"/>
      <c r="W15" s="36"/>
      <c r="X15" s="36"/>
      <c r="Y15" s="36"/>
      <c r="Z15" s="36"/>
      <c r="AA15" s="36"/>
      <c r="AB15" s="36"/>
      <c r="AC15" s="36"/>
      <c r="AD15" s="36"/>
      <c r="AE15" s="36"/>
    </row>
    <row r="16" spans="1:46" s="2" customFormat="1" ht="12" customHeight="1">
      <c r="A16" s="36"/>
      <c r="B16" s="41"/>
      <c r="C16" s="36"/>
      <c r="D16" s="121" t="s">
        <v>22</v>
      </c>
      <c r="E16" s="36"/>
      <c r="F16" s="112" t="s">
        <v>40</v>
      </c>
      <c r="G16" s="36"/>
      <c r="H16" s="36"/>
      <c r="I16" s="121" t="s">
        <v>24</v>
      </c>
      <c r="J16" s="122" t="str">
        <f>'Rekapitulace stavby'!AN8</f>
        <v>31. 12. 2021</v>
      </c>
      <c r="K16" s="36"/>
      <c r="L16" s="53"/>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53"/>
      <c r="S17" s="36"/>
      <c r="T17" s="36"/>
      <c r="U17" s="36"/>
      <c r="V17" s="36"/>
      <c r="W17" s="36"/>
      <c r="X17" s="36"/>
      <c r="Y17" s="36"/>
      <c r="Z17" s="36"/>
      <c r="AA17" s="36"/>
      <c r="AB17" s="36"/>
      <c r="AC17" s="36"/>
      <c r="AD17" s="36"/>
      <c r="AE17" s="36"/>
    </row>
    <row r="18" spans="1:31" s="2" customFormat="1" ht="12" customHeight="1">
      <c r="A18" s="36"/>
      <c r="B18" s="41"/>
      <c r="C18" s="36"/>
      <c r="D18" s="121" t="s">
        <v>30</v>
      </c>
      <c r="E18" s="36"/>
      <c r="F18" s="36"/>
      <c r="G18" s="36"/>
      <c r="H18" s="36"/>
      <c r="I18" s="121" t="s">
        <v>31</v>
      </c>
      <c r="J18" s="112" t="str">
        <f>IF('Rekapitulace stavby'!AN10="","",'Rekapitulace stavby'!AN10)</f>
        <v/>
      </c>
      <c r="K18" s="36"/>
      <c r="L18" s="53"/>
      <c r="S18" s="36"/>
      <c r="T18" s="36"/>
      <c r="U18" s="36"/>
      <c r="V18" s="36"/>
      <c r="W18" s="36"/>
      <c r="X18" s="36"/>
      <c r="Y18" s="36"/>
      <c r="Z18" s="36"/>
      <c r="AA18" s="36"/>
      <c r="AB18" s="36"/>
      <c r="AC18" s="36"/>
      <c r="AD18" s="36"/>
      <c r="AE18" s="36"/>
    </row>
    <row r="19" spans="1:31" s="2" customFormat="1" ht="18" customHeight="1">
      <c r="A19" s="36"/>
      <c r="B19" s="41"/>
      <c r="C19" s="36"/>
      <c r="D19" s="36"/>
      <c r="E19" s="112" t="str">
        <f>IF('Rekapitulace stavby'!E11="","",'Rekapitulace stavby'!E11)</f>
        <v xml:space="preserve">VŠB-TUO </v>
      </c>
      <c r="F19" s="36"/>
      <c r="G19" s="36"/>
      <c r="H19" s="36"/>
      <c r="I19" s="121" t="s">
        <v>33</v>
      </c>
      <c r="J19" s="112" t="str">
        <f>IF('Rekapitulace stavby'!AN11="","",'Rekapitulace stavby'!AN11)</f>
        <v/>
      </c>
      <c r="K19" s="36"/>
      <c r="L19" s="53"/>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53"/>
      <c r="S20" s="36"/>
      <c r="T20" s="36"/>
      <c r="U20" s="36"/>
      <c r="V20" s="36"/>
      <c r="W20" s="36"/>
      <c r="X20" s="36"/>
      <c r="Y20" s="36"/>
      <c r="Z20" s="36"/>
      <c r="AA20" s="36"/>
      <c r="AB20" s="36"/>
      <c r="AC20" s="36"/>
      <c r="AD20" s="36"/>
      <c r="AE20" s="36"/>
    </row>
    <row r="21" spans="1:31" s="2" customFormat="1" ht="12" customHeight="1">
      <c r="A21" s="36"/>
      <c r="B21" s="41"/>
      <c r="C21" s="36"/>
      <c r="D21" s="121" t="s">
        <v>34</v>
      </c>
      <c r="E21" s="36"/>
      <c r="F21" s="36"/>
      <c r="G21" s="36"/>
      <c r="H21" s="36"/>
      <c r="I21" s="121" t="s">
        <v>31</v>
      </c>
      <c r="J21" s="31" t="str">
        <f>'Rekapitulace stavby'!AN13</f>
        <v>Vyplň údaj</v>
      </c>
      <c r="K21" s="36"/>
      <c r="L21" s="53"/>
      <c r="S21" s="36"/>
      <c r="T21" s="36"/>
      <c r="U21" s="36"/>
      <c r="V21" s="36"/>
      <c r="W21" s="36"/>
      <c r="X21" s="36"/>
      <c r="Y21" s="36"/>
      <c r="Z21" s="36"/>
      <c r="AA21" s="36"/>
      <c r="AB21" s="36"/>
      <c r="AC21" s="36"/>
      <c r="AD21" s="36"/>
      <c r="AE21" s="36"/>
    </row>
    <row r="22" spans="1:31" s="2" customFormat="1" ht="18" customHeight="1">
      <c r="A22" s="36"/>
      <c r="B22" s="41"/>
      <c r="C22" s="36"/>
      <c r="D22" s="36"/>
      <c r="E22" s="323" t="str">
        <f>'Rekapitulace stavby'!E14</f>
        <v>Vyplň údaj</v>
      </c>
      <c r="F22" s="324"/>
      <c r="G22" s="324"/>
      <c r="H22" s="324"/>
      <c r="I22" s="121" t="s">
        <v>33</v>
      </c>
      <c r="J22" s="31" t="str">
        <f>'Rekapitulace stavby'!AN14</f>
        <v>Vyplň údaj</v>
      </c>
      <c r="K22" s="36"/>
      <c r="L22" s="53"/>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53"/>
      <c r="S23" s="36"/>
      <c r="T23" s="36"/>
      <c r="U23" s="36"/>
      <c r="V23" s="36"/>
      <c r="W23" s="36"/>
      <c r="X23" s="36"/>
      <c r="Y23" s="36"/>
      <c r="Z23" s="36"/>
      <c r="AA23" s="36"/>
      <c r="AB23" s="36"/>
      <c r="AC23" s="36"/>
      <c r="AD23" s="36"/>
      <c r="AE23" s="36"/>
    </row>
    <row r="24" spans="1:31" s="2" customFormat="1" ht="12" customHeight="1">
      <c r="A24" s="36"/>
      <c r="B24" s="41"/>
      <c r="C24" s="36"/>
      <c r="D24" s="121" t="s">
        <v>36</v>
      </c>
      <c r="E24" s="36"/>
      <c r="F24" s="36"/>
      <c r="G24" s="36"/>
      <c r="H24" s="36"/>
      <c r="I24" s="121" t="s">
        <v>31</v>
      </c>
      <c r="J24" s="112" t="str">
        <f>IF('Rekapitulace stavby'!AN16="","",'Rekapitulace stavby'!AN16)</f>
        <v/>
      </c>
      <c r="K24" s="36"/>
      <c r="L24" s="53"/>
      <c r="S24" s="36"/>
      <c r="T24" s="36"/>
      <c r="U24" s="36"/>
      <c r="V24" s="36"/>
      <c r="W24" s="36"/>
      <c r="X24" s="36"/>
      <c r="Y24" s="36"/>
      <c r="Z24" s="36"/>
      <c r="AA24" s="36"/>
      <c r="AB24" s="36"/>
      <c r="AC24" s="36"/>
      <c r="AD24" s="36"/>
      <c r="AE24" s="36"/>
    </row>
    <row r="25" spans="1:31" s="2" customFormat="1" ht="18" customHeight="1">
      <c r="A25" s="36"/>
      <c r="B25" s="41"/>
      <c r="C25" s="36"/>
      <c r="D25" s="36"/>
      <c r="E25" s="112" t="str">
        <f>IF('Rekapitulace stavby'!E17="","",'Rekapitulace stavby'!E17)</f>
        <v>CHVÁLEK ATELIÉR s.r.o.</v>
      </c>
      <c r="F25" s="36"/>
      <c r="G25" s="36"/>
      <c r="H25" s="36"/>
      <c r="I25" s="121" t="s">
        <v>33</v>
      </c>
      <c r="J25" s="112" t="str">
        <f>IF('Rekapitulace stavby'!AN17="","",'Rekapitulace stavby'!AN17)</f>
        <v/>
      </c>
      <c r="K25" s="36"/>
      <c r="L25" s="53"/>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53"/>
      <c r="S26" s="36"/>
      <c r="T26" s="36"/>
      <c r="U26" s="36"/>
      <c r="V26" s="36"/>
      <c r="W26" s="36"/>
      <c r="X26" s="36"/>
      <c r="Y26" s="36"/>
      <c r="Z26" s="36"/>
      <c r="AA26" s="36"/>
      <c r="AB26" s="36"/>
      <c r="AC26" s="36"/>
      <c r="AD26" s="36"/>
      <c r="AE26" s="36"/>
    </row>
    <row r="27" spans="1:31" s="2" customFormat="1" ht="12" customHeight="1">
      <c r="A27" s="36"/>
      <c r="B27" s="41"/>
      <c r="C27" s="36"/>
      <c r="D27" s="121" t="s">
        <v>39</v>
      </c>
      <c r="E27" s="36"/>
      <c r="F27" s="36"/>
      <c r="G27" s="36"/>
      <c r="H27" s="36"/>
      <c r="I27" s="121" t="s">
        <v>31</v>
      </c>
      <c r="J27" s="112" t="str">
        <f>IF('Rekapitulace stavby'!AN19="","",'Rekapitulace stavby'!AN19)</f>
        <v/>
      </c>
      <c r="K27" s="36"/>
      <c r="L27" s="53"/>
      <c r="S27" s="36"/>
      <c r="T27" s="36"/>
      <c r="U27" s="36"/>
      <c r="V27" s="36"/>
      <c r="W27" s="36"/>
      <c r="X27" s="36"/>
      <c r="Y27" s="36"/>
      <c r="Z27" s="36"/>
      <c r="AA27" s="36"/>
      <c r="AB27" s="36"/>
      <c r="AC27" s="36"/>
      <c r="AD27" s="36"/>
      <c r="AE27" s="36"/>
    </row>
    <row r="28" spans="1:31" s="2" customFormat="1" ht="18" customHeight="1">
      <c r="A28" s="36"/>
      <c r="B28" s="41"/>
      <c r="C28" s="36"/>
      <c r="D28" s="36"/>
      <c r="E28" s="112" t="str">
        <f>IF('Rekapitulace stavby'!E20="","",'Rekapitulace stavby'!E20)</f>
        <v xml:space="preserve"> </v>
      </c>
      <c r="F28" s="36"/>
      <c r="G28" s="36"/>
      <c r="H28" s="36"/>
      <c r="I28" s="121" t="s">
        <v>33</v>
      </c>
      <c r="J28" s="112" t="str">
        <f>IF('Rekapitulace stavby'!AN20="","",'Rekapitulace stavby'!AN20)</f>
        <v/>
      </c>
      <c r="K28" s="36"/>
      <c r="L28" s="53"/>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53"/>
      <c r="S29" s="36"/>
      <c r="T29" s="36"/>
      <c r="U29" s="36"/>
      <c r="V29" s="36"/>
      <c r="W29" s="36"/>
      <c r="X29" s="36"/>
      <c r="Y29" s="36"/>
      <c r="Z29" s="36"/>
      <c r="AA29" s="36"/>
      <c r="AB29" s="36"/>
      <c r="AC29" s="36"/>
      <c r="AD29" s="36"/>
      <c r="AE29" s="36"/>
    </row>
    <row r="30" spans="1:31" s="2" customFormat="1" ht="12" customHeight="1">
      <c r="A30" s="36"/>
      <c r="B30" s="41"/>
      <c r="C30" s="36"/>
      <c r="D30" s="121" t="s">
        <v>41</v>
      </c>
      <c r="E30" s="36"/>
      <c r="F30" s="36"/>
      <c r="G30" s="36"/>
      <c r="H30" s="36"/>
      <c r="I30" s="36"/>
      <c r="J30" s="36"/>
      <c r="K30" s="36"/>
      <c r="L30" s="53"/>
      <c r="S30" s="36"/>
      <c r="T30" s="36"/>
      <c r="U30" s="36"/>
      <c r="V30" s="36"/>
      <c r="W30" s="36"/>
      <c r="X30" s="36"/>
      <c r="Y30" s="36"/>
      <c r="Z30" s="36"/>
      <c r="AA30" s="36"/>
      <c r="AB30" s="36"/>
      <c r="AC30" s="36"/>
      <c r="AD30" s="36"/>
      <c r="AE30" s="36"/>
    </row>
    <row r="31" spans="1:31" s="8" customFormat="1" ht="95.25" customHeight="1">
      <c r="A31" s="123"/>
      <c r="B31" s="124"/>
      <c r="C31" s="123"/>
      <c r="D31" s="123"/>
      <c r="E31" s="325" t="s">
        <v>42</v>
      </c>
      <c r="F31" s="325"/>
      <c r="G31" s="325"/>
      <c r="H31" s="325"/>
      <c r="I31" s="123"/>
      <c r="J31" s="123"/>
      <c r="K31" s="123"/>
      <c r="L31" s="125"/>
      <c r="S31" s="123"/>
      <c r="T31" s="123"/>
      <c r="U31" s="123"/>
      <c r="V31" s="123"/>
      <c r="W31" s="123"/>
      <c r="X31" s="123"/>
      <c r="Y31" s="123"/>
      <c r="Z31" s="123"/>
      <c r="AA31" s="123"/>
      <c r="AB31" s="123"/>
      <c r="AC31" s="123"/>
      <c r="AD31" s="123"/>
      <c r="AE31" s="123"/>
    </row>
    <row r="32" spans="1:31" s="2" customFormat="1" ht="6.95" customHeight="1">
      <c r="A32" s="36"/>
      <c r="B32" s="41"/>
      <c r="C32" s="36"/>
      <c r="D32" s="36"/>
      <c r="E32" s="36"/>
      <c r="F32" s="36"/>
      <c r="G32" s="36"/>
      <c r="H32" s="36"/>
      <c r="I32" s="36"/>
      <c r="J32" s="36"/>
      <c r="K32" s="36"/>
      <c r="L32" s="53"/>
      <c r="S32" s="36"/>
      <c r="T32" s="36"/>
      <c r="U32" s="36"/>
      <c r="V32" s="36"/>
      <c r="W32" s="36"/>
      <c r="X32" s="36"/>
      <c r="Y32" s="36"/>
      <c r="Z32" s="36"/>
      <c r="AA32" s="36"/>
      <c r="AB32" s="36"/>
      <c r="AC32" s="36"/>
      <c r="AD32" s="36"/>
      <c r="AE32" s="36"/>
    </row>
    <row r="33" spans="1:31" s="2" customFormat="1" ht="6.95" customHeight="1">
      <c r="A33" s="36"/>
      <c r="B33" s="41"/>
      <c r="C33" s="36"/>
      <c r="D33" s="126"/>
      <c r="E33" s="126"/>
      <c r="F33" s="126"/>
      <c r="G33" s="126"/>
      <c r="H33" s="126"/>
      <c r="I33" s="126"/>
      <c r="J33" s="126"/>
      <c r="K33" s="126"/>
      <c r="L33" s="53"/>
      <c r="S33" s="36"/>
      <c r="T33" s="36"/>
      <c r="U33" s="36"/>
      <c r="V33" s="36"/>
      <c r="W33" s="36"/>
      <c r="X33" s="36"/>
      <c r="Y33" s="36"/>
      <c r="Z33" s="36"/>
      <c r="AA33" s="36"/>
      <c r="AB33" s="36"/>
      <c r="AC33" s="36"/>
      <c r="AD33" s="36"/>
      <c r="AE33" s="36"/>
    </row>
    <row r="34" spans="1:31" s="2" customFormat="1" ht="25.35" customHeight="1">
      <c r="A34" s="36"/>
      <c r="B34" s="41"/>
      <c r="C34" s="36"/>
      <c r="D34" s="127" t="s">
        <v>43</v>
      </c>
      <c r="E34" s="36"/>
      <c r="F34" s="36"/>
      <c r="G34" s="36"/>
      <c r="H34" s="36"/>
      <c r="I34" s="36"/>
      <c r="J34" s="128">
        <f>ROUND(J127, 2)</f>
        <v>0</v>
      </c>
      <c r="K34" s="36"/>
      <c r="L34" s="53"/>
      <c r="S34" s="36"/>
      <c r="T34" s="36"/>
      <c r="U34" s="36"/>
      <c r="V34" s="36"/>
      <c r="W34" s="36"/>
      <c r="X34" s="36"/>
      <c r="Y34" s="36"/>
      <c r="Z34" s="36"/>
      <c r="AA34" s="36"/>
      <c r="AB34" s="36"/>
      <c r="AC34" s="36"/>
      <c r="AD34" s="36"/>
      <c r="AE34" s="36"/>
    </row>
    <row r="35" spans="1:31" s="2" customFormat="1" ht="6.95" customHeight="1">
      <c r="A35" s="36"/>
      <c r="B35" s="41"/>
      <c r="C35" s="36"/>
      <c r="D35" s="126"/>
      <c r="E35" s="126"/>
      <c r="F35" s="126"/>
      <c r="G35" s="126"/>
      <c r="H35" s="126"/>
      <c r="I35" s="126"/>
      <c r="J35" s="126"/>
      <c r="K35" s="126"/>
      <c r="L35" s="53"/>
      <c r="S35" s="36"/>
      <c r="T35" s="36"/>
      <c r="U35" s="36"/>
      <c r="V35" s="36"/>
      <c r="W35" s="36"/>
      <c r="X35" s="36"/>
      <c r="Y35" s="36"/>
      <c r="Z35" s="36"/>
      <c r="AA35" s="36"/>
      <c r="AB35" s="36"/>
      <c r="AC35" s="36"/>
      <c r="AD35" s="36"/>
      <c r="AE35" s="36"/>
    </row>
    <row r="36" spans="1:31" s="2" customFormat="1" ht="14.45" customHeight="1">
      <c r="A36" s="36"/>
      <c r="B36" s="41"/>
      <c r="C36" s="36"/>
      <c r="D36" s="36"/>
      <c r="E36" s="36"/>
      <c r="F36" s="129" t="s">
        <v>45</v>
      </c>
      <c r="G36" s="36"/>
      <c r="H36" s="36"/>
      <c r="I36" s="129" t="s">
        <v>44</v>
      </c>
      <c r="J36" s="129" t="s">
        <v>46</v>
      </c>
      <c r="K36" s="36"/>
      <c r="L36" s="53"/>
      <c r="S36" s="36"/>
      <c r="T36" s="36"/>
      <c r="U36" s="36"/>
      <c r="V36" s="36"/>
      <c r="W36" s="36"/>
      <c r="X36" s="36"/>
      <c r="Y36" s="36"/>
      <c r="Z36" s="36"/>
      <c r="AA36" s="36"/>
      <c r="AB36" s="36"/>
      <c r="AC36" s="36"/>
      <c r="AD36" s="36"/>
      <c r="AE36" s="36"/>
    </row>
    <row r="37" spans="1:31" s="2" customFormat="1" ht="14.45" customHeight="1">
      <c r="A37" s="36"/>
      <c r="B37" s="41"/>
      <c r="C37" s="36"/>
      <c r="D37" s="130" t="s">
        <v>47</v>
      </c>
      <c r="E37" s="121" t="s">
        <v>48</v>
      </c>
      <c r="F37" s="131">
        <f>ROUND((SUM(BE127:BE157)),  2)</f>
        <v>0</v>
      </c>
      <c r="G37" s="36"/>
      <c r="H37" s="36"/>
      <c r="I37" s="132">
        <v>0.21</v>
      </c>
      <c r="J37" s="131">
        <f>ROUND(((SUM(BE127:BE157))*I37),  2)</f>
        <v>0</v>
      </c>
      <c r="K37" s="36"/>
      <c r="L37" s="53"/>
      <c r="S37" s="36"/>
      <c r="T37" s="36"/>
      <c r="U37" s="36"/>
      <c r="V37" s="36"/>
      <c r="W37" s="36"/>
      <c r="X37" s="36"/>
      <c r="Y37" s="36"/>
      <c r="Z37" s="36"/>
      <c r="AA37" s="36"/>
      <c r="AB37" s="36"/>
      <c r="AC37" s="36"/>
      <c r="AD37" s="36"/>
      <c r="AE37" s="36"/>
    </row>
    <row r="38" spans="1:31" s="2" customFormat="1" ht="14.45" customHeight="1">
      <c r="A38" s="36"/>
      <c r="B38" s="41"/>
      <c r="C38" s="36"/>
      <c r="D38" s="36"/>
      <c r="E38" s="121" t="s">
        <v>49</v>
      </c>
      <c r="F38" s="131">
        <f>ROUND((SUM(BF127:BF157)),  2)</f>
        <v>0</v>
      </c>
      <c r="G38" s="36"/>
      <c r="H38" s="36"/>
      <c r="I38" s="132">
        <v>0.15</v>
      </c>
      <c r="J38" s="131">
        <f>ROUND(((SUM(BF127:BF157))*I38),  2)</f>
        <v>0</v>
      </c>
      <c r="K38" s="36"/>
      <c r="L38" s="53"/>
      <c r="S38" s="36"/>
      <c r="T38" s="36"/>
      <c r="U38" s="36"/>
      <c r="V38" s="36"/>
      <c r="W38" s="36"/>
      <c r="X38" s="36"/>
      <c r="Y38" s="36"/>
      <c r="Z38" s="36"/>
      <c r="AA38" s="36"/>
      <c r="AB38" s="36"/>
      <c r="AC38" s="36"/>
      <c r="AD38" s="36"/>
      <c r="AE38" s="36"/>
    </row>
    <row r="39" spans="1:31" s="2" customFormat="1" ht="14.45" hidden="1" customHeight="1">
      <c r="A39" s="36"/>
      <c r="B39" s="41"/>
      <c r="C39" s="36"/>
      <c r="D39" s="36"/>
      <c r="E39" s="121" t="s">
        <v>50</v>
      </c>
      <c r="F39" s="131">
        <f>ROUND((SUM(BG127:BG157)),  2)</f>
        <v>0</v>
      </c>
      <c r="G39" s="36"/>
      <c r="H39" s="36"/>
      <c r="I39" s="132">
        <v>0.21</v>
      </c>
      <c r="J39" s="131">
        <f>0</f>
        <v>0</v>
      </c>
      <c r="K39" s="36"/>
      <c r="L39" s="53"/>
      <c r="S39" s="36"/>
      <c r="T39" s="36"/>
      <c r="U39" s="36"/>
      <c r="V39" s="36"/>
      <c r="W39" s="36"/>
      <c r="X39" s="36"/>
      <c r="Y39" s="36"/>
      <c r="Z39" s="36"/>
      <c r="AA39" s="36"/>
      <c r="AB39" s="36"/>
      <c r="AC39" s="36"/>
      <c r="AD39" s="36"/>
      <c r="AE39" s="36"/>
    </row>
    <row r="40" spans="1:31" s="2" customFormat="1" ht="14.45" hidden="1" customHeight="1">
      <c r="A40" s="36"/>
      <c r="B40" s="41"/>
      <c r="C40" s="36"/>
      <c r="D40" s="36"/>
      <c r="E40" s="121" t="s">
        <v>51</v>
      </c>
      <c r="F40" s="131">
        <f>ROUND((SUM(BH127:BH157)),  2)</f>
        <v>0</v>
      </c>
      <c r="G40" s="36"/>
      <c r="H40" s="36"/>
      <c r="I40" s="132">
        <v>0.15</v>
      </c>
      <c r="J40" s="131">
        <f>0</f>
        <v>0</v>
      </c>
      <c r="K40" s="36"/>
      <c r="L40" s="53"/>
      <c r="S40" s="36"/>
      <c r="T40" s="36"/>
      <c r="U40" s="36"/>
      <c r="V40" s="36"/>
      <c r="W40" s="36"/>
      <c r="X40" s="36"/>
      <c r="Y40" s="36"/>
      <c r="Z40" s="36"/>
      <c r="AA40" s="36"/>
      <c r="AB40" s="36"/>
      <c r="AC40" s="36"/>
      <c r="AD40" s="36"/>
      <c r="AE40" s="36"/>
    </row>
    <row r="41" spans="1:31" s="2" customFormat="1" ht="14.45" hidden="1" customHeight="1">
      <c r="A41" s="36"/>
      <c r="B41" s="41"/>
      <c r="C41" s="36"/>
      <c r="D41" s="36"/>
      <c r="E41" s="121" t="s">
        <v>52</v>
      </c>
      <c r="F41" s="131">
        <f>ROUND((SUM(BI127:BI157)),  2)</f>
        <v>0</v>
      </c>
      <c r="G41" s="36"/>
      <c r="H41" s="36"/>
      <c r="I41" s="132">
        <v>0</v>
      </c>
      <c r="J41" s="131">
        <f>0</f>
        <v>0</v>
      </c>
      <c r="K41" s="36"/>
      <c r="L41" s="53"/>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53"/>
      <c r="S42" s="36"/>
      <c r="T42" s="36"/>
      <c r="U42" s="36"/>
      <c r="V42" s="36"/>
      <c r="W42" s="36"/>
      <c r="X42" s="36"/>
      <c r="Y42" s="36"/>
      <c r="Z42" s="36"/>
      <c r="AA42" s="36"/>
      <c r="AB42" s="36"/>
      <c r="AC42" s="36"/>
      <c r="AD42" s="36"/>
      <c r="AE42" s="36"/>
    </row>
    <row r="43" spans="1:31" s="2" customFormat="1" ht="25.35" customHeight="1">
      <c r="A43" s="36"/>
      <c r="B43" s="41"/>
      <c r="C43" s="133"/>
      <c r="D43" s="134" t="s">
        <v>53</v>
      </c>
      <c r="E43" s="135"/>
      <c r="F43" s="135"/>
      <c r="G43" s="136" t="s">
        <v>54</v>
      </c>
      <c r="H43" s="137" t="s">
        <v>55</v>
      </c>
      <c r="I43" s="135"/>
      <c r="J43" s="138">
        <f>SUM(J34:J41)</f>
        <v>0</v>
      </c>
      <c r="K43" s="139"/>
      <c r="L43" s="53"/>
      <c r="S43" s="36"/>
      <c r="T43" s="36"/>
      <c r="U43" s="36"/>
      <c r="V43" s="36"/>
      <c r="W43" s="36"/>
      <c r="X43" s="36"/>
      <c r="Y43" s="36"/>
      <c r="Z43" s="36"/>
      <c r="AA43" s="36"/>
      <c r="AB43" s="36"/>
      <c r="AC43" s="36"/>
      <c r="AD43" s="36"/>
      <c r="AE43" s="36"/>
    </row>
    <row r="44" spans="1:31" s="2" customFormat="1" ht="14.45" customHeight="1">
      <c r="A44" s="36"/>
      <c r="B44" s="41"/>
      <c r="C44" s="36"/>
      <c r="D44" s="36"/>
      <c r="E44" s="36"/>
      <c r="F44" s="36"/>
      <c r="G44" s="36"/>
      <c r="H44" s="36"/>
      <c r="I44" s="36"/>
      <c r="J44" s="36"/>
      <c r="K44" s="36"/>
      <c r="L44" s="53"/>
      <c r="S44" s="36"/>
      <c r="T44" s="36"/>
      <c r="U44" s="36"/>
      <c r="V44" s="36"/>
      <c r="W44" s="36"/>
      <c r="X44" s="36"/>
      <c r="Y44" s="36"/>
      <c r="Z44" s="36"/>
      <c r="AA44" s="36"/>
      <c r="AB44" s="36"/>
      <c r="AC44" s="36"/>
      <c r="AD44" s="36"/>
      <c r="AE44" s="36"/>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3"/>
      <c r="D50" s="140" t="s">
        <v>56</v>
      </c>
      <c r="E50" s="141"/>
      <c r="F50" s="141"/>
      <c r="G50" s="140" t="s">
        <v>57</v>
      </c>
      <c r="H50" s="141"/>
      <c r="I50" s="141"/>
      <c r="J50" s="141"/>
      <c r="K50" s="141"/>
      <c r="L50" s="5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6"/>
      <c r="B61" s="41"/>
      <c r="C61" s="36"/>
      <c r="D61" s="142" t="s">
        <v>58</v>
      </c>
      <c r="E61" s="143"/>
      <c r="F61" s="144" t="s">
        <v>59</v>
      </c>
      <c r="G61" s="142" t="s">
        <v>58</v>
      </c>
      <c r="H61" s="143"/>
      <c r="I61" s="143"/>
      <c r="J61" s="145" t="s">
        <v>59</v>
      </c>
      <c r="K61" s="143"/>
      <c r="L61" s="53"/>
      <c r="S61" s="36"/>
      <c r="T61" s="36"/>
      <c r="U61" s="36"/>
      <c r="V61" s="36"/>
      <c r="W61" s="36"/>
      <c r="X61" s="36"/>
      <c r="Y61" s="36"/>
      <c r="Z61" s="36"/>
      <c r="AA61" s="36"/>
      <c r="AB61" s="36"/>
      <c r="AC61" s="36"/>
      <c r="AD61" s="36"/>
      <c r="AE61" s="36"/>
    </row>
    <row r="62" spans="1:31" ht="11.25">
      <c r="B62" s="21"/>
      <c r="L62" s="21"/>
    </row>
    <row r="63" spans="1:31" ht="11.25">
      <c r="B63" s="21"/>
      <c r="L63" s="21"/>
    </row>
    <row r="64" spans="1:31" ht="11.25">
      <c r="B64" s="21"/>
      <c r="L64" s="21"/>
    </row>
    <row r="65" spans="1:31" s="2" customFormat="1" ht="12.75">
      <c r="A65" s="36"/>
      <c r="B65" s="41"/>
      <c r="C65" s="36"/>
      <c r="D65" s="140" t="s">
        <v>60</v>
      </c>
      <c r="E65" s="146"/>
      <c r="F65" s="146"/>
      <c r="G65" s="140" t="s">
        <v>61</v>
      </c>
      <c r="H65" s="146"/>
      <c r="I65" s="146"/>
      <c r="J65" s="146"/>
      <c r="K65" s="146"/>
      <c r="L65" s="53"/>
      <c r="S65" s="36"/>
      <c r="T65" s="36"/>
      <c r="U65" s="36"/>
      <c r="V65" s="36"/>
      <c r="W65" s="36"/>
      <c r="X65" s="36"/>
      <c r="Y65" s="36"/>
      <c r="Z65" s="36"/>
      <c r="AA65" s="36"/>
      <c r="AB65" s="36"/>
      <c r="AC65" s="36"/>
      <c r="AD65" s="36"/>
      <c r="AE65" s="36"/>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6"/>
      <c r="B76" s="41"/>
      <c r="C76" s="36"/>
      <c r="D76" s="142" t="s">
        <v>58</v>
      </c>
      <c r="E76" s="143"/>
      <c r="F76" s="144" t="s">
        <v>59</v>
      </c>
      <c r="G76" s="142" t="s">
        <v>58</v>
      </c>
      <c r="H76" s="143"/>
      <c r="I76" s="143"/>
      <c r="J76" s="145" t="s">
        <v>59</v>
      </c>
      <c r="K76" s="143"/>
      <c r="L76" s="53"/>
      <c r="S76" s="36"/>
      <c r="T76" s="36"/>
      <c r="U76" s="36"/>
      <c r="V76" s="36"/>
      <c r="W76" s="36"/>
      <c r="X76" s="36"/>
      <c r="Y76" s="36"/>
      <c r="Z76" s="36"/>
      <c r="AA76" s="36"/>
      <c r="AB76" s="36"/>
      <c r="AC76" s="36"/>
      <c r="AD76" s="36"/>
      <c r="AE76" s="36"/>
    </row>
    <row r="77" spans="1:31" s="2" customFormat="1" ht="14.45" customHeight="1">
      <c r="A77" s="36"/>
      <c r="B77" s="147"/>
      <c r="C77" s="148"/>
      <c r="D77" s="148"/>
      <c r="E77" s="148"/>
      <c r="F77" s="148"/>
      <c r="G77" s="148"/>
      <c r="H77" s="148"/>
      <c r="I77" s="148"/>
      <c r="J77" s="148"/>
      <c r="K77" s="148"/>
      <c r="L77" s="53"/>
      <c r="S77" s="36"/>
      <c r="T77" s="36"/>
      <c r="U77" s="36"/>
      <c r="V77" s="36"/>
      <c r="W77" s="36"/>
      <c r="X77" s="36"/>
      <c r="Y77" s="36"/>
      <c r="Z77" s="36"/>
      <c r="AA77" s="36"/>
      <c r="AB77" s="36"/>
      <c r="AC77" s="36"/>
      <c r="AD77" s="36"/>
      <c r="AE77" s="36"/>
    </row>
    <row r="81" spans="1:31" s="2" customFormat="1" ht="6.95" customHeight="1">
      <c r="A81" s="36"/>
      <c r="B81" s="149"/>
      <c r="C81" s="150"/>
      <c r="D81" s="150"/>
      <c r="E81" s="150"/>
      <c r="F81" s="150"/>
      <c r="G81" s="150"/>
      <c r="H81" s="150"/>
      <c r="I81" s="150"/>
      <c r="J81" s="150"/>
      <c r="K81" s="150"/>
      <c r="L81" s="53"/>
      <c r="S81" s="36"/>
      <c r="T81" s="36"/>
      <c r="U81" s="36"/>
      <c r="V81" s="36"/>
      <c r="W81" s="36"/>
      <c r="X81" s="36"/>
      <c r="Y81" s="36"/>
      <c r="Z81" s="36"/>
      <c r="AA81" s="36"/>
      <c r="AB81" s="36"/>
      <c r="AC81" s="36"/>
      <c r="AD81" s="36"/>
      <c r="AE81" s="36"/>
    </row>
    <row r="82" spans="1:31" s="2" customFormat="1" ht="24.95" customHeight="1">
      <c r="A82" s="36"/>
      <c r="B82" s="37"/>
      <c r="C82" s="24" t="s">
        <v>137</v>
      </c>
      <c r="D82" s="38"/>
      <c r="E82" s="38"/>
      <c r="F82" s="38"/>
      <c r="G82" s="38"/>
      <c r="H82" s="38"/>
      <c r="I82" s="38"/>
      <c r="J82" s="38"/>
      <c r="K82" s="38"/>
      <c r="L82" s="53"/>
      <c r="S82" s="36"/>
      <c r="T82" s="36"/>
      <c r="U82" s="36"/>
      <c r="V82" s="36"/>
      <c r="W82" s="36"/>
      <c r="X82" s="36"/>
      <c r="Y82" s="36"/>
      <c r="Z82" s="36"/>
      <c r="AA82" s="36"/>
      <c r="AB82" s="36"/>
      <c r="AC82" s="36"/>
      <c r="AD82" s="36"/>
      <c r="AE82" s="36"/>
    </row>
    <row r="83" spans="1:31" s="2" customFormat="1" ht="6.95" customHeight="1">
      <c r="A83" s="36"/>
      <c r="B83" s="37"/>
      <c r="C83" s="38"/>
      <c r="D83" s="38"/>
      <c r="E83" s="38"/>
      <c r="F83" s="38"/>
      <c r="G83" s="38"/>
      <c r="H83" s="38"/>
      <c r="I83" s="38"/>
      <c r="J83" s="38"/>
      <c r="K83" s="38"/>
      <c r="L83" s="53"/>
      <c r="S83" s="36"/>
      <c r="T83" s="36"/>
      <c r="U83" s="36"/>
      <c r="V83" s="36"/>
      <c r="W83" s="36"/>
      <c r="X83" s="36"/>
      <c r="Y83" s="36"/>
      <c r="Z83" s="36"/>
      <c r="AA83" s="36"/>
      <c r="AB83" s="36"/>
      <c r="AC83" s="36"/>
      <c r="AD83" s="36"/>
      <c r="AE83" s="36"/>
    </row>
    <row r="84" spans="1:31" s="2" customFormat="1" ht="12" customHeight="1">
      <c r="A84" s="36"/>
      <c r="B84" s="37"/>
      <c r="C84" s="30" t="s">
        <v>16</v>
      </c>
      <c r="D84" s="38"/>
      <c r="E84" s="38"/>
      <c r="F84" s="38"/>
      <c r="G84" s="38"/>
      <c r="H84" s="38"/>
      <c r="I84" s="38"/>
      <c r="J84" s="38"/>
      <c r="K84" s="38"/>
      <c r="L84" s="53"/>
      <c r="S84" s="36"/>
      <c r="T84" s="36"/>
      <c r="U84" s="36"/>
      <c r="V84" s="36"/>
      <c r="W84" s="36"/>
      <c r="X84" s="36"/>
      <c r="Y84" s="36"/>
      <c r="Z84" s="36"/>
      <c r="AA84" s="36"/>
      <c r="AB84" s="36"/>
      <c r="AC84" s="36"/>
      <c r="AD84" s="36"/>
      <c r="AE84" s="36"/>
    </row>
    <row r="85" spans="1:31" s="2" customFormat="1" ht="16.5" customHeight="1">
      <c r="A85" s="36"/>
      <c r="B85" s="37"/>
      <c r="C85" s="38"/>
      <c r="D85" s="38"/>
      <c r="E85" s="326" t="str">
        <f>E7</f>
        <v>Technologický pavilon CPIT - rekonstrukce střech</v>
      </c>
      <c r="F85" s="327"/>
      <c r="G85" s="327"/>
      <c r="H85" s="327"/>
      <c r="I85" s="38"/>
      <c r="J85" s="38"/>
      <c r="K85" s="38"/>
      <c r="L85" s="53"/>
      <c r="S85" s="36"/>
      <c r="T85" s="36"/>
      <c r="U85" s="36"/>
      <c r="V85" s="36"/>
      <c r="W85" s="36"/>
      <c r="X85" s="36"/>
      <c r="Y85" s="36"/>
      <c r="Z85" s="36"/>
      <c r="AA85" s="36"/>
      <c r="AB85" s="36"/>
      <c r="AC85" s="36"/>
      <c r="AD85" s="36"/>
      <c r="AE85" s="36"/>
    </row>
    <row r="86" spans="1:31" s="1" customFormat="1" ht="12" customHeight="1">
      <c r="B86" s="22"/>
      <c r="C86" s="30" t="s">
        <v>133</v>
      </c>
      <c r="D86" s="23"/>
      <c r="E86" s="23"/>
      <c r="F86" s="23"/>
      <c r="G86" s="23"/>
      <c r="H86" s="23"/>
      <c r="I86" s="23"/>
      <c r="J86" s="23"/>
      <c r="K86" s="23"/>
      <c r="L86" s="21"/>
    </row>
    <row r="87" spans="1:31" s="1" customFormat="1" ht="16.5" customHeight="1">
      <c r="B87" s="22"/>
      <c r="C87" s="23"/>
      <c r="D87" s="23"/>
      <c r="E87" s="326" t="s">
        <v>134</v>
      </c>
      <c r="F87" s="285"/>
      <c r="G87" s="285"/>
      <c r="H87" s="285"/>
      <c r="I87" s="23"/>
      <c r="J87" s="23"/>
      <c r="K87" s="23"/>
      <c r="L87" s="21"/>
    </row>
    <row r="88" spans="1:31" s="1" customFormat="1" ht="12" customHeight="1">
      <c r="B88" s="22"/>
      <c r="C88" s="30" t="s">
        <v>135</v>
      </c>
      <c r="D88" s="23"/>
      <c r="E88" s="23"/>
      <c r="F88" s="23"/>
      <c r="G88" s="23"/>
      <c r="H88" s="23"/>
      <c r="I88" s="23"/>
      <c r="J88" s="23"/>
      <c r="K88" s="23"/>
      <c r="L88" s="21"/>
    </row>
    <row r="89" spans="1:31" s="2" customFormat="1" ht="16.5" customHeight="1">
      <c r="A89" s="36"/>
      <c r="B89" s="37"/>
      <c r="C89" s="38"/>
      <c r="D89" s="38"/>
      <c r="E89" s="330" t="s">
        <v>655</v>
      </c>
      <c r="F89" s="328"/>
      <c r="G89" s="328"/>
      <c r="H89" s="328"/>
      <c r="I89" s="38"/>
      <c r="J89" s="38"/>
      <c r="K89" s="38"/>
      <c r="L89" s="53"/>
      <c r="S89" s="36"/>
      <c r="T89" s="36"/>
      <c r="U89" s="36"/>
      <c r="V89" s="36"/>
      <c r="W89" s="36"/>
      <c r="X89" s="36"/>
      <c r="Y89" s="36"/>
      <c r="Z89" s="36"/>
      <c r="AA89" s="36"/>
      <c r="AB89" s="36"/>
      <c r="AC89" s="36"/>
      <c r="AD89" s="36"/>
      <c r="AE89" s="36"/>
    </row>
    <row r="90" spans="1:31" s="2" customFormat="1" ht="12" customHeight="1">
      <c r="A90" s="36"/>
      <c r="B90" s="37"/>
      <c r="C90" s="30" t="s">
        <v>656</v>
      </c>
      <c r="D90" s="38"/>
      <c r="E90" s="38"/>
      <c r="F90" s="38"/>
      <c r="G90" s="38"/>
      <c r="H90" s="38"/>
      <c r="I90" s="38"/>
      <c r="J90" s="38"/>
      <c r="K90" s="38"/>
      <c r="L90" s="53"/>
      <c r="S90" s="36"/>
      <c r="T90" s="36"/>
      <c r="U90" s="36"/>
      <c r="V90" s="36"/>
      <c r="W90" s="36"/>
      <c r="X90" s="36"/>
      <c r="Y90" s="36"/>
      <c r="Z90" s="36"/>
      <c r="AA90" s="36"/>
      <c r="AB90" s="36"/>
      <c r="AC90" s="36"/>
      <c r="AD90" s="36"/>
      <c r="AE90" s="36"/>
    </row>
    <row r="91" spans="1:31" s="2" customFormat="1" ht="16.5" customHeight="1">
      <c r="A91" s="36"/>
      <c r="B91" s="37"/>
      <c r="C91" s="38"/>
      <c r="D91" s="38"/>
      <c r="E91" s="278" t="str">
        <f>E13</f>
        <v>1b - Zpětné montáže</v>
      </c>
      <c r="F91" s="328"/>
      <c r="G91" s="328"/>
      <c r="H91" s="328"/>
      <c r="I91" s="38"/>
      <c r="J91" s="38"/>
      <c r="K91" s="38"/>
      <c r="L91" s="53"/>
      <c r="S91" s="36"/>
      <c r="T91" s="36"/>
      <c r="U91" s="36"/>
      <c r="V91" s="36"/>
      <c r="W91" s="36"/>
      <c r="X91" s="36"/>
      <c r="Y91" s="36"/>
      <c r="Z91" s="36"/>
      <c r="AA91" s="36"/>
      <c r="AB91" s="36"/>
      <c r="AC91" s="36"/>
      <c r="AD91" s="36"/>
      <c r="AE91" s="36"/>
    </row>
    <row r="92" spans="1:31" s="2" customFormat="1" ht="6.95" customHeight="1">
      <c r="A92" s="36"/>
      <c r="B92" s="37"/>
      <c r="C92" s="38"/>
      <c r="D92" s="38"/>
      <c r="E92" s="38"/>
      <c r="F92" s="38"/>
      <c r="G92" s="38"/>
      <c r="H92" s="38"/>
      <c r="I92" s="38"/>
      <c r="J92" s="38"/>
      <c r="K92" s="38"/>
      <c r="L92" s="53"/>
      <c r="S92" s="36"/>
      <c r="T92" s="36"/>
      <c r="U92" s="36"/>
      <c r="V92" s="36"/>
      <c r="W92" s="36"/>
      <c r="X92" s="36"/>
      <c r="Y92" s="36"/>
      <c r="Z92" s="36"/>
      <c r="AA92" s="36"/>
      <c r="AB92" s="36"/>
      <c r="AC92" s="36"/>
      <c r="AD92" s="36"/>
      <c r="AE92" s="36"/>
    </row>
    <row r="93" spans="1:31" s="2" customFormat="1" ht="12" customHeight="1">
      <c r="A93" s="36"/>
      <c r="B93" s="37"/>
      <c r="C93" s="30" t="s">
        <v>22</v>
      </c>
      <c r="D93" s="38"/>
      <c r="E93" s="38"/>
      <c r="F93" s="28" t="str">
        <f>F16</f>
        <v xml:space="preserve"> </v>
      </c>
      <c r="G93" s="38"/>
      <c r="H93" s="38"/>
      <c r="I93" s="30" t="s">
        <v>24</v>
      </c>
      <c r="J93" s="68" t="str">
        <f>IF(J16="","",J16)</f>
        <v>31. 12. 2021</v>
      </c>
      <c r="K93" s="38"/>
      <c r="L93" s="53"/>
      <c r="S93" s="36"/>
      <c r="T93" s="36"/>
      <c r="U93" s="36"/>
      <c r="V93" s="36"/>
      <c r="W93" s="36"/>
      <c r="X93" s="36"/>
      <c r="Y93" s="36"/>
      <c r="Z93" s="36"/>
      <c r="AA93" s="36"/>
      <c r="AB93" s="36"/>
      <c r="AC93" s="36"/>
      <c r="AD93" s="36"/>
      <c r="AE93" s="36"/>
    </row>
    <row r="94" spans="1:31" s="2" customFormat="1" ht="6.95" customHeight="1">
      <c r="A94" s="36"/>
      <c r="B94" s="37"/>
      <c r="C94" s="38"/>
      <c r="D94" s="38"/>
      <c r="E94" s="38"/>
      <c r="F94" s="38"/>
      <c r="G94" s="38"/>
      <c r="H94" s="38"/>
      <c r="I94" s="38"/>
      <c r="J94" s="38"/>
      <c r="K94" s="38"/>
      <c r="L94" s="53"/>
      <c r="S94" s="36"/>
      <c r="T94" s="36"/>
      <c r="U94" s="36"/>
      <c r="V94" s="36"/>
      <c r="W94" s="36"/>
      <c r="X94" s="36"/>
      <c r="Y94" s="36"/>
      <c r="Z94" s="36"/>
      <c r="AA94" s="36"/>
      <c r="AB94" s="36"/>
      <c r="AC94" s="36"/>
      <c r="AD94" s="36"/>
      <c r="AE94" s="36"/>
    </row>
    <row r="95" spans="1:31" s="2" customFormat="1" ht="25.7" customHeight="1">
      <c r="A95" s="36"/>
      <c r="B95" s="37"/>
      <c r="C95" s="30" t="s">
        <v>30</v>
      </c>
      <c r="D95" s="38"/>
      <c r="E95" s="38"/>
      <c r="F95" s="28" t="str">
        <f>E19</f>
        <v xml:space="preserve">VŠB-TUO </v>
      </c>
      <c r="G95" s="38"/>
      <c r="H95" s="38"/>
      <c r="I95" s="30" t="s">
        <v>36</v>
      </c>
      <c r="J95" s="34" t="str">
        <f>E25</f>
        <v>CHVÁLEK ATELIÉR s.r.o.</v>
      </c>
      <c r="K95" s="38"/>
      <c r="L95" s="53"/>
      <c r="S95" s="36"/>
      <c r="T95" s="36"/>
      <c r="U95" s="36"/>
      <c r="V95" s="36"/>
      <c r="W95" s="36"/>
      <c r="X95" s="36"/>
      <c r="Y95" s="36"/>
      <c r="Z95" s="36"/>
      <c r="AA95" s="36"/>
      <c r="AB95" s="36"/>
      <c r="AC95" s="36"/>
      <c r="AD95" s="36"/>
      <c r="AE95" s="36"/>
    </row>
    <row r="96" spans="1:31" s="2" customFormat="1" ht="15.2" customHeight="1">
      <c r="A96" s="36"/>
      <c r="B96" s="37"/>
      <c r="C96" s="30" t="s">
        <v>34</v>
      </c>
      <c r="D96" s="38"/>
      <c r="E96" s="38"/>
      <c r="F96" s="28" t="str">
        <f>IF(E22="","",E22)</f>
        <v>Vyplň údaj</v>
      </c>
      <c r="G96" s="38"/>
      <c r="H96" s="38"/>
      <c r="I96" s="30" t="s">
        <v>39</v>
      </c>
      <c r="J96" s="34" t="str">
        <f>E28</f>
        <v xml:space="preserve"> </v>
      </c>
      <c r="K96" s="38"/>
      <c r="L96" s="53"/>
      <c r="S96" s="36"/>
      <c r="T96" s="36"/>
      <c r="U96" s="36"/>
      <c r="V96" s="36"/>
      <c r="W96" s="36"/>
      <c r="X96" s="36"/>
      <c r="Y96" s="36"/>
      <c r="Z96" s="36"/>
      <c r="AA96" s="36"/>
      <c r="AB96" s="36"/>
      <c r="AC96" s="36"/>
      <c r="AD96" s="36"/>
      <c r="AE96" s="36"/>
    </row>
    <row r="97" spans="1:47" s="2" customFormat="1" ht="10.35" customHeight="1">
      <c r="A97" s="36"/>
      <c r="B97" s="37"/>
      <c r="C97" s="38"/>
      <c r="D97" s="38"/>
      <c r="E97" s="38"/>
      <c r="F97" s="38"/>
      <c r="G97" s="38"/>
      <c r="H97" s="38"/>
      <c r="I97" s="38"/>
      <c r="J97" s="38"/>
      <c r="K97" s="38"/>
      <c r="L97" s="53"/>
      <c r="S97" s="36"/>
      <c r="T97" s="36"/>
      <c r="U97" s="36"/>
      <c r="V97" s="36"/>
      <c r="W97" s="36"/>
      <c r="X97" s="36"/>
      <c r="Y97" s="36"/>
      <c r="Z97" s="36"/>
      <c r="AA97" s="36"/>
      <c r="AB97" s="36"/>
      <c r="AC97" s="36"/>
      <c r="AD97" s="36"/>
      <c r="AE97" s="36"/>
    </row>
    <row r="98" spans="1:47" s="2" customFormat="1" ht="29.25" customHeight="1">
      <c r="A98" s="36"/>
      <c r="B98" s="37"/>
      <c r="C98" s="151" t="s">
        <v>138</v>
      </c>
      <c r="D98" s="152"/>
      <c r="E98" s="152"/>
      <c r="F98" s="152"/>
      <c r="G98" s="152"/>
      <c r="H98" s="152"/>
      <c r="I98" s="152"/>
      <c r="J98" s="153" t="s">
        <v>139</v>
      </c>
      <c r="K98" s="152"/>
      <c r="L98" s="53"/>
      <c r="S98" s="36"/>
      <c r="T98" s="36"/>
      <c r="U98" s="36"/>
      <c r="V98" s="36"/>
      <c r="W98" s="36"/>
      <c r="X98" s="36"/>
      <c r="Y98" s="36"/>
      <c r="Z98" s="36"/>
      <c r="AA98" s="36"/>
      <c r="AB98" s="36"/>
      <c r="AC98" s="36"/>
      <c r="AD98" s="36"/>
      <c r="AE98" s="36"/>
    </row>
    <row r="99" spans="1:47" s="2" customFormat="1" ht="10.35" customHeight="1">
      <c r="A99" s="36"/>
      <c r="B99" s="37"/>
      <c r="C99" s="38"/>
      <c r="D99" s="38"/>
      <c r="E99" s="38"/>
      <c r="F99" s="38"/>
      <c r="G99" s="38"/>
      <c r="H99" s="38"/>
      <c r="I99" s="38"/>
      <c r="J99" s="38"/>
      <c r="K99" s="38"/>
      <c r="L99" s="53"/>
      <c r="S99" s="36"/>
      <c r="T99" s="36"/>
      <c r="U99" s="36"/>
      <c r="V99" s="36"/>
      <c r="W99" s="36"/>
      <c r="X99" s="36"/>
      <c r="Y99" s="36"/>
      <c r="Z99" s="36"/>
      <c r="AA99" s="36"/>
      <c r="AB99" s="36"/>
      <c r="AC99" s="36"/>
      <c r="AD99" s="36"/>
      <c r="AE99" s="36"/>
    </row>
    <row r="100" spans="1:47" s="2" customFormat="1" ht="22.9" customHeight="1">
      <c r="A100" s="36"/>
      <c r="B100" s="37"/>
      <c r="C100" s="154" t="s">
        <v>140</v>
      </c>
      <c r="D100" s="38"/>
      <c r="E100" s="38"/>
      <c r="F100" s="38"/>
      <c r="G100" s="38"/>
      <c r="H100" s="38"/>
      <c r="I100" s="38"/>
      <c r="J100" s="86">
        <f>J127</f>
        <v>0</v>
      </c>
      <c r="K100" s="38"/>
      <c r="L100" s="53"/>
      <c r="S100" s="36"/>
      <c r="T100" s="36"/>
      <c r="U100" s="36"/>
      <c r="V100" s="36"/>
      <c r="W100" s="36"/>
      <c r="X100" s="36"/>
      <c r="Y100" s="36"/>
      <c r="Z100" s="36"/>
      <c r="AA100" s="36"/>
      <c r="AB100" s="36"/>
      <c r="AC100" s="36"/>
      <c r="AD100" s="36"/>
      <c r="AE100" s="36"/>
      <c r="AU100" s="18" t="s">
        <v>141</v>
      </c>
    </row>
    <row r="101" spans="1:47" s="9" customFormat="1" ht="24.95" customHeight="1">
      <c r="B101" s="155"/>
      <c r="C101" s="156"/>
      <c r="D101" s="157" t="s">
        <v>658</v>
      </c>
      <c r="E101" s="158"/>
      <c r="F101" s="158"/>
      <c r="G101" s="158"/>
      <c r="H101" s="158"/>
      <c r="I101" s="158"/>
      <c r="J101" s="159">
        <f>J128</f>
        <v>0</v>
      </c>
      <c r="K101" s="156"/>
      <c r="L101" s="160"/>
    </row>
    <row r="102" spans="1:47" s="10" customFormat="1" ht="19.899999999999999" customHeight="1">
      <c r="B102" s="161"/>
      <c r="C102" s="106"/>
      <c r="D102" s="162" t="s">
        <v>659</v>
      </c>
      <c r="E102" s="163"/>
      <c r="F102" s="163"/>
      <c r="G102" s="163"/>
      <c r="H102" s="163"/>
      <c r="I102" s="163"/>
      <c r="J102" s="164">
        <f>J129</f>
        <v>0</v>
      </c>
      <c r="K102" s="106"/>
      <c r="L102" s="165"/>
    </row>
    <row r="103" spans="1:47" s="10" customFormat="1" ht="19.899999999999999" customHeight="1">
      <c r="B103" s="161"/>
      <c r="C103" s="106"/>
      <c r="D103" s="162" t="s">
        <v>682</v>
      </c>
      <c r="E103" s="163"/>
      <c r="F103" s="163"/>
      <c r="G103" s="163"/>
      <c r="H103" s="163"/>
      <c r="I103" s="163"/>
      <c r="J103" s="164">
        <f>J153</f>
        <v>0</v>
      </c>
      <c r="K103" s="106"/>
      <c r="L103" s="165"/>
    </row>
    <row r="104" spans="1:47" s="2" customFormat="1" ht="21.75" customHeight="1">
      <c r="A104" s="36"/>
      <c r="B104" s="37"/>
      <c r="C104" s="38"/>
      <c r="D104" s="38"/>
      <c r="E104" s="38"/>
      <c r="F104" s="38"/>
      <c r="G104" s="38"/>
      <c r="H104" s="38"/>
      <c r="I104" s="38"/>
      <c r="J104" s="38"/>
      <c r="K104" s="38"/>
      <c r="L104" s="53"/>
      <c r="S104" s="36"/>
      <c r="T104" s="36"/>
      <c r="U104" s="36"/>
      <c r="V104" s="36"/>
      <c r="W104" s="36"/>
      <c r="X104" s="36"/>
      <c r="Y104" s="36"/>
      <c r="Z104" s="36"/>
      <c r="AA104" s="36"/>
      <c r="AB104" s="36"/>
      <c r="AC104" s="36"/>
      <c r="AD104" s="36"/>
      <c r="AE104" s="36"/>
    </row>
    <row r="105" spans="1:47" s="2" customFormat="1" ht="6.95" customHeight="1">
      <c r="A105" s="36"/>
      <c r="B105" s="56"/>
      <c r="C105" s="57"/>
      <c r="D105" s="57"/>
      <c r="E105" s="57"/>
      <c r="F105" s="57"/>
      <c r="G105" s="57"/>
      <c r="H105" s="57"/>
      <c r="I105" s="57"/>
      <c r="J105" s="57"/>
      <c r="K105" s="57"/>
      <c r="L105" s="53"/>
      <c r="S105" s="36"/>
      <c r="T105" s="36"/>
      <c r="U105" s="36"/>
      <c r="V105" s="36"/>
      <c r="W105" s="36"/>
      <c r="X105" s="36"/>
      <c r="Y105" s="36"/>
      <c r="Z105" s="36"/>
      <c r="AA105" s="36"/>
      <c r="AB105" s="36"/>
      <c r="AC105" s="36"/>
      <c r="AD105" s="36"/>
      <c r="AE105" s="36"/>
    </row>
    <row r="109" spans="1:47" s="2" customFormat="1" ht="6.95" customHeight="1">
      <c r="A109" s="36"/>
      <c r="B109" s="58"/>
      <c r="C109" s="59"/>
      <c r="D109" s="59"/>
      <c r="E109" s="59"/>
      <c r="F109" s="59"/>
      <c r="G109" s="59"/>
      <c r="H109" s="59"/>
      <c r="I109" s="59"/>
      <c r="J109" s="59"/>
      <c r="K109" s="59"/>
      <c r="L109" s="53"/>
      <c r="S109" s="36"/>
      <c r="T109" s="36"/>
      <c r="U109" s="36"/>
      <c r="V109" s="36"/>
      <c r="W109" s="36"/>
      <c r="X109" s="36"/>
      <c r="Y109" s="36"/>
      <c r="Z109" s="36"/>
      <c r="AA109" s="36"/>
      <c r="AB109" s="36"/>
      <c r="AC109" s="36"/>
      <c r="AD109" s="36"/>
      <c r="AE109" s="36"/>
    </row>
    <row r="110" spans="1:47" s="2" customFormat="1" ht="24.95" customHeight="1">
      <c r="A110" s="36"/>
      <c r="B110" s="37"/>
      <c r="C110" s="24" t="s">
        <v>159</v>
      </c>
      <c r="D110" s="38"/>
      <c r="E110" s="38"/>
      <c r="F110" s="38"/>
      <c r="G110" s="38"/>
      <c r="H110" s="38"/>
      <c r="I110" s="38"/>
      <c r="J110" s="38"/>
      <c r="K110" s="38"/>
      <c r="L110" s="53"/>
      <c r="S110" s="36"/>
      <c r="T110" s="36"/>
      <c r="U110" s="36"/>
      <c r="V110" s="36"/>
      <c r="W110" s="36"/>
      <c r="X110" s="36"/>
      <c r="Y110" s="36"/>
      <c r="Z110" s="36"/>
      <c r="AA110" s="36"/>
      <c r="AB110" s="36"/>
      <c r="AC110" s="36"/>
      <c r="AD110" s="36"/>
      <c r="AE110" s="36"/>
    </row>
    <row r="111" spans="1:47" s="2" customFormat="1" ht="6.95" customHeight="1">
      <c r="A111" s="36"/>
      <c r="B111" s="37"/>
      <c r="C111" s="38"/>
      <c r="D111" s="38"/>
      <c r="E111" s="38"/>
      <c r="F111" s="38"/>
      <c r="G111" s="38"/>
      <c r="H111" s="38"/>
      <c r="I111" s="38"/>
      <c r="J111" s="38"/>
      <c r="K111" s="38"/>
      <c r="L111" s="53"/>
      <c r="S111" s="36"/>
      <c r="T111" s="36"/>
      <c r="U111" s="36"/>
      <c r="V111" s="36"/>
      <c r="W111" s="36"/>
      <c r="X111" s="36"/>
      <c r="Y111" s="36"/>
      <c r="Z111" s="36"/>
      <c r="AA111" s="36"/>
      <c r="AB111" s="36"/>
      <c r="AC111" s="36"/>
      <c r="AD111" s="36"/>
      <c r="AE111" s="36"/>
    </row>
    <row r="112" spans="1:47" s="2" customFormat="1" ht="12" customHeight="1">
      <c r="A112" s="36"/>
      <c r="B112" s="37"/>
      <c r="C112" s="30" t="s">
        <v>16</v>
      </c>
      <c r="D112" s="38"/>
      <c r="E112" s="38"/>
      <c r="F112" s="38"/>
      <c r="G112" s="38"/>
      <c r="H112" s="38"/>
      <c r="I112" s="38"/>
      <c r="J112" s="38"/>
      <c r="K112" s="38"/>
      <c r="L112" s="53"/>
      <c r="S112" s="36"/>
      <c r="T112" s="36"/>
      <c r="U112" s="36"/>
      <c r="V112" s="36"/>
      <c r="W112" s="36"/>
      <c r="X112" s="36"/>
      <c r="Y112" s="36"/>
      <c r="Z112" s="36"/>
      <c r="AA112" s="36"/>
      <c r="AB112" s="36"/>
      <c r="AC112" s="36"/>
      <c r="AD112" s="36"/>
      <c r="AE112" s="36"/>
    </row>
    <row r="113" spans="1:63" s="2" customFormat="1" ht="16.5" customHeight="1">
      <c r="A113" s="36"/>
      <c r="B113" s="37"/>
      <c r="C113" s="38"/>
      <c r="D113" s="38"/>
      <c r="E113" s="326" t="str">
        <f>E7</f>
        <v>Technologický pavilon CPIT - rekonstrukce střech</v>
      </c>
      <c r="F113" s="327"/>
      <c r="G113" s="327"/>
      <c r="H113" s="327"/>
      <c r="I113" s="38"/>
      <c r="J113" s="38"/>
      <c r="K113" s="38"/>
      <c r="L113" s="53"/>
      <c r="S113" s="36"/>
      <c r="T113" s="36"/>
      <c r="U113" s="36"/>
      <c r="V113" s="36"/>
      <c r="W113" s="36"/>
      <c r="X113" s="36"/>
      <c r="Y113" s="36"/>
      <c r="Z113" s="36"/>
      <c r="AA113" s="36"/>
      <c r="AB113" s="36"/>
      <c r="AC113" s="36"/>
      <c r="AD113" s="36"/>
      <c r="AE113" s="36"/>
    </row>
    <row r="114" spans="1:63" s="1" customFormat="1" ht="12" customHeight="1">
      <c r="B114" s="22"/>
      <c r="C114" s="30" t="s">
        <v>133</v>
      </c>
      <c r="D114" s="23"/>
      <c r="E114" s="23"/>
      <c r="F114" s="23"/>
      <c r="G114" s="23"/>
      <c r="H114" s="23"/>
      <c r="I114" s="23"/>
      <c r="J114" s="23"/>
      <c r="K114" s="23"/>
      <c r="L114" s="21"/>
    </row>
    <row r="115" spans="1:63" s="1" customFormat="1" ht="16.5" customHeight="1">
      <c r="B115" s="22"/>
      <c r="C115" s="23"/>
      <c r="D115" s="23"/>
      <c r="E115" s="326" t="s">
        <v>134</v>
      </c>
      <c r="F115" s="285"/>
      <c r="G115" s="285"/>
      <c r="H115" s="285"/>
      <c r="I115" s="23"/>
      <c r="J115" s="23"/>
      <c r="K115" s="23"/>
      <c r="L115" s="21"/>
    </row>
    <row r="116" spans="1:63" s="1" customFormat="1" ht="12" customHeight="1">
      <c r="B116" s="22"/>
      <c r="C116" s="30" t="s">
        <v>135</v>
      </c>
      <c r="D116" s="23"/>
      <c r="E116" s="23"/>
      <c r="F116" s="23"/>
      <c r="G116" s="23"/>
      <c r="H116" s="23"/>
      <c r="I116" s="23"/>
      <c r="J116" s="23"/>
      <c r="K116" s="23"/>
      <c r="L116" s="21"/>
    </row>
    <row r="117" spans="1:63" s="2" customFormat="1" ht="16.5" customHeight="1">
      <c r="A117" s="36"/>
      <c r="B117" s="37"/>
      <c r="C117" s="38"/>
      <c r="D117" s="38"/>
      <c r="E117" s="330" t="s">
        <v>655</v>
      </c>
      <c r="F117" s="328"/>
      <c r="G117" s="328"/>
      <c r="H117" s="328"/>
      <c r="I117" s="38"/>
      <c r="J117" s="38"/>
      <c r="K117" s="38"/>
      <c r="L117" s="53"/>
      <c r="S117" s="36"/>
      <c r="T117" s="36"/>
      <c r="U117" s="36"/>
      <c r="V117" s="36"/>
      <c r="W117" s="36"/>
      <c r="X117" s="36"/>
      <c r="Y117" s="36"/>
      <c r="Z117" s="36"/>
      <c r="AA117" s="36"/>
      <c r="AB117" s="36"/>
      <c r="AC117" s="36"/>
      <c r="AD117" s="36"/>
      <c r="AE117" s="36"/>
    </row>
    <row r="118" spans="1:63" s="2" customFormat="1" ht="12" customHeight="1">
      <c r="A118" s="36"/>
      <c r="B118" s="37"/>
      <c r="C118" s="30" t="s">
        <v>656</v>
      </c>
      <c r="D118" s="38"/>
      <c r="E118" s="38"/>
      <c r="F118" s="38"/>
      <c r="G118" s="38"/>
      <c r="H118" s="38"/>
      <c r="I118" s="38"/>
      <c r="J118" s="38"/>
      <c r="K118" s="38"/>
      <c r="L118" s="53"/>
      <c r="S118" s="36"/>
      <c r="T118" s="36"/>
      <c r="U118" s="36"/>
      <c r="V118" s="36"/>
      <c r="W118" s="36"/>
      <c r="X118" s="36"/>
      <c r="Y118" s="36"/>
      <c r="Z118" s="36"/>
      <c r="AA118" s="36"/>
      <c r="AB118" s="36"/>
      <c r="AC118" s="36"/>
      <c r="AD118" s="36"/>
      <c r="AE118" s="36"/>
    </row>
    <row r="119" spans="1:63" s="2" customFormat="1" ht="16.5" customHeight="1">
      <c r="A119" s="36"/>
      <c r="B119" s="37"/>
      <c r="C119" s="38"/>
      <c r="D119" s="38"/>
      <c r="E119" s="278" t="str">
        <f>E13</f>
        <v>1b - Zpětné montáže</v>
      </c>
      <c r="F119" s="328"/>
      <c r="G119" s="328"/>
      <c r="H119" s="328"/>
      <c r="I119" s="38"/>
      <c r="J119" s="38"/>
      <c r="K119" s="38"/>
      <c r="L119" s="53"/>
      <c r="S119" s="36"/>
      <c r="T119" s="36"/>
      <c r="U119" s="36"/>
      <c r="V119" s="36"/>
      <c r="W119" s="36"/>
      <c r="X119" s="36"/>
      <c r="Y119" s="36"/>
      <c r="Z119" s="36"/>
      <c r="AA119" s="36"/>
      <c r="AB119" s="36"/>
      <c r="AC119" s="36"/>
      <c r="AD119" s="36"/>
      <c r="AE119" s="36"/>
    </row>
    <row r="120" spans="1:63" s="2" customFormat="1" ht="6.95" customHeight="1">
      <c r="A120" s="36"/>
      <c r="B120" s="37"/>
      <c r="C120" s="38"/>
      <c r="D120" s="38"/>
      <c r="E120" s="38"/>
      <c r="F120" s="38"/>
      <c r="G120" s="38"/>
      <c r="H120" s="38"/>
      <c r="I120" s="38"/>
      <c r="J120" s="38"/>
      <c r="K120" s="38"/>
      <c r="L120" s="53"/>
      <c r="S120" s="36"/>
      <c r="T120" s="36"/>
      <c r="U120" s="36"/>
      <c r="V120" s="36"/>
      <c r="W120" s="36"/>
      <c r="X120" s="36"/>
      <c r="Y120" s="36"/>
      <c r="Z120" s="36"/>
      <c r="AA120" s="36"/>
      <c r="AB120" s="36"/>
      <c r="AC120" s="36"/>
      <c r="AD120" s="36"/>
      <c r="AE120" s="36"/>
    </row>
    <row r="121" spans="1:63" s="2" customFormat="1" ht="12" customHeight="1">
      <c r="A121" s="36"/>
      <c r="B121" s="37"/>
      <c r="C121" s="30" t="s">
        <v>22</v>
      </c>
      <c r="D121" s="38"/>
      <c r="E121" s="38"/>
      <c r="F121" s="28" t="str">
        <f>F16</f>
        <v xml:space="preserve"> </v>
      </c>
      <c r="G121" s="38"/>
      <c r="H121" s="38"/>
      <c r="I121" s="30" t="s">
        <v>24</v>
      </c>
      <c r="J121" s="68" t="str">
        <f>IF(J16="","",J16)</f>
        <v>31. 12. 2021</v>
      </c>
      <c r="K121" s="38"/>
      <c r="L121" s="53"/>
      <c r="S121" s="36"/>
      <c r="T121" s="36"/>
      <c r="U121" s="36"/>
      <c r="V121" s="36"/>
      <c r="W121" s="36"/>
      <c r="X121" s="36"/>
      <c r="Y121" s="36"/>
      <c r="Z121" s="36"/>
      <c r="AA121" s="36"/>
      <c r="AB121" s="36"/>
      <c r="AC121" s="36"/>
      <c r="AD121" s="36"/>
      <c r="AE121" s="36"/>
    </row>
    <row r="122" spans="1:63" s="2" customFormat="1" ht="6.95" customHeight="1">
      <c r="A122" s="36"/>
      <c r="B122" s="37"/>
      <c r="C122" s="38"/>
      <c r="D122" s="38"/>
      <c r="E122" s="38"/>
      <c r="F122" s="38"/>
      <c r="G122" s="38"/>
      <c r="H122" s="38"/>
      <c r="I122" s="38"/>
      <c r="J122" s="38"/>
      <c r="K122" s="38"/>
      <c r="L122" s="53"/>
      <c r="S122" s="36"/>
      <c r="T122" s="36"/>
      <c r="U122" s="36"/>
      <c r="V122" s="36"/>
      <c r="W122" s="36"/>
      <c r="X122" s="36"/>
      <c r="Y122" s="36"/>
      <c r="Z122" s="36"/>
      <c r="AA122" s="36"/>
      <c r="AB122" s="36"/>
      <c r="AC122" s="36"/>
      <c r="AD122" s="36"/>
      <c r="AE122" s="36"/>
    </row>
    <row r="123" spans="1:63" s="2" customFormat="1" ht="25.7" customHeight="1">
      <c r="A123" s="36"/>
      <c r="B123" s="37"/>
      <c r="C123" s="30" t="s">
        <v>30</v>
      </c>
      <c r="D123" s="38"/>
      <c r="E123" s="38"/>
      <c r="F123" s="28" t="str">
        <f>E19</f>
        <v xml:space="preserve">VŠB-TUO </v>
      </c>
      <c r="G123" s="38"/>
      <c r="H123" s="38"/>
      <c r="I123" s="30" t="s">
        <v>36</v>
      </c>
      <c r="J123" s="34" t="str">
        <f>E25</f>
        <v>CHVÁLEK ATELIÉR s.r.o.</v>
      </c>
      <c r="K123" s="38"/>
      <c r="L123" s="53"/>
      <c r="S123" s="36"/>
      <c r="T123" s="36"/>
      <c r="U123" s="36"/>
      <c r="V123" s="36"/>
      <c r="W123" s="36"/>
      <c r="X123" s="36"/>
      <c r="Y123" s="36"/>
      <c r="Z123" s="36"/>
      <c r="AA123" s="36"/>
      <c r="AB123" s="36"/>
      <c r="AC123" s="36"/>
      <c r="AD123" s="36"/>
      <c r="AE123" s="36"/>
    </row>
    <row r="124" spans="1:63" s="2" customFormat="1" ht="15.2" customHeight="1">
      <c r="A124" s="36"/>
      <c r="B124" s="37"/>
      <c r="C124" s="30" t="s">
        <v>34</v>
      </c>
      <c r="D124" s="38"/>
      <c r="E124" s="38"/>
      <c r="F124" s="28" t="str">
        <f>IF(E22="","",E22)</f>
        <v>Vyplň údaj</v>
      </c>
      <c r="G124" s="38"/>
      <c r="H124" s="38"/>
      <c r="I124" s="30" t="s">
        <v>39</v>
      </c>
      <c r="J124" s="34" t="str">
        <f>E28</f>
        <v xml:space="preserve"> </v>
      </c>
      <c r="K124" s="38"/>
      <c r="L124" s="53"/>
      <c r="S124" s="36"/>
      <c r="T124" s="36"/>
      <c r="U124" s="36"/>
      <c r="V124" s="36"/>
      <c r="W124" s="36"/>
      <c r="X124" s="36"/>
      <c r="Y124" s="36"/>
      <c r="Z124" s="36"/>
      <c r="AA124" s="36"/>
      <c r="AB124" s="36"/>
      <c r="AC124" s="36"/>
      <c r="AD124" s="36"/>
      <c r="AE124" s="36"/>
    </row>
    <row r="125" spans="1:63" s="2" customFormat="1" ht="10.35" customHeight="1">
      <c r="A125" s="36"/>
      <c r="B125" s="37"/>
      <c r="C125" s="38"/>
      <c r="D125" s="38"/>
      <c r="E125" s="38"/>
      <c r="F125" s="38"/>
      <c r="G125" s="38"/>
      <c r="H125" s="38"/>
      <c r="I125" s="38"/>
      <c r="J125" s="38"/>
      <c r="K125" s="38"/>
      <c r="L125" s="53"/>
      <c r="S125" s="36"/>
      <c r="T125" s="36"/>
      <c r="U125" s="36"/>
      <c r="V125" s="36"/>
      <c r="W125" s="36"/>
      <c r="X125" s="36"/>
      <c r="Y125" s="36"/>
      <c r="Z125" s="36"/>
      <c r="AA125" s="36"/>
      <c r="AB125" s="36"/>
      <c r="AC125" s="36"/>
      <c r="AD125" s="36"/>
      <c r="AE125" s="36"/>
    </row>
    <row r="126" spans="1:63" s="11" customFormat="1" ht="29.25" customHeight="1">
      <c r="A126" s="166"/>
      <c r="B126" s="167"/>
      <c r="C126" s="168" t="s">
        <v>160</v>
      </c>
      <c r="D126" s="169" t="s">
        <v>68</v>
      </c>
      <c r="E126" s="169" t="s">
        <v>64</v>
      </c>
      <c r="F126" s="169" t="s">
        <v>65</v>
      </c>
      <c r="G126" s="169" t="s">
        <v>161</v>
      </c>
      <c r="H126" s="169" t="s">
        <v>162</v>
      </c>
      <c r="I126" s="169" t="s">
        <v>163</v>
      </c>
      <c r="J126" s="169" t="s">
        <v>139</v>
      </c>
      <c r="K126" s="170" t="s">
        <v>164</v>
      </c>
      <c r="L126" s="171"/>
      <c r="M126" s="77" t="s">
        <v>1</v>
      </c>
      <c r="N126" s="78" t="s">
        <v>47</v>
      </c>
      <c r="O126" s="78" t="s">
        <v>165</v>
      </c>
      <c r="P126" s="78" t="s">
        <v>166</v>
      </c>
      <c r="Q126" s="78" t="s">
        <v>167</v>
      </c>
      <c r="R126" s="78" t="s">
        <v>168</v>
      </c>
      <c r="S126" s="78" t="s">
        <v>169</v>
      </c>
      <c r="T126" s="79" t="s">
        <v>170</v>
      </c>
      <c r="U126" s="166"/>
      <c r="V126" s="166"/>
      <c r="W126" s="166"/>
      <c r="X126" s="166"/>
      <c r="Y126" s="166"/>
      <c r="Z126" s="166"/>
      <c r="AA126" s="166"/>
      <c r="AB126" s="166"/>
      <c r="AC126" s="166"/>
      <c r="AD126" s="166"/>
      <c r="AE126" s="166"/>
    </row>
    <row r="127" spans="1:63" s="2" customFormat="1" ht="22.9" customHeight="1">
      <c r="A127" s="36"/>
      <c r="B127" s="37"/>
      <c r="C127" s="84" t="s">
        <v>171</v>
      </c>
      <c r="D127" s="38"/>
      <c r="E127" s="38"/>
      <c r="F127" s="38"/>
      <c r="G127" s="38"/>
      <c r="H127" s="38"/>
      <c r="I127" s="38"/>
      <c r="J127" s="172">
        <f>BK127</f>
        <v>0</v>
      </c>
      <c r="K127" s="38"/>
      <c r="L127" s="41"/>
      <c r="M127" s="80"/>
      <c r="N127" s="173"/>
      <c r="O127" s="81"/>
      <c r="P127" s="174">
        <f>P128</f>
        <v>0</v>
      </c>
      <c r="Q127" s="81"/>
      <c r="R127" s="174">
        <f>R128</f>
        <v>0</v>
      </c>
      <c r="S127" s="81"/>
      <c r="T127" s="175">
        <f>T128</f>
        <v>0</v>
      </c>
      <c r="U127" s="36"/>
      <c r="V127" s="36"/>
      <c r="W127" s="36"/>
      <c r="X127" s="36"/>
      <c r="Y127" s="36"/>
      <c r="Z127" s="36"/>
      <c r="AA127" s="36"/>
      <c r="AB127" s="36"/>
      <c r="AC127" s="36"/>
      <c r="AD127" s="36"/>
      <c r="AE127" s="36"/>
      <c r="AT127" s="18" t="s">
        <v>82</v>
      </c>
      <c r="AU127" s="18" t="s">
        <v>141</v>
      </c>
      <c r="BK127" s="176">
        <f>BK128</f>
        <v>0</v>
      </c>
    </row>
    <row r="128" spans="1:63" s="12" customFormat="1" ht="25.9" customHeight="1">
      <c r="B128" s="177"/>
      <c r="C128" s="178"/>
      <c r="D128" s="179" t="s">
        <v>82</v>
      </c>
      <c r="E128" s="180" t="s">
        <v>660</v>
      </c>
      <c r="F128" s="180" t="s">
        <v>661</v>
      </c>
      <c r="G128" s="178"/>
      <c r="H128" s="178"/>
      <c r="I128" s="181"/>
      <c r="J128" s="182">
        <f>BK128</f>
        <v>0</v>
      </c>
      <c r="K128" s="178"/>
      <c r="L128" s="183"/>
      <c r="M128" s="184"/>
      <c r="N128" s="185"/>
      <c r="O128" s="185"/>
      <c r="P128" s="186">
        <f>P129+P153</f>
        <v>0</v>
      </c>
      <c r="Q128" s="185"/>
      <c r="R128" s="186">
        <f>R129+R153</f>
        <v>0</v>
      </c>
      <c r="S128" s="185"/>
      <c r="T128" s="187">
        <f>T129+T153</f>
        <v>0</v>
      </c>
      <c r="AR128" s="188" t="s">
        <v>87</v>
      </c>
      <c r="AT128" s="189" t="s">
        <v>82</v>
      </c>
      <c r="AU128" s="189" t="s">
        <v>83</v>
      </c>
      <c r="AY128" s="188" t="s">
        <v>174</v>
      </c>
      <c r="BK128" s="190">
        <f>BK129+BK153</f>
        <v>0</v>
      </c>
    </row>
    <row r="129" spans="1:65" s="12" customFormat="1" ht="22.9" customHeight="1">
      <c r="B129" s="177"/>
      <c r="C129" s="178"/>
      <c r="D129" s="179" t="s">
        <v>82</v>
      </c>
      <c r="E129" s="191" t="s">
        <v>662</v>
      </c>
      <c r="F129" s="191" t="s">
        <v>663</v>
      </c>
      <c r="G129" s="178"/>
      <c r="H129" s="178"/>
      <c r="I129" s="181"/>
      <c r="J129" s="192">
        <f>BK129</f>
        <v>0</v>
      </c>
      <c r="K129" s="178"/>
      <c r="L129" s="183"/>
      <c r="M129" s="184"/>
      <c r="N129" s="185"/>
      <c r="O129" s="185"/>
      <c r="P129" s="186">
        <f>SUM(P130:P152)</f>
        <v>0</v>
      </c>
      <c r="Q129" s="185"/>
      <c r="R129" s="186">
        <f>SUM(R130:R152)</f>
        <v>0</v>
      </c>
      <c r="S129" s="185"/>
      <c r="T129" s="187">
        <f>SUM(T130:T152)</f>
        <v>0</v>
      </c>
      <c r="AR129" s="188" t="s">
        <v>87</v>
      </c>
      <c r="AT129" s="189" t="s">
        <v>82</v>
      </c>
      <c r="AU129" s="189" t="s">
        <v>87</v>
      </c>
      <c r="AY129" s="188" t="s">
        <v>174</v>
      </c>
      <c r="BK129" s="190">
        <f>SUM(BK130:BK152)</f>
        <v>0</v>
      </c>
    </row>
    <row r="130" spans="1:65" s="2" customFormat="1" ht="16.5" customHeight="1">
      <c r="A130" s="36"/>
      <c r="B130" s="37"/>
      <c r="C130" s="193" t="s">
        <v>87</v>
      </c>
      <c r="D130" s="193" t="s">
        <v>177</v>
      </c>
      <c r="E130" s="194" t="s">
        <v>664</v>
      </c>
      <c r="F130" s="195" t="s">
        <v>683</v>
      </c>
      <c r="G130" s="196" t="s">
        <v>180</v>
      </c>
      <c r="H130" s="197">
        <v>37</v>
      </c>
      <c r="I130" s="198"/>
      <c r="J130" s="199">
        <f t="shared" ref="J130:J143" si="0">ROUND(I130*H130,2)</f>
        <v>0</v>
      </c>
      <c r="K130" s="195" t="s">
        <v>181</v>
      </c>
      <c r="L130" s="41"/>
      <c r="M130" s="200" t="s">
        <v>1</v>
      </c>
      <c r="N130" s="201" t="s">
        <v>48</v>
      </c>
      <c r="O130" s="73"/>
      <c r="P130" s="202">
        <f t="shared" ref="P130:P143" si="1">O130*H130</f>
        <v>0</v>
      </c>
      <c r="Q130" s="202">
        <v>0</v>
      </c>
      <c r="R130" s="202">
        <f t="shared" ref="R130:R143" si="2">Q130*H130</f>
        <v>0</v>
      </c>
      <c r="S130" s="202">
        <v>0</v>
      </c>
      <c r="T130" s="203">
        <f t="shared" ref="T130:T143" si="3">S130*H130</f>
        <v>0</v>
      </c>
      <c r="U130" s="36"/>
      <c r="V130" s="36"/>
      <c r="W130" s="36"/>
      <c r="X130" s="36"/>
      <c r="Y130" s="36"/>
      <c r="Z130" s="36"/>
      <c r="AA130" s="36"/>
      <c r="AB130" s="36"/>
      <c r="AC130" s="36"/>
      <c r="AD130" s="36"/>
      <c r="AE130" s="36"/>
      <c r="AR130" s="204" t="s">
        <v>120</v>
      </c>
      <c r="AT130" s="204" t="s">
        <v>177</v>
      </c>
      <c r="AU130" s="204" t="s">
        <v>91</v>
      </c>
      <c r="AY130" s="18" t="s">
        <v>174</v>
      </c>
      <c r="BE130" s="205">
        <f t="shared" ref="BE130:BE143" si="4">IF(N130="základní",J130,0)</f>
        <v>0</v>
      </c>
      <c r="BF130" s="205">
        <f t="shared" ref="BF130:BF143" si="5">IF(N130="snížená",J130,0)</f>
        <v>0</v>
      </c>
      <c r="BG130" s="205">
        <f t="shared" ref="BG130:BG143" si="6">IF(N130="zákl. přenesená",J130,0)</f>
        <v>0</v>
      </c>
      <c r="BH130" s="205">
        <f t="shared" ref="BH130:BH143" si="7">IF(N130="sníž. přenesená",J130,0)</f>
        <v>0</v>
      </c>
      <c r="BI130" s="205">
        <f t="shared" ref="BI130:BI143" si="8">IF(N130="nulová",J130,0)</f>
        <v>0</v>
      </c>
      <c r="BJ130" s="18" t="s">
        <v>87</v>
      </c>
      <c r="BK130" s="205">
        <f t="shared" ref="BK130:BK143" si="9">ROUND(I130*H130,2)</f>
        <v>0</v>
      </c>
      <c r="BL130" s="18" t="s">
        <v>120</v>
      </c>
      <c r="BM130" s="204" t="s">
        <v>91</v>
      </c>
    </row>
    <row r="131" spans="1:65" s="2" customFormat="1" ht="16.5" customHeight="1">
      <c r="A131" s="36"/>
      <c r="B131" s="37"/>
      <c r="C131" s="193" t="s">
        <v>91</v>
      </c>
      <c r="D131" s="193" t="s">
        <v>177</v>
      </c>
      <c r="E131" s="194" t="s">
        <v>667</v>
      </c>
      <c r="F131" s="195" t="s">
        <v>684</v>
      </c>
      <c r="G131" s="196" t="s">
        <v>180</v>
      </c>
      <c r="H131" s="197">
        <v>33</v>
      </c>
      <c r="I131" s="198"/>
      <c r="J131" s="199">
        <f t="shared" si="0"/>
        <v>0</v>
      </c>
      <c r="K131" s="195" t="s">
        <v>181</v>
      </c>
      <c r="L131" s="41"/>
      <c r="M131" s="200" t="s">
        <v>1</v>
      </c>
      <c r="N131" s="201" t="s">
        <v>48</v>
      </c>
      <c r="O131" s="73"/>
      <c r="P131" s="202">
        <f t="shared" si="1"/>
        <v>0</v>
      </c>
      <c r="Q131" s="202">
        <v>0</v>
      </c>
      <c r="R131" s="202">
        <f t="shared" si="2"/>
        <v>0</v>
      </c>
      <c r="S131" s="202">
        <v>0</v>
      </c>
      <c r="T131" s="203">
        <f t="shared" si="3"/>
        <v>0</v>
      </c>
      <c r="U131" s="36"/>
      <c r="V131" s="36"/>
      <c r="W131" s="36"/>
      <c r="X131" s="36"/>
      <c r="Y131" s="36"/>
      <c r="Z131" s="36"/>
      <c r="AA131" s="36"/>
      <c r="AB131" s="36"/>
      <c r="AC131" s="36"/>
      <c r="AD131" s="36"/>
      <c r="AE131" s="36"/>
      <c r="AR131" s="204" t="s">
        <v>120</v>
      </c>
      <c r="AT131" s="204" t="s">
        <v>177</v>
      </c>
      <c r="AU131" s="204" t="s">
        <v>91</v>
      </c>
      <c r="AY131" s="18" t="s">
        <v>174</v>
      </c>
      <c r="BE131" s="205">
        <f t="shared" si="4"/>
        <v>0</v>
      </c>
      <c r="BF131" s="205">
        <f t="shared" si="5"/>
        <v>0</v>
      </c>
      <c r="BG131" s="205">
        <f t="shared" si="6"/>
        <v>0</v>
      </c>
      <c r="BH131" s="205">
        <f t="shared" si="7"/>
        <v>0</v>
      </c>
      <c r="BI131" s="205">
        <f t="shared" si="8"/>
        <v>0</v>
      </c>
      <c r="BJ131" s="18" t="s">
        <v>87</v>
      </c>
      <c r="BK131" s="205">
        <f t="shared" si="9"/>
        <v>0</v>
      </c>
      <c r="BL131" s="18" t="s">
        <v>120</v>
      </c>
      <c r="BM131" s="204" t="s">
        <v>120</v>
      </c>
    </row>
    <row r="132" spans="1:65" s="2" customFormat="1" ht="16.5" customHeight="1">
      <c r="A132" s="36"/>
      <c r="B132" s="37"/>
      <c r="C132" s="193" t="s">
        <v>105</v>
      </c>
      <c r="D132" s="193" t="s">
        <v>177</v>
      </c>
      <c r="E132" s="194" t="s">
        <v>670</v>
      </c>
      <c r="F132" s="195" t="s">
        <v>685</v>
      </c>
      <c r="G132" s="196" t="s">
        <v>643</v>
      </c>
      <c r="H132" s="197">
        <v>2</v>
      </c>
      <c r="I132" s="198"/>
      <c r="J132" s="199">
        <f t="shared" si="0"/>
        <v>0</v>
      </c>
      <c r="K132" s="195" t="s">
        <v>181</v>
      </c>
      <c r="L132" s="41"/>
      <c r="M132" s="200" t="s">
        <v>1</v>
      </c>
      <c r="N132" s="201" t="s">
        <v>48</v>
      </c>
      <c r="O132" s="73"/>
      <c r="P132" s="202">
        <f t="shared" si="1"/>
        <v>0</v>
      </c>
      <c r="Q132" s="202">
        <v>0</v>
      </c>
      <c r="R132" s="202">
        <f t="shared" si="2"/>
        <v>0</v>
      </c>
      <c r="S132" s="202">
        <v>0</v>
      </c>
      <c r="T132" s="203">
        <f t="shared" si="3"/>
        <v>0</v>
      </c>
      <c r="U132" s="36"/>
      <c r="V132" s="36"/>
      <c r="W132" s="36"/>
      <c r="X132" s="36"/>
      <c r="Y132" s="36"/>
      <c r="Z132" s="36"/>
      <c r="AA132" s="36"/>
      <c r="AB132" s="36"/>
      <c r="AC132" s="36"/>
      <c r="AD132" s="36"/>
      <c r="AE132" s="36"/>
      <c r="AR132" s="204" t="s">
        <v>120</v>
      </c>
      <c r="AT132" s="204" t="s">
        <v>177</v>
      </c>
      <c r="AU132" s="204" t="s">
        <v>91</v>
      </c>
      <c r="AY132" s="18" t="s">
        <v>174</v>
      </c>
      <c r="BE132" s="205">
        <f t="shared" si="4"/>
        <v>0</v>
      </c>
      <c r="BF132" s="205">
        <f t="shared" si="5"/>
        <v>0</v>
      </c>
      <c r="BG132" s="205">
        <f t="shared" si="6"/>
        <v>0</v>
      </c>
      <c r="BH132" s="205">
        <f t="shared" si="7"/>
        <v>0</v>
      </c>
      <c r="BI132" s="205">
        <f t="shared" si="8"/>
        <v>0</v>
      </c>
      <c r="BJ132" s="18" t="s">
        <v>87</v>
      </c>
      <c r="BK132" s="205">
        <f t="shared" si="9"/>
        <v>0</v>
      </c>
      <c r="BL132" s="18" t="s">
        <v>120</v>
      </c>
      <c r="BM132" s="204" t="s">
        <v>175</v>
      </c>
    </row>
    <row r="133" spans="1:65" s="2" customFormat="1" ht="16.5" customHeight="1">
      <c r="A133" s="36"/>
      <c r="B133" s="37"/>
      <c r="C133" s="193" t="s">
        <v>120</v>
      </c>
      <c r="D133" s="193" t="s">
        <v>177</v>
      </c>
      <c r="E133" s="194" t="s">
        <v>673</v>
      </c>
      <c r="F133" s="195" t="s">
        <v>686</v>
      </c>
      <c r="G133" s="196" t="s">
        <v>643</v>
      </c>
      <c r="H133" s="197">
        <v>2</v>
      </c>
      <c r="I133" s="198"/>
      <c r="J133" s="199">
        <f t="shared" si="0"/>
        <v>0</v>
      </c>
      <c r="K133" s="195" t="s">
        <v>181</v>
      </c>
      <c r="L133" s="41"/>
      <c r="M133" s="200" t="s">
        <v>1</v>
      </c>
      <c r="N133" s="201" t="s">
        <v>48</v>
      </c>
      <c r="O133" s="73"/>
      <c r="P133" s="202">
        <f t="shared" si="1"/>
        <v>0</v>
      </c>
      <c r="Q133" s="202">
        <v>0</v>
      </c>
      <c r="R133" s="202">
        <f t="shared" si="2"/>
        <v>0</v>
      </c>
      <c r="S133" s="202">
        <v>0</v>
      </c>
      <c r="T133" s="203">
        <f t="shared" si="3"/>
        <v>0</v>
      </c>
      <c r="U133" s="36"/>
      <c r="V133" s="36"/>
      <c r="W133" s="36"/>
      <c r="X133" s="36"/>
      <c r="Y133" s="36"/>
      <c r="Z133" s="36"/>
      <c r="AA133" s="36"/>
      <c r="AB133" s="36"/>
      <c r="AC133" s="36"/>
      <c r="AD133" s="36"/>
      <c r="AE133" s="36"/>
      <c r="AR133" s="204" t="s">
        <v>120</v>
      </c>
      <c r="AT133" s="204" t="s">
        <v>177</v>
      </c>
      <c r="AU133" s="204" t="s">
        <v>91</v>
      </c>
      <c r="AY133" s="18" t="s">
        <v>174</v>
      </c>
      <c r="BE133" s="205">
        <f t="shared" si="4"/>
        <v>0</v>
      </c>
      <c r="BF133" s="205">
        <f t="shared" si="5"/>
        <v>0</v>
      </c>
      <c r="BG133" s="205">
        <f t="shared" si="6"/>
        <v>0</v>
      </c>
      <c r="BH133" s="205">
        <f t="shared" si="7"/>
        <v>0</v>
      </c>
      <c r="BI133" s="205">
        <f t="shared" si="8"/>
        <v>0</v>
      </c>
      <c r="BJ133" s="18" t="s">
        <v>87</v>
      </c>
      <c r="BK133" s="205">
        <f t="shared" si="9"/>
        <v>0</v>
      </c>
      <c r="BL133" s="18" t="s">
        <v>120</v>
      </c>
      <c r="BM133" s="204" t="s">
        <v>225</v>
      </c>
    </row>
    <row r="134" spans="1:65" s="2" customFormat="1" ht="16.5" customHeight="1">
      <c r="A134" s="36"/>
      <c r="B134" s="37"/>
      <c r="C134" s="193" t="s">
        <v>208</v>
      </c>
      <c r="D134" s="193" t="s">
        <v>177</v>
      </c>
      <c r="E134" s="194" t="s">
        <v>687</v>
      </c>
      <c r="F134" s="195" t="s">
        <v>688</v>
      </c>
      <c r="G134" s="196" t="s">
        <v>689</v>
      </c>
      <c r="H134" s="197">
        <v>10</v>
      </c>
      <c r="I134" s="198"/>
      <c r="J134" s="199">
        <f t="shared" si="0"/>
        <v>0</v>
      </c>
      <c r="K134" s="195" t="s">
        <v>181</v>
      </c>
      <c r="L134" s="41"/>
      <c r="M134" s="200" t="s">
        <v>1</v>
      </c>
      <c r="N134" s="201" t="s">
        <v>48</v>
      </c>
      <c r="O134" s="73"/>
      <c r="P134" s="202">
        <f t="shared" si="1"/>
        <v>0</v>
      </c>
      <c r="Q134" s="202">
        <v>0</v>
      </c>
      <c r="R134" s="202">
        <f t="shared" si="2"/>
        <v>0</v>
      </c>
      <c r="S134" s="202">
        <v>0</v>
      </c>
      <c r="T134" s="203">
        <f t="shared" si="3"/>
        <v>0</v>
      </c>
      <c r="U134" s="36"/>
      <c r="V134" s="36"/>
      <c r="W134" s="36"/>
      <c r="X134" s="36"/>
      <c r="Y134" s="36"/>
      <c r="Z134" s="36"/>
      <c r="AA134" s="36"/>
      <c r="AB134" s="36"/>
      <c r="AC134" s="36"/>
      <c r="AD134" s="36"/>
      <c r="AE134" s="36"/>
      <c r="AR134" s="204" t="s">
        <v>120</v>
      </c>
      <c r="AT134" s="204" t="s">
        <v>177</v>
      </c>
      <c r="AU134" s="204" t="s">
        <v>91</v>
      </c>
      <c r="AY134" s="18" t="s">
        <v>174</v>
      </c>
      <c r="BE134" s="205">
        <f t="shared" si="4"/>
        <v>0</v>
      </c>
      <c r="BF134" s="205">
        <f t="shared" si="5"/>
        <v>0</v>
      </c>
      <c r="BG134" s="205">
        <f t="shared" si="6"/>
        <v>0</v>
      </c>
      <c r="BH134" s="205">
        <f t="shared" si="7"/>
        <v>0</v>
      </c>
      <c r="BI134" s="205">
        <f t="shared" si="8"/>
        <v>0</v>
      </c>
      <c r="BJ134" s="18" t="s">
        <v>87</v>
      </c>
      <c r="BK134" s="205">
        <f t="shared" si="9"/>
        <v>0</v>
      </c>
      <c r="BL134" s="18" t="s">
        <v>120</v>
      </c>
      <c r="BM134" s="204" t="s">
        <v>233</v>
      </c>
    </row>
    <row r="135" spans="1:65" s="2" customFormat="1" ht="16.5" customHeight="1">
      <c r="A135" s="36"/>
      <c r="B135" s="37"/>
      <c r="C135" s="193" t="s">
        <v>175</v>
      </c>
      <c r="D135" s="193" t="s">
        <v>177</v>
      </c>
      <c r="E135" s="194" t="s">
        <v>690</v>
      </c>
      <c r="F135" s="195" t="s">
        <v>691</v>
      </c>
      <c r="G135" s="196" t="s">
        <v>689</v>
      </c>
      <c r="H135" s="197">
        <v>10</v>
      </c>
      <c r="I135" s="198"/>
      <c r="J135" s="199">
        <f t="shared" si="0"/>
        <v>0</v>
      </c>
      <c r="K135" s="195" t="s">
        <v>181</v>
      </c>
      <c r="L135" s="41"/>
      <c r="M135" s="200" t="s">
        <v>1</v>
      </c>
      <c r="N135" s="201" t="s">
        <v>48</v>
      </c>
      <c r="O135" s="73"/>
      <c r="P135" s="202">
        <f t="shared" si="1"/>
        <v>0</v>
      </c>
      <c r="Q135" s="202">
        <v>0</v>
      </c>
      <c r="R135" s="202">
        <f t="shared" si="2"/>
        <v>0</v>
      </c>
      <c r="S135" s="202">
        <v>0</v>
      </c>
      <c r="T135" s="203">
        <f t="shared" si="3"/>
        <v>0</v>
      </c>
      <c r="U135" s="36"/>
      <c r="V135" s="36"/>
      <c r="W135" s="36"/>
      <c r="X135" s="36"/>
      <c r="Y135" s="36"/>
      <c r="Z135" s="36"/>
      <c r="AA135" s="36"/>
      <c r="AB135" s="36"/>
      <c r="AC135" s="36"/>
      <c r="AD135" s="36"/>
      <c r="AE135" s="36"/>
      <c r="AR135" s="204" t="s">
        <v>120</v>
      </c>
      <c r="AT135" s="204" t="s">
        <v>177</v>
      </c>
      <c r="AU135" s="204" t="s">
        <v>91</v>
      </c>
      <c r="AY135" s="18" t="s">
        <v>174</v>
      </c>
      <c r="BE135" s="205">
        <f t="shared" si="4"/>
        <v>0</v>
      </c>
      <c r="BF135" s="205">
        <f t="shared" si="5"/>
        <v>0</v>
      </c>
      <c r="BG135" s="205">
        <f t="shared" si="6"/>
        <v>0</v>
      </c>
      <c r="BH135" s="205">
        <f t="shared" si="7"/>
        <v>0</v>
      </c>
      <c r="BI135" s="205">
        <f t="shared" si="8"/>
        <v>0</v>
      </c>
      <c r="BJ135" s="18" t="s">
        <v>87</v>
      </c>
      <c r="BK135" s="205">
        <f t="shared" si="9"/>
        <v>0</v>
      </c>
      <c r="BL135" s="18" t="s">
        <v>120</v>
      </c>
      <c r="BM135" s="204" t="s">
        <v>244</v>
      </c>
    </row>
    <row r="136" spans="1:65" s="2" customFormat="1" ht="16.5" customHeight="1">
      <c r="A136" s="36"/>
      <c r="B136" s="37"/>
      <c r="C136" s="193" t="s">
        <v>220</v>
      </c>
      <c r="D136" s="193" t="s">
        <v>177</v>
      </c>
      <c r="E136" s="194" t="s">
        <v>692</v>
      </c>
      <c r="F136" s="195" t="s">
        <v>693</v>
      </c>
      <c r="G136" s="196" t="s">
        <v>689</v>
      </c>
      <c r="H136" s="197">
        <v>2</v>
      </c>
      <c r="I136" s="198"/>
      <c r="J136" s="199">
        <f t="shared" si="0"/>
        <v>0</v>
      </c>
      <c r="K136" s="195" t="s">
        <v>181</v>
      </c>
      <c r="L136" s="41"/>
      <c r="M136" s="200" t="s">
        <v>1</v>
      </c>
      <c r="N136" s="201" t="s">
        <v>48</v>
      </c>
      <c r="O136" s="73"/>
      <c r="P136" s="202">
        <f t="shared" si="1"/>
        <v>0</v>
      </c>
      <c r="Q136" s="202">
        <v>0</v>
      </c>
      <c r="R136" s="202">
        <f t="shared" si="2"/>
        <v>0</v>
      </c>
      <c r="S136" s="202">
        <v>0</v>
      </c>
      <c r="T136" s="203">
        <f t="shared" si="3"/>
        <v>0</v>
      </c>
      <c r="U136" s="36"/>
      <c r="V136" s="36"/>
      <c r="W136" s="36"/>
      <c r="X136" s="36"/>
      <c r="Y136" s="36"/>
      <c r="Z136" s="36"/>
      <c r="AA136" s="36"/>
      <c r="AB136" s="36"/>
      <c r="AC136" s="36"/>
      <c r="AD136" s="36"/>
      <c r="AE136" s="36"/>
      <c r="AR136" s="204" t="s">
        <v>120</v>
      </c>
      <c r="AT136" s="204" t="s">
        <v>177</v>
      </c>
      <c r="AU136" s="204" t="s">
        <v>91</v>
      </c>
      <c r="AY136" s="18" t="s">
        <v>174</v>
      </c>
      <c r="BE136" s="205">
        <f t="shared" si="4"/>
        <v>0</v>
      </c>
      <c r="BF136" s="205">
        <f t="shared" si="5"/>
        <v>0</v>
      </c>
      <c r="BG136" s="205">
        <f t="shared" si="6"/>
        <v>0</v>
      </c>
      <c r="BH136" s="205">
        <f t="shared" si="7"/>
        <v>0</v>
      </c>
      <c r="BI136" s="205">
        <f t="shared" si="8"/>
        <v>0</v>
      </c>
      <c r="BJ136" s="18" t="s">
        <v>87</v>
      </c>
      <c r="BK136" s="205">
        <f t="shared" si="9"/>
        <v>0</v>
      </c>
      <c r="BL136" s="18" t="s">
        <v>120</v>
      </c>
      <c r="BM136" s="204" t="s">
        <v>258</v>
      </c>
    </row>
    <row r="137" spans="1:65" s="2" customFormat="1" ht="21.75" customHeight="1">
      <c r="A137" s="36"/>
      <c r="B137" s="37"/>
      <c r="C137" s="193" t="s">
        <v>225</v>
      </c>
      <c r="D137" s="193" t="s">
        <v>177</v>
      </c>
      <c r="E137" s="194" t="s">
        <v>676</v>
      </c>
      <c r="F137" s="195" t="s">
        <v>694</v>
      </c>
      <c r="G137" s="196" t="s">
        <v>643</v>
      </c>
      <c r="H137" s="197">
        <v>2</v>
      </c>
      <c r="I137" s="198"/>
      <c r="J137" s="199">
        <f t="shared" si="0"/>
        <v>0</v>
      </c>
      <c r="K137" s="195" t="s">
        <v>181</v>
      </c>
      <c r="L137" s="41"/>
      <c r="M137" s="200" t="s">
        <v>1</v>
      </c>
      <c r="N137" s="201" t="s">
        <v>48</v>
      </c>
      <c r="O137" s="73"/>
      <c r="P137" s="202">
        <f t="shared" si="1"/>
        <v>0</v>
      </c>
      <c r="Q137" s="202">
        <v>0</v>
      </c>
      <c r="R137" s="202">
        <f t="shared" si="2"/>
        <v>0</v>
      </c>
      <c r="S137" s="202">
        <v>0</v>
      </c>
      <c r="T137" s="203">
        <f t="shared" si="3"/>
        <v>0</v>
      </c>
      <c r="U137" s="36"/>
      <c r="V137" s="36"/>
      <c r="W137" s="36"/>
      <c r="X137" s="36"/>
      <c r="Y137" s="36"/>
      <c r="Z137" s="36"/>
      <c r="AA137" s="36"/>
      <c r="AB137" s="36"/>
      <c r="AC137" s="36"/>
      <c r="AD137" s="36"/>
      <c r="AE137" s="36"/>
      <c r="AR137" s="204" t="s">
        <v>120</v>
      </c>
      <c r="AT137" s="204" t="s">
        <v>177</v>
      </c>
      <c r="AU137" s="204" t="s">
        <v>91</v>
      </c>
      <c r="AY137" s="18" t="s">
        <v>174</v>
      </c>
      <c r="BE137" s="205">
        <f t="shared" si="4"/>
        <v>0</v>
      </c>
      <c r="BF137" s="205">
        <f t="shared" si="5"/>
        <v>0</v>
      </c>
      <c r="BG137" s="205">
        <f t="shared" si="6"/>
        <v>0</v>
      </c>
      <c r="BH137" s="205">
        <f t="shared" si="7"/>
        <v>0</v>
      </c>
      <c r="BI137" s="205">
        <f t="shared" si="8"/>
        <v>0</v>
      </c>
      <c r="BJ137" s="18" t="s">
        <v>87</v>
      </c>
      <c r="BK137" s="205">
        <f t="shared" si="9"/>
        <v>0</v>
      </c>
      <c r="BL137" s="18" t="s">
        <v>120</v>
      </c>
      <c r="BM137" s="204" t="s">
        <v>261</v>
      </c>
    </row>
    <row r="138" spans="1:65" s="2" customFormat="1" ht="16.5" customHeight="1">
      <c r="A138" s="36"/>
      <c r="B138" s="37"/>
      <c r="C138" s="193" t="s">
        <v>190</v>
      </c>
      <c r="D138" s="193" t="s">
        <v>177</v>
      </c>
      <c r="E138" s="194" t="s">
        <v>695</v>
      </c>
      <c r="F138" s="195" t="s">
        <v>696</v>
      </c>
      <c r="G138" s="196" t="s">
        <v>643</v>
      </c>
      <c r="H138" s="197">
        <v>2</v>
      </c>
      <c r="I138" s="198"/>
      <c r="J138" s="199">
        <f t="shared" si="0"/>
        <v>0</v>
      </c>
      <c r="K138" s="195" t="s">
        <v>181</v>
      </c>
      <c r="L138" s="41"/>
      <c r="M138" s="200" t="s">
        <v>1</v>
      </c>
      <c r="N138" s="201" t="s">
        <v>48</v>
      </c>
      <c r="O138" s="73"/>
      <c r="P138" s="202">
        <f t="shared" si="1"/>
        <v>0</v>
      </c>
      <c r="Q138" s="202">
        <v>0</v>
      </c>
      <c r="R138" s="202">
        <f t="shared" si="2"/>
        <v>0</v>
      </c>
      <c r="S138" s="202">
        <v>0</v>
      </c>
      <c r="T138" s="203">
        <f t="shared" si="3"/>
        <v>0</v>
      </c>
      <c r="U138" s="36"/>
      <c r="V138" s="36"/>
      <c r="W138" s="36"/>
      <c r="X138" s="36"/>
      <c r="Y138" s="36"/>
      <c r="Z138" s="36"/>
      <c r="AA138" s="36"/>
      <c r="AB138" s="36"/>
      <c r="AC138" s="36"/>
      <c r="AD138" s="36"/>
      <c r="AE138" s="36"/>
      <c r="AR138" s="204" t="s">
        <v>120</v>
      </c>
      <c r="AT138" s="204" t="s">
        <v>177</v>
      </c>
      <c r="AU138" s="204" t="s">
        <v>91</v>
      </c>
      <c r="AY138" s="18" t="s">
        <v>174</v>
      </c>
      <c r="BE138" s="205">
        <f t="shared" si="4"/>
        <v>0</v>
      </c>
      <c r="BF138" s="205">
        <f t="shared" si="5"/>
        <v>0</v>
      </c>
      <c r="BG138" s="205">
        <f t="shared" si="6"/>
        <v>0</v>
      </c>
      <c r="BH138" s="205">
        <f t="shared" si="7"/>
        <v>0</v>
      </c>
      <c r="BI138" s="205">
        <f t="shared" si="8"/>
        <v>0</v>
      </c>
      <c r="BJ138" s="18" t="s">
        <v>87</v>
      </c>
      <c r="BK138" s="205">
        <f t="shared" si="9"/>
        <v>0</v>
      </c>
      <c r="BL138" s="18" t="s">
        <v>120</v>
      </c>
      <c r="BM138" s="204" t="s">
        <v>277</v>
      </c>
    </row>
    <row r="139" spans="1:65" s="2" customFormat="1" ht="21.75" customHeight="1">
      <c r="A139" s="36"/>
      <c r="B139" s="37"/>
      <c r="C139" s="193" t="s">
        <v>233</v>
      </c>
      <c r="D139" s="193" t="s">
        <v>177</v>
      </c>
      <c r="E139" s="194" t="s">
        <v>679</v>
      </c>
      <c r="F139" s="195" t="s">
        <v>697</v>
      </c>
      <c r="G139" s="196" t="s">
        <v>643</v>
      </c>
      <c r="H139" s="197">
        <v>4</v>
      </c>
      <c r="I139" s="198"/>
      <c r="J139" s="199">
        <f t="shared" si="0"/>
        <v>0</v>
      </c>
      <c r="K139" s="195" t="s">
        <v>181</v>
      </c>
      <c r="L139" s="41"/>
      <c r="M139" s="200" t="s">
        <v>1</v>
      </c>
      <c r="N139" s="201" t="s">
        <v>48</v>
      </c>
      <c r="O139" s="73"/>
      <c r="P139" s="202">
        <f t="shared" si="1"/>
        <v>0</v>
      </c>
      <c r="Q139" s="202">
        <v>0</v>
      </c>
      <c r="R139" s="202">
        <f t="shared" si="2"/>
        <v>0</v>
      </c>
      <c r="S139" s="202">
        <v>0</v>
      </c>
      <c r="T139" s="203">
        <f t="shared" si="3"/>
        <v>0</v>
      </c>
      <c r="U139" s="36"/>
      <c r="V139" s="36"/>
      <c r="W139" s="36"/>
      <c r="X139" s="36"/>
      <c r="Y139" s="36"/>
      <c r="Z139" s="36"/>
      <c r="AA139" s="36"/>
      <c r="AB139" s="36"/>
      <c r="AC139" s="36"/>
      <c r="AD139" s="36"/>
      <c r="AE139" s="36"/>
      <c r="AR139" s="204" t="s">
        <v>120</v>
      </c>
      <c r="AT139" s="204" t="s">
        <v>177</v>
      </c>
      <c r="AU139" s="204" t="s">
        <v>91</v>
      </c>
      <c r="AY139" s="18" t="s">
        <v>174</v>
      </c>
      <c r="BE139" s="205">
        <f t="shared" si="4"/>
        <v>0</v>
      </c>
      <c r="BF139" s="205">
        <f t="shared" si="5"/>
        <v>0</v>
      </c>
      <c r="BG139" s="205">
        <f t="shared" si="6"/>
        <v>0</v>
      </c>
      <c r="BH139" s="205">
        <f t="shared" si="7"/>
        <v>0</v>
      </c>
      <c r="BI139" s="205">
        <f t="shared" si="8"/>
        <v>0</v>
      </c>
      <c r="BJ139" s="18" t="s">
        <v>87</v>
      </c>
      <c r="BK139" s="205">
        <f t="shared" si="9"/>
        <v>0</v>
      </c>
      <c r="BL139" s="18" t="s">
        <v>120</v>
      </c>
      <c r="BM139" s="204" t="s">
        <v>288</v>
      </c>
    </row>
    <row r="140" spans="1:65" s="2" customFormat="1" ht="16.5" customHeight="1">
      <c r="A140" s="36"/>
      <c r="B140" s="37"/>
      <c r="C140" s="193" t="s">
        <v>238</v>
      </c>
      <c r="D140" s="193" t="s">
        <v>177</v>
      </c>
      <c r="E140" s="194" t="s">
        <v>698</v>
      </c>
      <c r="F140" s="195" t="s">
        <v>699</v>
      </c>
      <c r="G140" s="196" t="s">
        <v>643</v>
      </c>
      <c r="H140" s="197">
        <v>4</v>
      </c>
      <c r="I140" s="198"/>
      <c r="J140" s="199">
        <f t="shared" si="0"/>
        <v>0</v>
      </c>
      <c r="K140" s="195" t="s">
        <v>181</v>
      </c>
      <c r="L140" s="41"/>
      <c r="M140" s="200" t="s">
        <v>1</v>
      </c>
      <c r="N140" s="201" t="s">
        <v>48</v>
      </c>
      <c r="O140" s="73"/>
      <c r="P140" s="202">
        <f t="shared" si="1"/>
        <v>0</v>
      </c>
      <c r="Q140" s="202">
        <v>0</v>
      </c>
      <c r="R140" s="202">
        <f t="shared" si="2"/>
        <v>0</v>
      </c>
      <c r="S140" s="202">
        <v>0</v>
      </c>
      <c r="T140" s="203">
        <f t="shared" si="3"/>
        <v>0</v>
      </c>
      <c r="U140" s="36"/>
      <c r="V140" s="36"/>
      <c r="W140" s="36"/>
      <c r="X140" s="36"/>
      <c r="Y140" s="36"/>
      <c r="Z140" s="36"/>
      <c r="AA140" s="36"/>
      <c r="AB140" s="36"/>
      <c r="AC140" s="36"/>
      <c r="AD140" s="36"/>
      <c r="AE140" s="36"/>
      <c r="AR140" s="204" t="s">
        <v>120</v>
      </c>
      <c r="AT140" s="204" t="s">
        <v>177</v>
      </c>
      <c r="AU140" s="204" t="s">
        <v>91</v>
      </c>
      <c r="AY140" s="18" t="s">
        <v>174</v>
      </c>
      <c r="BE140" s="205">
        <f t="shared" si="4"/>
        <v>0</v>
      </c>
      <c r="BF140" s="205">
        <f t="shared" si="5"/>
        <v>0</v>
      </c>
      <c r="BG140" s="205">
        <f t="shared" si="6"/>
        <v>0</v>
      </c>
      <c r="BH140" s="205">
        <f t="shared" si="7"/>
        <v>0</v>
      </c>
      <c r="BI140" s="205">
        <f t="shared" si="8"/>
        <v>0</v>
      </c>
      <c r="BJ140" s="18" t="s">
        <v>87</v>
      </c>
      <c r="BK140" s="205">
        <f t="shared" si="9"/>
        <v>0</v>
      </c>
      <c r="BL140" s="18" t="s">
        <v>120</v>
      </c>
      <c r="BM140" s="204" t="s">
        <v>297</v>
      </c>
    </row>
    <row r="141" spans="1:65" s="2" customFormat="1" ht="16.5" customHeight="1">
      <c r="A141" s="36"/>
      <c r="B141" s="37"/>
      <c r="C141" s="193" t="s">
        <v>244</v>
      </c>
      <c r="D141" s="193" t="s">
        <v>177</v>
      </c>
      <c r="E141" s="194" t="s">
        <v>700</v>
      </c>
      <c r="F141" s="195" t="s">
        <v>701</v>
      </c>
      <c r="G141" s="196" t="s">
        <v>643</v>
      </c>
      <c r="H141" s="197">
        <v>6</v>
      </c>
      <c r="I141" s="198"/>
      <c r="J141" s="199">
        <f t="shared" si="0"/>
        <v>0</v>
      </c>
      <c r="K141" s="195" t="s">
        <v>181</v>
      </c>
      <c r="L141" s="41"/>
      <c r="M141" s="200" t="s">
        <v>1</v>
      </c>
      <c r="N141" s="201" t="s">
        <v>48</v>
      </c>
      <c r="O141" s="73"/>
      <c r="P141" s="202">
        <f t="shared" si="1"/>
        <v>0</v>
      </c>
      <c r="Q141" s="202">
        <v>0</v>
      </c>
      <c r="R141" s="202">
        <f t="shared" si="2"/>
        <v>0</v>
      </c>
      <c r="S141" s="202">
        <v>0</v>
      </c>
      <c r="T141" s="203">
        <f t="shared" si="3"/>
        <v>0</v>
      </c>
      <c r="U141" s="36"/>
      <c r="V141" s="36"/>
      <c r="W141" s="36"/>
      <c r="X141" s="36"/>
      <c r="Y141" s="36"/>
      <c r="Z141" s="36"/>
      <c r="AA141" s="36"/>
      <c r="AB141" s="36"/>
      <c r="AC141" s="36"/>
      <c r="AD141" s="36"/>
      <c r="AE141" s="36"/>
      <c r="AR141" s="204" t="s">
        <v>120</v>
      </c>
      <c r="AT141" s="204" t="s">
        <v>177</v>
      </c>
      <c r="AU141" s="204" t="s">
        <v>91</v>
      </c>
      <c r="AY141" s="18" t="s">
        <v>174</v>
      </c>
      <c r="BE141" s="205">
        <f t="shared" si="4"/>
        <v>0</v>
      </c>
      <c r="BF141" s="205">
        <f t="shared" si="5"/>
        <v>0</v>
      </c>
      <c r="BG141" s="205">
        <f t="shared" si="6"/>
        <v>0</v>
      </c>
      <c r="BH141" s="205">
        <f t="shared" si="7"/>
        <v>0</v>
      </c>
      <c r="BI141" s="205">
        <f t="shared" si="8"/>
        <v>0</v>
      </c>
      <c r="BJ141" s="18" t="s">
        <v>87</v>
      </c>
      <c r="BK141" s="205">
        <f t="shared" si="9"/>
        <v>0</v>
      </c>
      <c r="BL141" s="18" t="s">
        <v>120</v>
      </c>
      <c r="BM141" s="204" t="s">
        <v>306</v>
      </c>
    </row>
    <row r="142" spans="1:65" s="2" customFormat="1" ht="16.5" customHeight="1">
      <c r="A142" s="36"/>
      <c r="B142" s="37"/>
      <c r="C142" s="193" t="s">
        <v>249</v>
      </c>
      <c r="D142" s="193" t="s">
        <v>177</v>
      </c>
      <c r="E142" s="194" t="s">
        <v>702</v>
      </c>
      <c r="F142" s="195" t="s">
        <v>703</v>
      </c>
      <c r="G142" s="196" t="s">
        <v>643</v>
      </c>
      <c r="H142" s="197">
        <v>6</v>
      </c>
      <c r="I142" s="198"/>
      <c r="J142" s="199">
        <f t="shared" si="0"/>
        <v>0</v>
      </c>
      <c r="K142" s="195" t="s">
        <v>181</v>
      </c>
      <c r="L142" s="41"/>
      <c r="M142" s="200" t="s">
        <v>1</v>
      </c>
      <c r="N142" s="201" t="s">
        <v>48</v>
      </c>
      <c r="O142" s="73"/>
      <c r="P142" s="202">
        <f t="shared" si="1"/>
        <v>0</v>
      </c>
      <c r="Q142" s="202">
        <v>0</v>
      </c>
      <c r="R142" s="202">
        <f t="shared" si="2"/>
        <v>0</v>
      </c>
      <c r="S142" s="202">
        <v>0</v>
      </c>
      <c r="T142" s="203">
        <f t="shared" si="3"/>
        <v>0</v>
      </c>
      <c r="U142" s="36"/>
      <c r="V142" s="36"/>
      <c r="W142" s="36"/>
      <c r="X142" s="36"/>
      <c r="Y142" s="36"/>
      <c r="Z142" s="36"/>
      <c r="AA142" s="36"/>
      <c r="AB142" s="36"/>
      <c r="AC142" s="36"/>
      <c r="AD142" s="36"/>
      <c r="AE142" s="36"/>
      <c r="AR142" s="204" t="s">
        <v>120</v>
      </c>
      <c r="AT142" s="204" t="s">
        <v>177</v>
      </c>
      <c r="AU142" s="204" t="s">
        <v>91</v>
      </c>
      <c r="AY142" s="18" t="s">
        <v>174</v>
      </c>
      <c r="BE142" s="205">
        <f t="shared" si="4"/>
        <v>0</v>
      </c>
      <c r="BF142" s="205">
        <f t="shared" si="5"/>
        <v>0</v>
      </c>
      <c r="BG142" s="205">
        <f t="shared" si="6"/>
        <v>0</v>
      </c>
      <c r="BH142" s="205">
        <f t="shared" si="7"/>
        <v>0</v>
      </c>
      <c r="BI142" s="205">
        <f t="shared" si="8"/>
        <v>0</v>
      </c>
      <c r="BJ142" s="18" t="s">
        <v>87</v>
      </c>
      <c r="BK142" s="205">
        <f t="shared" si="9"/>
        <v>0</v>
      </c>
      <c r="BL142" s="18" t="s">
        <v>120</v>
      </c>
      <c r="BM142" s="204" t="s">
        <v>312</v>
      </c>
    </row>
    <row r="143" spans="1:65" s="2" customFormat="1" ht="16.5" customHeight="1">
      <c r="A143" s="36"/>
      <c r="B143" s="37"/>
      <c r="C143" s="193" t="s">
        <v>258</v>
      </c>
      <c r="D143" s="193" t="s">
        <v>177</v>
      </c>
      <c r="E143" s="194" t="s">
        <v>704</v>
      </c>
      <c r="F143" s="195" t="s">
        <v>705</v>
      </c>
      <c r="G143" s="196" t="s">
        <v>180</v>
      </c>
      <c r="H143" s="197">
        <v>107</v>
      </c>
      <c r="I143" s="198"/>
      <c r="J143" s="199">
        <f t="shared" si="0"/>
        <v>0</v>
      </c>
      <c r="K143" s="195" t="s">
        <v>181</v>
      </c>
      <c r="L143" s="41"/>
      <c r="M143" s="200" t="s">
        <v>1</v>
      </c>
      <c r="N143" s="201" t="s">
        <v>48</v>
      </c>
      <c r="O143" s="73"/>
      <c r="P143" s="202">
        <f t="shared" si="1"/>
        <v>0</v>
      </c>
      <c r="Q143" s="202">
        <v>0</v>
      </c>
      <c r="R143" s="202">
        <f t="shared" si="2"/>
        <v>0</v>
      </c>
      <c r="S143" s="202">
        <v>0</v>
      </c>
      <c r="T143" s="203">
        <f t="shared" si="3"/>
        <v>0</v>
      </c>
      <c r="U143" s="36"/>
      <c r="V143" s="36"/>
      <c r="W143" s="36"/>
      <c r="X143" s="36"/>
      <c r="Y143" s="36"/>
      <c r="Z143" s="36"/>
      <c r="AA143" s="36"/>
      <c r="AB143" s="36"/>
      <c r="AC143" s="36"/>
      <c r="AD143" s="36"/>
      <c r="AE143" s="36"/>
      <c r="AR143" s="204" t="s">
        <v>120</v>
      </c>
      <c r="AT143" s="204" t="s">
        <v>177</v>
      </c>
      <c r="AU143" s="204" t="s">
        <v>91</v>
      </c>
      <c r="AY143" s="18" t="s">
        <v>174</v>
      </c>
      <c r="BE143" s="205">
        <f t="shared" si="4"/>
        <v>0</v>
      </c>
      <c r="BF143" s="205">
        <f t="shared" si="5"/>
        <v>0</v>
      </c>
      <c r="BG143" s="205">
        <f t="shared" si="6"/>
        <v>0</v>
      </c>
      <c r="BH143" s="205">
        <f t="shared" si="7"/>
        <v>0</v>
      </c>
      <c r="BI143" s="205">
        <f t="shared" si="8"/>
        <v>0</v>
      </c>
      <c r="BJ143" s="18" t="s">
        <v>87</v>
      </c>
      <c r="BK143" s="205">
        <f t="shared" si="9"/>
        <v>0</v>
      </c>
      <c r="BL143" s="18" t="s">
        <v>120</v>
      </c>
      <c r="BM143" s="204" t="s">
        <v>321</v>
      </c>
    </row>
    <row r="144" spans="1:65" s="2" customFormat="1" ht="58.5">
      <c r="A144" s="36"/>
      <c r="B144" s="37"/>
      <c r="C144" s="38"/>
      <c r="D144" s="206" t="s">
        <v>183</v>
      </c>
      <c r="E144" s="38"/>
      <c r="F144" s="207" t="s">
        <v>706</v>
      </c>
      <c r="G144" s="38"/>
      <c r="H144" s="38"/>
      <c r="I144" s="208"/>
      <c r="J144" s="38"/>
      <c r="K144" s="38"/>
      <c r="L144" s="41"/>
      <c r="M144" s="209"/>
      <c r="N144" s="210"/>
      <c r="O144" s="73"/>
      <c r="P144" s="73"/>
      <c r="Q144" s="73"/>
      <c r="R144" s="73"/>
      <c r="S144" s="73"/>
      <c r="T144" s="74"/>
      <c r="U144" s="36"/>
      <c r="V144" s="36"/>
      <c r="W144" s="36"/>
      <c r="X144" s="36"/>
      <c r="Y144" s="36"/>
      <c r="Z144" s="36"/>
      <c r="AA144" s="36"/>
      <c r="AB144" s="36"/>
      <c r="AC144" s="36"/>
      <c r="AD144" s="36"/>
      <c r="AE144" s="36"/>
      <c r="AT144" s="18" t="s">
        <v>183</v>
      </c>
      <c r="AU144" s="18" t="s">
        <v>91</v>
      </c>
    </row>
    <row r="145" spans="1:65" s="2" customFormat="1" ht="16.5" customHeight="1">
      <c r="A145" s="36"/>
      <c r="B145" s="37"/>
      <c r="C145" s="193" t="s">
        <v>8</v>
      </c>
      <c r="D145" s="193" t="s">
        <v>177</v>
      </c>
      <c r="E145" s="194" t="s">
        <v>707</v>
      </c>
      <c r="F145" s="195" t="s">
        <v>708</v>
      </c>
      <c r="G145" s="196" t="s">
        <v>180</v>
      </c>
      <c r="H145" s="197">
        <v>107</v>
      </c>
      <c r="I145" s="198"/>
      <c r="J145" s="199">
        <f>ROUND(I145*H145,2)</f>
        <v>0</v>
      </c>
      <c r="K145" s="195" t="s">
        <v>181</v>
      </c>
      <c r="L145" s="41"/>
      <c r="M145" s="200" t="s">
        <v>1</v>
      </c>
      <c r="N145" s="201" t="s">
        <v>48</v>
      </c>
      <c r="O145" s="73"/>
      <c r="P145" s="202">
        <f>O145*H145</f>
        <v>0</v>
      </c>
      <c r="Q145" s="202">
        <v>0</v>
      </c>
      <c r="R145" s="202">
        <f>Q145*H145</f>
        <v>0</v>
      </c>
      <c r="S145" s="202">
        <v>0</v>
      </c>
      <c r="T145" s="203">
        <f>S145*H145</f>
        <v>0</v>
      </c>
      <c r="U145" s="36"/>
      <c r="V145" s="36"/>
      <c r="W145" s="36"/>
      <c r="X145" s="36"/>
      <c r="Y145" s="36"/>
      <c r="Z145" s="36"/>
      <c r="AA145" s="36"/>
      <c r="AB145" s="36"/>
      <c r="AC145" s="36"/>
      <c r="AD145" s="36"/>
      <c r="AE145" s="36"/>
      <c r="AR145" s="204" t="s">
        <v>120</v>
      </c>
      <c r="AT145" s="204" t="s">
        <v>177</v>
      </c>
      <c r="AU145" s="204" t="s">
        <v>91</v>
      </c>
      <c r="AY145" s="18" t="s">
        <v>174</v>
      </c>
      <c r="BE145" s="205">
        <f>IF(N145="základní",J145,0)</f>
        <v>0</v>
      </c>
      <c r="BF145" s="205">
        <f>IF(N145="snížená",J145,0)</f>
        <v>0</v>
      </c>
      <c r="BG145" s="205">
        <f>IF(N145="zákl. přenesená",J145,0)</f>
        <v>0</v>
      </c>
      <c r="BH145" s="205">
        <f>IF(N145="sníž. přenesená",J145,0)</f>
        <v>0</v>
      </c>
      <c r="BI145" s="205">
        <f>IF(N145="nulová",J145,0)</f>
        <v>0</v>
      </c>
      <c r="BJ145" s="18" t="s">
        <v>87</v>
      </c>
      <c r="BK145" s="205">
        <f>ROUND(I145*H145,2)</f>
        <v>0</v>
      </c>
      <c r="BL145" s="18" t="s">
        <v>120</v>
      </c>
      <c r="BM145" s="204" t="s">
        <v>328</v>
      </c>
    </row>
    <row r="146" spans="1:65" s="2" customFormat="1" ht="24.2" customHeight="1">
      <c r="A146" s="36"/>
      <c r="B146" s="37"/>
      <c r="C146" s="193" t="s">
        <v>261</v>
      </c>
      <c r="D146" s="193" t="s">
        <v>177</v>
      </c>
      <c r="E146" s="194" t="s">
        <v>709</v>
      </c>
      <c r="F146" s="195" t="s">
        <v>710</v>
      </c>
      <c r="G146" s="196" t="s">
        <v>643</v>
      </c>
      <c r="H146" s="197">
        <v>16</v>
      </c>
      <c r="I146" s="198"/>
      <c r="J146" s="199">
        <f>ROUND(I146*H146,2)</f>
        <v>0</v>
      </c>
      <c r="K146" s="195" t="s">
        <v>181</v>
      </c>
      <c r="L146" s="41"/>
      <c r="M146" s="200" t="s">
        <v>1</v>
      </c>
      <c r="N146" s="201" t="s">
        <v>48</v>
      </c>
      <c r="O146" s="73"/>
      <c r="P146" s="202">
        <f>O146*H146</f>
        <v>0</v>
      </c>
      <c r="Q146" s="202">
        <v>0</v>
      </c>
      <c r="R146" s="202">
        <f>Q146*H146</f>
        <v>0</v>
      </c>
      <c r="S146" s="202">
        <v>0</v>
      </c>
      <c r="T146" s="203">
        <f>S146*H146</f>
        <v>0</v>
      </c>
      <c r="U146" s="36"/>
      <c r="V146" s="36"/>
      <c r="W146" s="36"/>
      <c r="X146" s="36"/>
      <c r="Y146" s="36"/>
      <c r="Z146" s="36"/>
      <c r="AA146" s="36"/>
      <c r="AB146" s="36"/>
      <c r="AC146" s="36"/>
      <c r="AD146" s="36"/>
      <c r="AE146" s="36"/>
      <c r="AR146" s="204" t="s">
        <v>120</v>
      </c>
      <c r="AT146" s="204" t="s">
        <v>177</v>
      </c>
      <c r="AU146" s="204" t="s">
        <v>91</v>
      </c>
      <c r="AY146" s="18" t="s">
        <v>174</v>
      </c>
      <c r="BE146" s="205">
        <f>IF(N146="základní",J146,0)</f>
        <v>0</v>
      </c>
      <c r="BF146" s="205">
        <f>IF(N146="snížená",J146,0)</f>
        <v>0</v>
      </c>
      <c r="BG146" s="205">
        <f>IF(N146="zákl. přenesená",J146,0)</f>
        <v>0</v>
      </c>
      <c r="BH146" s="205">
        <f>IF(N146="sníž. přenesená",J146,0)</f>
        <v>0</v>
      </c>
      <c r="BI146" s="205">
        <f>IF(N146="nulová",J146,0)</f>
        <v>0</v>
      </c>
      <c r="BJ146" s="18" t="s">
        <v>87</v>
      </c>
      <c r="BK146" s="205">
        <f>ROUND(I146*H146,2)</f>
        <v>0</v>
      </c>
      <c r="BL146" s="18" t="s">
        <v>120</v>
      </c>
      <c r="BM146" s="204" t="s">
        <v>274</v>
      </c>
    </row>
    <row r="147" spans="1:65" s="2" customFormat="1" ht="16.5" customHeight="1">
      <c r="A147" s="36"/>
      <c r="B147" s="37"/>
      <c r="C147" s="193" t="s">
        <v>270</v>
      </c>
      <c r="D147" s="193" t="s">
        <v>177</v>
      </c>
      <c r="E147" s="194" t="s">
        <v>711</v>
      </c>
      <c r="F147" s="195" t="s">
        <v>712</v>
      </c>
      <c r="G147" s="196" t="s">
        <v>180</v>
      </c>
      <c r="H147" s="197">
        <v>10</v>
      </c>
      <c r="I147" s="198"/>
      <c r="J147" s="199">
        <f>ROUND(I147*H147,2)</f>
        <v>0</v>
      </c>
      <c r="K147" s="195" t="s">
        <v>181</v>
      </c>
      <c r="L147" s="41"/>
      <c r="M147" s="200" t="s">
        <v>1</v>
      </c>
      <c r="N147" s="201" t="s">
        <v>48</v>
      </c>
      <c r="O147" s="73"/>
      <c r="P147" s="202">
        <f>O147*H147</f>
        <v>0</v>
      </c>
      <c r="Q147" s="202">
        <v>0</v>
      </c>
      <c r="R147" s="202">
        <f>Q147*H147</f>
        <v>0</v>
      </c>
      <c r="S147" s="202">
        <v>0</v>
      </c>
      <c r="T147" s="203">
        <f>S147*H147</f>
        <v>0</v>
      </c>
      <c r="U147" s="36"/>
      <c r="V147" s="36"/>
      <c r="W147" s="36"/>
      <c r="X147" s="36"/>
      <c r="Y147" s="36"/>
      <c r="Z147" s="36"/>
      <c r="AA147" s="36"/>
      <c r="AB147" s="36"/>
      <c r="AC147" s="36"/>
      <c r="AD147" s="36"/>
      <c r="AE147" s="36"/>
      <c r="AR147" s="204" t="s">
        <v>120</v>
      </c>
      <c r="AT147" s="204" t="s">
        <v>177</v>
      </c>
      <c r="AU147" s="204" t="s">
        <v>91</v>
      </c>
      <c r="AY147" s="18" t="s">
        <v>174</v>
      </c>
      <c r="BE147" s="205">
        <f>IF(N147="základní",J147,0)</f>
        <v>0</v>
      </c>
      <c r="BF147" s="205">
        <f>IF(N147="snížená",J147,0)</f>
        <v>0</v>
      </c>
      <c r="BG147" s="205">
        <f>IF(N147="zákl. přenesená",J147,0)</f>
        <v>0</v>
      </c>
      <c r="BH147" s="205">
        <f>IF(N147="sníž. přenesená",J147,0)</f>
        <v>0</v>
      </c>
      <c r="BI147" s="205">
        <f>IF(N147="nulová",J147,0)</f>
        <v>0</v>
      </c>
      <c r="BJ147" s="18" t="s">
        <v>87</v>
      </c>
      <c r="BK147" s="205">
        <f>ROUND(I147*H147,2)</f>
        <v>0</v>
      </c>
      <c r="BL147" s="18" t="s">
        <v>120</v>
      </c>
      <c r="BM147" s="204" t="s">
        <v>343</v>
      </c>
    </row>
    <row r="148" spans="1:65" s="2" customFormat="1" ht="19.5">
      <c r="A148" s="36"/>
      <c r="B148" s="37"/>
      <c r="C148" s="38"/>
      <c r="D148" s="206" t="s">
        <v>183</v>
      </c>
      <c r="E148" s="38"/>
      <c r="F148" s="207" t="s">
        <v>713</v>
      </c>
      <c r="G148" s="38"/>
      <c r="H148" s="38"/>
      <c r="I148" s="208"/>
      <c r="J148" s="38"/>
      <c r="K148" s="38"/>
      <c r="L148" s="41"/>
      <c r="M148" s="209"/>
      <c r="N148" s="210"/>
      <c r="O148" s="73"/>
      <c r="P148" s="73"/>
      <c r="Q148" s="73"/>
      <c r="R148" s="73"/>
      <c r="S148" s="73"/>
      <c r="T148" s="74"/>
      <c r="U148" s="36"/>
      <c r="V148" s="36"/>
      <c r="W148" s="36"/>
      <c r="X148" s="36"/>
      <c r="Y148" s="36"/>
      <c r="Z148" s="36"/>
      <c r="AA148" s="36"/>
      <c r="AB148" s="36"/>
      <c r="AC148" s="36"/>
      <c r="AD148" s="36"/>
      <c r="AE148" s="36"/>
      <c r="AT148" s="18" t="s">
        <v>183</v>
      </c>
      <c r="AU148" s="18" t="s">
        <v>91</v>
      </c>
    </row>
    <row r="149" spans="1:65" s="2" customFormat="1" ht="16.5" customHeight="1">
      <c r="A149" s="36"/>
      <c r="B149" s="37"/>
      <c r="C149" s="193" t="s">
        <v>277</v>
      </c>
      <c r="D149" s="193" t="s">
        <v>177</v>
      </c>
      <c r="E149" s="194" t="s">
        <v>714</v>
      </c>
      <c r="F149" s="195" t="s">
        <v>708</v>
      </c>
      <c r="G149" s="196" t="s">
        <v>180</v>
      </c>
      <c r="H149" s="197">
        <v>10</v>
      </c>
      <c r="I149" s="198"/>
      <c r="J149" s="199">
        <f>ROUND(I149*H149,2)</f>
        <v>0</v>
      </c>
      <c r="K149" s="195" t="s">
        <v>181</v>
      </c>
      <c r="L149" s="41"/>
      <c r="M149" s="200" t="s">
        <v>1</v>
      </c>
      <c r="N149" s="201" t="s">
        <v>48</v>
      </c>
      <c r="O149" s="73"/>
      <c r="P149" s="202">
        <f>O149*H149</f>
        <v>0</v>
      </c>
      <c r="Q149" s="202">
        <v>0</v>
      </c>
      <c r="R149" s="202">
        <f>Q149*H149</f>
        <v>0</v>
      </c>
      <c r="S149" s="202">
        <v>0</v>
      </c>
      <c r="T149" s="203">
        <f>S149*H149</f>
        <v>0</v>
      </c>
      <c r="U149" s="36"/>
      <c r="V149" s="36"/>
      <c r="W149" s="36"/>
      <c r="X149" s="36"/>
      <c r="Y149" s="36"/>
      <c r="Z149" s="36"/>
      <c r="AA149" s="36"/>
      <c r="AB149" s="36"/>
      <c r="AC149" s="36"/>
      <c r="AD149" s="36"/>
      <c r="AE149" s="36"/>
      <c r="AR149" s="204" t="s">
        <v>120</v>
      </c>
      <c r="AT149" s="204" t="s">
        <v>177</v>
      </c>
      <c r="AU149" s="204" t="s">
        <v>91</v>
      </c>
      <c r="AY149" s="18" t="s">
        <v>174</v>
      </c>
      <c r="BE149" s="205">
        <f>IF(N149="základní",J149,0)</f>
        <v>0</v>
      </c>
      <c r="BF149" s="205">
        <f>IF(N149="snížená",J149,0)</f>
        <v>0</v>
      </c>
      <c r="BG149" s="205">
        <f>IF(N149="zákl. přenesená",J149,0)</f>
        <v>0</v>
      </c>
      <c r="BH149" s="205">
        <f>IF(N149="sníž. přenesená",J149,0)</f>
        <v>0</v>
      </c>
      <c r="BI149" s="205">
        <f>IF(N149="nulová",J149,0)</f>
        <v>0</v>
      </c>
      <c r="BJ149" s="18" t="s">
        <v>87</v>
      </c>
      <c r="BK149" s="205">
        <f>ROUND(I149*H149,2)</f>
        <v>0</v>
      </c>
      <c r="BL149" s="18" t="s">
        <v>120</v>
      </c>
      <c r="BM149" s="204" t="s">
        <v>352</v>
      </c>
    </row>
    <row r="150" spans="1:65" s="2" customFormat="1" ht="16.5" customHeight="1">
      <c r="A150" s="36"/>
      <c r="B150" s="37"/>
      <c r="C150" s="193" t="s">
        <v>283</v>
      </c>
      <c r="D150" s="193" t="s">
        <v>177</v>
      </c>
      <c r="E150" s="194" t="s">
        <v>715</v>
      </c>
      <c r="F150" s="195" t="s">
        <v>716</v>
      </c>
      <c r="G150" s="196" t="s">
        <v>180</v>
      </c>
      <c r="H150" s="197">
        <v>5</v>
      </c>
      <c r="I150" s="198"/>
      <c r="J150" s="199">
        <f>ROUND(I150*H150,2)</f>
        <v>0</v>
      </c>
      <c r="K150" s="195" t="s">
        <v>181</v>
      </c>
      <c r="L150" s="41"/>
      <c r="M150" s="200" t="s">
        <v>1</v>
      </c>
      <c r="N150" s="201" t="s">
        <v>48</v>
      </c>
      <c r="O150" s="73"/>
      <c r="P150" s="202">
        <f>O150*H150</f>
        <v>0</v>
      </c>
      <c r="Q150" s="202">
        <v>0</v>
      </c>
      <c r="R150" s="202">
        <f>Q150*H150</f>
        <v>0</v>
      </c>
      <c r="S150" s="202">
        <v>0</v>
      </c>
      <c r="T150" s="203">
        <f>S150*H150</f>
        <v>0</v>
      </c>
      <c r="U150" s="36"/>
      <c r="V150" s="36"/>
      <c r="W150" s="36"/>
      <c r="X150" s="36"/>
      <c r="Y150" s="36"/>
      <c r="Z150" s="36"/>
      <c r="AA150" s="36"/>
      <c r="AB150" s="36"/>
      <c r="AC150" s="36"/>
      <c r="AD150" s="36"/>
      <c r="AE150" s="36"/>
      <c r="AR150" s="204" t="s">
        <v>120</v>
      </c>
      <c r="AT150" s="204" t="s">
        <v>177</v>
      </c>
      <c r="AU150" s="204" t="s">
        <v>91</v>
      </c>
      <c r="AY150" s="18" t="s">
        <v>174</v>
      </c>
      <c r="BE150" s="205">
        <f>IF(N150="základní",J150,0)</f>
        <v>0</v>
      </c>
      <c r="BF150" s="205">
        <f>IF(N150="snížená",J150,0)</f>
        <v>0</v>
      </c>
      <c r="BG150" s="205">
        <f>IF(N150="zákl. přenesená",J150,0)</f>
        <v>0</v>
      </c>
      <c r="BH150" s="205">
        <f>IF(N150="sníž. přenesená",J150,0)</f>
        <v>0</v>
      </c>
      <c r="BI150" s="205">
        <f>IF(N150="nulová",J150,0)</f>
        <v>0</v>
      </c>
      <c r="BJ150" s="18" t="s">
        <v>87</v>
      </c>
      <c r="BK150" s="205">
        <f>ROUND(I150*H150,2)</f>
        <v>0</v>
      </c>
      <c r="BL150" s="18" t="s">
        <v>120</v>
      </c>
      <c r="BM150" s="204" t="s">
        <v>361</v>
      </c>
    </row>
    <row r="151" spans="1:65" s="2" customFormat="1" ht="19.5">
      <c r="A151" s="36"/>
      <c r="B151" s="37"/>
      <c r="C151" s="38"/>
      <c r="D151" s="206" t="s">
        <v>183</v>
      </c>
      <c r="E151" s="38"/>
      <c r="F151" s="207" t="s">
        <v>717</v>
      </c>
      <c r="G151" s="38"/>
      <c r="H151" s="38"/>
      <c r="I151" s="208"/>
      <c r="J151" s="38"/>
      <c r="K151" s="38"/>
      <c r="L151" s="41"/>
      <c r="M151" s="209"/>
      <c r="N151" s="210"/>
      <c r="O151" s="73"/>
      <c r="P151" s="73"/>
      <c r="Q151" s="73"/>
      <c r="R151" s="73"/>
      <c r="S151" s="73"/>
      <c r="T151" s="74"/>
      <c r="U151" s="36"/>
      <c r="V151" s="36"/>
      <c r="W151" s="36"/>
      <c r="X151" s="36"/>
      <c r="Y151" s="36"/>
      <c r="Z151" s="36"/>
      <c r="AA151" s="36"/>
      <c r="AB151" s="36"/>
      <c r="AC151" s="36"/>
      <c r="AD151" s="36"/>
      <c r="AE151" s="36"/>
      <c r="AT151" s="18" t="s">
        <v>183</v>
      </c>
      <c r="AU151" s="18" t="s">
        <v>91</v>
      </c>
    </row>
    <row r="152" spans="1:65" s="2" customFormat="1" ht="16.5" customHeight="1">
      <c r="A152" s="36"/>
      <c r="B152" s="37"/>
      <c r="C152" s="193" t="s">
        <v>288</v>
      </c>
      <c r="D152" s="193" t="s">
        <v>177</v>
      </c>
      <c r="E152" s="194" t="s">
        <v>718</v>
      </c>
      <c r="F152" s="195" t="s">
        <v>708</v>
      </c>
      <c r="G152" s="196" t="s">
        <v>180</v>
      </c>
      <c r="H152" s="197">
        <v>5</v>
      </c>
      <c r="I152" s="198"/>
      <c r="J152" s="199">
        <f>ROUND(I152*H152,2)</f>
        <v>0</v>
      </c>
      <c r="K152" s="195" t="s">
        <v>181</v>
      </c>
      <c r="L152" s="41"/>
      <c r="M152" s="200" t="s">
        <v>1</v>
      </c>
      <c r="N152" s="201" t="s">
        <v>48</v>
      </c>
      <c r="O152" s="73"/>
      <c r="P152" s="202">
        <f>O152*H152</f>
        <v>0</v>
      </c>
      <c r="Q152" s="202">
        <v>0</v>
      </c>
      <c r="R152" s="202">
        <f>Q152*H152</f>
        <v>0</v>
      </c>
      <c r="S152" s="202">
        <v>0</v>
      </c>
      <c r="T152" s="203">
        <f>S152*H152</f>
        <v>0</v>
      </c>
      <c r="U152" s="36"/>
      <c r="V152" s="36"/>
      <c r="W152" s="36"/>
      <c r="X152" s="36"/>
      <c r="Y152" s="36"/>
      <c r="Z152" s="36"/>
      <c r="AA152" s="36"/>
      <c r="AB152" s="36"/>
      <c r="AC152" s="36"/>
      <c r="AD152" s="36"/>
      <c r="AE152" s="36"/>
      <c r="AR152" s="204" t="s">
        <v>120</v>
      </c>
      <c r="AT152" s="204" t="s">
        <v>177</v>
      </c>
      <c r="AU152" s="204" t="s">
        <v>91</v>
      </c>
      <c r="AY152" s="18" t="s">
        <v>174</v>
      </c>
      <c r="BE152" s="205">
        <f>IF(N152="základní",J152,0)</f>
        <v>0</v>
      </c>
      <c r="BF152" s="205">
        <f>IF(N152="snížená",J152,0)</f>
        <v>0</v>
      </c>
      <c r="BG152" s="205">
        <f>IF(N152="zákl. přenesená",J152,0)</f>
        <v>0</v>
      </c>
      <c r="BH152" s="205">
        <f>IF(N152="sníž. přenesená",J152,0)</f>
        <v>0</v>
      </c>
      <c r="BI152" s="205">
        <f>IF(N152="nulová",J152,0)</f>
        <v>0</v>
      </c>
      <c r="BJ152" s="18" t="s">
        <v>87</v>
      </c>
      <c r="BK152" s="205">
        <f>ROUND(I152*H152,2)</f>
        <v>0</v>
      </c>
      <c r="BL152" s="18" t="s">
        <v>120</v>
      </c>
      <c r="BM152" s="204" t="s">
        <v>370</v>
      </c>
    </row>
    <row r="153" spans="1:65" s="12" customFormat="1" ht="22.9" customHeight="1">
      <c r="B153" s="177"/>
      <c r="C153" s="178"/>
      <c r="D153" s="179" t="s">
        <v>82</v>
      </c>
      <c r="E153" s="191" t="s">
        <v>719</v>
      </c>
      <c r="F153" s="191" t="s">
        <v>720</v>
      </c>
      <c r="G153" s="178"/>
      <c r="H153" s="178"/>
      <c r="I153" s="181"/>
      <c r="J153" s="192">
        <f>BK153</f>
        <v>0</v>
      </c>
      <c r="K153" s="178"/>
      <c r="L153" s="183"/>
      <c r="M153" s="184"/>
      <c r="N153" s="185"/>
      <c r="O153" s="185"/>
      <c r="P153" s="186">
        <f>SUM(P154:P157)</f>
        <v>0</v>
      </c>
      <c r="Q153" s="185"/>
      <c r="R153" s="186">
        <f>SUM(R154:R157)</f>
        <v>0</v>
      </c>
      <c r="S153" s="185"/>
      <c r="T153" s="187">
        <f>SUM(T154:T157)</f>
        <v>0</v>
      </c>
      <c r="AR153" s="188" t="s">
        <v>87</v>
      </c>
      <c r="AT153" s="189" t="s">
        <v>82</v>
      </c>
      <c r="AU153" s="189" t="s">
        <v>87</v>
      </c>
      <c r="AY153" s="188" t="s">
        <v>174</v>
      </c>
      <c r="BK153" s="190">
        <f>SUM(BK154:BK157)</f>
        <v>0</v>
      </c>
    </row>
    <row r="154" spans="1:65" s="2" customFormat="1" ht="16.5" customHeight="1">
      <c r="A154" s="36"/>
      <c r="B154" s="37"/>
      <c r="C154" s="193" t="s">
        <v>7</v>
      </c>
      <c r="D154" s="193" t="s">
        <v>177</v>
      </c>
      <c r="E154" s="194" t="s">
        <v>721</v>
      </c>
      <c r="F154" s="195" t="s">
        <v>722</v>
      </c>
      <c r="G154" s="196" t="s">
        <v>516</v>
      </c>
      <c r="H154" s="197">
        <v>50</v>
      </c>
      <c r="I154" s="198"/>
      <c r="J154" s="199">
        <f>ROUND(I154*H154,2)</f>
        <v>0</v>
      </c>
      <c r="K154" s="195" t="s">
        <v>181</v>
      </c>
      <c r="L154" s="41"/>
      <c r="M154" s="200" t="s">
        <v>1</v>
      </c>
      <c r="N154" s="201" t="s">
        <v>48</v>
      </c>
      <c r="O154" s="73"/>
      <c r="P154" s="202">
        <f>O154*H154</f>
        <v>0</v>
      </c>
      <c r="Q154" s="202">
        <v>0</v>
      </c>
      <c r="R154" s="202">
        <f>Q154*H154</f>
        <v>0</v>
      </c>
      <c r="S154" s="202">
        <v>0</v>
      </c>
      <c r="T154" s="203">
        <f>S154*H154</f>
        <v>0</v>
      </c>
      <c r="U154" s="36"/>
      <c r="V154" s="36"/>
      <c r="W154" s="36"/>
      <c r="X154" s="36"/>
      <c r="Y154" s="36"/>
      <c r="Z154" s="36"/>
      <c r="AA154" s="36"/>
      <c r="AB154" s="36"/>
      <c r="AC154" s="36"/>
      <c r="AD154" s="36"/>
      <c r="AE154" s="36"/>
      <c r="AR154" s="204" t="s">
        <v>120</v>
      </c>
      <c r="AT154" s="204" t="s">
        <v>177</v>
      </c>
      <c r="AU154" s="204" t="s">
        <v>91</v>
      </c>
      <c r="AY154" s="18" t="s">
        <v>174</v>
      </c>
      <c r="BE154" s="205">
        <f>IF(N154="základní",J154,0)</f>
        <v>0</v>
      </c>
      <c r="BF154" s="205">
        <f>IF(N154="snížená",J154,0)</f>
        <v>0</v>
      </c>
      <c r="BG154" s="205">
        <f>IF(N154="zákl. přenesená",J154,0)</f>
        <v>0</v>
      </c>
      <c r="BH154" s="205">
        <f>IF(N154="sníž. přenesená",J154,0)</f>
        <v>0</v>
      </c>
      <c r="BI154" s="205">
        <f>IF(N154="nulová",J154,0)</f>
        <v>0</v>
      </c>
      <c r="BJ154" s="18" t="s">
        <v>87</v>
      </c>
      <c r="BK154" s="205">
        <f>ROUND(I154*H154,2)</f>
        <v>0</v>
      </c>
      <c r="BL154" s="18" t="s">
        <v>120</v>
      </c>
      <c r="BM154" s="204" t="s">
        <v>380</v>
      </c>
    </row>
    <row r="155" spans="1:65" s="2" customFormat="1" ht="16.5" customHeight="1">
      <c r="A155" s="36"/>
      <c r="B155" s="37"/>
      <c r="C155" s="193" t="s">
        <v>297</v>
      </c>
      <c r="D155" s="193" t="s">
        <v>177</v>
      </c>
      <c r="E155" s="194" t="s">
        <v>723</v>
      </c>
      <c r="F155" s="195" t="s">
        <v>724</v>
      </c>
      <c r="G155" s="196" t="s">
        <v>516</v>
      </c>
      <c r="H155" s="197">
        <v>20</v>
      </c>
      <c r="I155" s="198"/>
      <c r="J155" s="199">
        <f>ROUND(I155*H155,2)</f>
        <v>0</v>
      </c>
      <c r="K155" s="195" t="s">
        <v>181</v>
      </c>
      <c r="L155" s="41"/>
      <c r="M155" s="200" t="s">
        <v>1</v>
      </c>
      <c r="N155" s="201" t="s">
        <v>48</v>
      </c>
      <c r="O155" s="73"/>
      <c r="P155" s="202">
        <f>O155*H155</f>
        <v>0</v>
      </c>
      <c r="Q155" s="202">
        <v>0</v>
      </c>
      <c r="R155" s="202">
        <f>Q155*H155</f>
        <v>0</v>
      </c>
      <c r="S155" s="202">
        <v>0</v>
      </c>
      <c r="T155" s="203">
        <f>S155*H155</f>
        <v>0</v>
      </c>
      <c r="U155" s="36"/>
      <c r="V155" s="36"/>
      <c r="W155" s="36"/>
      <c r="X155" s="36"/>
      <c r="Y155" s="36"/>
      <c r="Z155" s="36"/>
      <c r="AA155" s="36"/>
      <c r="AB155" s="36"/>
      <c r="AC155" s="36"/>
      <c r="AD155" s="36"/>
      <c r="AE155" s="36"/>
      <c r="AR155" s="204" t="s">
        <v>120</v>
      </c>
      <c r="AT155" s="204" t="s">
        <v>177</v>
      </c>
      <c r="AU155" s="204" t="s">
        <v>91</v>
      </c>
      <c r="AY155" s="18" t="s">
        <v>174</v>
      </c>
      <c r="BE155" s="205">
        <f>IF(N155="základní",J155,0)</f>
        <v>0</v>
      </c>
      <c r="BF155" s="205">
        <f>IF(N155="snížená",J155,0)</f>
        <v>0</v>
      </c>
      <c r="BG155" s="205">
        <f>IF(N155="zákl. přenesená",J155,0)</f>
        <v>0</v>
      </c>
      <c r="BH155" s="205">
        <f>IF(N155="sníž. přenesená",J155,0)</f>
        <v>0</v>
      </c>
      <c r="BI155" s="205">
        <f>IF(N155="nulová",J155,0)</f>
        <v>0</v>
      </c>
      <c r="BJ155" s="18" t="s">
        <v>87</v>
      </c>
      <c r="BK155" s="205">
        <f>ROUND(I155*H155,2)</f>
        <v>0</v>
      </c>
      <c r="BL155" s="18" t="s">
        <v>120</v>
      </c>
      <c r="BM155" s="204" t="s">
        <v>388</v>
      </c>
    </row>
    <row r="156" spans="1:65" s="2" customFormat="1" ht="16.5" customHeight="1">
      <c r="A156" s="36"/>
      <c r="B156" s="37"/>
      <c r="C156" s="193" t="s">
        <v>301</v>
      </c>
      <c r="D156" s="193" t="s">
        <v>177</v>
      </c>
      <c r="E156" s="194" t="s">
        <v>725</v>
      </c>
      <c r="F156" s="195" t="s">
        <v>726</v>
      </c>
      <c r="G156" s="196" t="s">
        <v>516</v>
      </c>
      <c r="H156" s="197">
        <v>110</v>
      </c>
      <c r="I156" s="198"/>
      <c r="J156" s="199">
        <f>ROUND(I156*H156,2)</f>
        <v>0</v>
      </c>
      <c r="K156" s="195" t="s">
        <v>181</v>
      </c>
      <c r="L156" s="41"/>
      <c r="M156" s="200" t="s">
        <v>1</v>
      </c>
      <c r="N156" s="201" t="s">
        <v>48</v>
      </c>
      <c r="O156" s="73"/>
      <c r="P156" s="202">
        <f>O156*H156</f>
        <v>0</v>
      </c>
      <c r="Q156" s="202">
        <v>0</v>
      </c>
      <c r="R156" s="202">
        <f>Q156*H156</f>
        <v>0</v>
      </c>
      <c r="S156" s="202">
        <v>0</v>
      </c>
      <c r="T156" s="203">
        <f>S156*H156</f>
        <v>0</v>
      </c>
      <c r="U156" s="36"/>
      <c r="V156" s="36"/>
      <c r="W156" s="36"/>
      <c r="X156" s="36"/>
      <c r="Y156" s="36"/>
      <c r="Z156" s="36"/>
      <c r="AA156" s="36"/>
      <c r="AB156" s="36"/>
      <c r="AC156" s="36"/>
      <c r="AD156" s="36"/>
      <c r="AE156" s="36"/>
      <c r="AR156" s="204" t="s">
        <v>120</v>
      </c>
      <c r="AT156" s="204" t="s">
        <v>177</v>
      </c>
      <c r="AU156" s="204" t="s">
        <v>91</v>
      </c>
      <c r="AY156" s="18" t="s">
        <v>174</v>
      </c>
      <c r="BE156" s="205">
        <f>IF(N156="základní",J156,0)</f>
        <v>0</v>
      </c>
      <c r="BF156" s="205">
        <f>IF(N156="snížená",J156,0)</f>
        <v>0</v>
      </c>
      <c r="BG156" s="205">
        <f>IF(N156="zákl. přenesená",J156,0)</f>
        <v>0</v>
      </c>
      <c r="BH156" s="205">
        <f>IF(N156="sníž. přenesená",J156,0)</f>
        <v>0</v>
      </c>
      <c r="BI156" s="205">
        <f>IF(N156="nulová",J156,0)</f>
        <v>0</v>
      </c>
      <c r="BJ156" s="18" t="s">
        <v>87</v>
      </c>
      <c r="BK156" s="205">
        <f>ROUND(I156*H156,2)</f>
        <v>0</v>
      </c>
      <c r="BL156" s="18" t="s">
        <v>120</v>
      </c>
      <c r="BM156" s="204" t="s">
        <v>397</v>
      </c>
    </row>
    <row r="157" spans="1:65" s="2" customFormat="1" ht="16.5" customHeight="1">
      <c r="A157" s="36"/>
      <c r="B157" s="37"/>
      <c r="C157" s="193" t="s">
        <v>306</v>
      </c>
      <c r="D157" s="193" t="s">
        <v>177</v>
      </c>
      <c r="E157" s="194" t="s">
        <v>727</v>
      </c>
      <c r="F157" s="195" t="s">
        <v>728</v>
      </c>
      <c r="G157" s="196" t="s">
        <v>516</v>
      </c>
      <c r="H157" s="197">
        <v>110</v>
      </c>
      <c r="I157" s="198"/>
      <c r="J157" s="199">
        <f>ROUND(I157*H157,2)</f>
        <v>0</v>
      </c>
      <c r="K157" s="195" t="s">
        <v>181</v>
      </c>
      <c r="L157" s="41"/>
      <c r="M157" s="265" t="s">
        <v>1</v>
      </c>
      <c r="N157" s="266" t="s">
        <v>48</v>
      </c>
      <c r="O157" s="267"/>
      <c r="P157" s="268">
        <f>O157*H157</f>
        <v>0</v>
      </c>
      <c r="Q157" s="268">
        <v>0</v>
      </c>
      <c r="R157" s="268">
        <f>Q157*H157</f>
        <v>0</v>
      </c>
      <c r="S157" s="268">
        <v>0</v>
      </c>
      <c r="T157" s="269">
        <f>S157*H157</f>
        <v>0</v>
      </c>
      <c r="U157" s="36"/>
      <c r="V157" s="36"/>
      <c r="W157" s="36"/>
      <c r="X157" s="36"/>
      <c r="Y157" s="36"/>
      <c r="Z157" s="36"/>
      <c r="AA157" s="36"/>
      <c r="AB157" s="36"/>
      <c r="AC157" s="36"/>
      <c r="AD157" s="36"/>
      <c r="AE157" s="36"/>
      <c r="AR157" s="204" t="s">
        <v>120</v>
      </c>
      <c r="AT157" s="204" t="s">
        <v>177</v>
      </c>
      <c r="AU157" s="204" t="s">
        <v>91</v>
      </c>
      <c r="AY157" s="18" t="s">
        <v>174</v>
      </c>
      <c r="BE157" s="205">
        <f>IF(N157="základní",J157,0)</f>
        <v>0</v>
      </c>
      <c r="BF157" s="205">
        <f>IF(N157="snížená",J157,0)</f>
        <v>0</v>
      </c>
      <c r="BG157" s="205">
        <f>IF(N157="zákl. přenesená",J157,0)</f>
        <v>0</v>
      </c>
      <c r="BH157" s="205">
        <f>IF(N157="sníž. přenesená",J157,0)</f>
        <v>0</v>
      </c>
      <c r="BI157" s="205">
        <f>IF(N157="nulová",J157,0)</f>
        <v>0</v>
      </c>
      <c r="BJ157" s="18" t="s">
        <v>87</v>
      </c>
      <c r="BK157" s="205">
        <f>ROUND(I157*H157,2)</f>
        <v>0</v>
      </c>
      <c r="BL157" s="18" t="s">
        <v>120</v>
      </c>
      <c r="BM157" s="204" t="s">
        <v>406</v>
      </c>
    </row>
    <row r="158" spans="1:65" s="2" customFormat="1" ht="6.95" customHeight="1">
      <c r="A158" s="36"/>
      <c r="B158" s="56"/>
      <c r="C158" s="57"/>
      <c r="D158" s="57"/>
      <c r="E158" s="57"/>
      <c r="F158" s="57"/>
      <c r="G158" s="57"/>
      <c r="H158" s="57"/>
      <c r="I158" s="57"/>
      <c r="J158" s="57"/>
      <c r="K158" s="57"/>
      <c r="L158" s="41"/>
      <c r="M158" s="36"/>
      <c r="O158" s="36"/>
      <c r="P158" s="36"/>
      <c r="Q158" s="36"/>
      <c r="R158" s="36"/>
      <c r="S158" s="36"/>
      <c r="T158" s="36"/>
      <c r="U158" s="36"/>
      <c r="V158" s="36"/>
      <c r="W158" s="36"/>
      <c r="X158" s="36"/>
      <c r="Y158" s="36"/>
      <c r="Z158" s="36"/>
      <c r="AA158" s="36"/>
      <c r="AB158" s="36"/>
      <c r="AC158" s="36"/>
      <c r="AD158" s="36"/>
      <c r="AE158" s="36"/>
    </row>
  </sheetData>
  <sheetProtection algorithmName="SHA-512" hashValue="+eBoPNUXf0pQxx9M866VdZeW65p+BXj9pIUFpNWlAMLDqBAMzCmnB9Q+XGiD3SgQDdWiNYulcD7oCuSsAg+Xrw==" saltValue="JVh5HiaqdW+mruXkyegFkRjKX94eqt/YF+Gj7x8tsmuV4BcKqlwE0ZWeBcSsIKToI3C3B+y8UsYwAW//mSVAjg==" spinCount="100000" sheet="1" objects="1" scenarios="1" formatColumns="0" formatRows="0" autoFilter="0"/>
  <autoFilter ref="C126:K157" xr:uid="{00000000-0009-0000-0000-000004000000}"/>
  <mergeCells count="15">
    <mergeCell ref="E113:H113"/>
    <mergeCell ref="E117:H117"/>
    <mergeCell ref="E115:H115"/>
    <mergeCell ref="E119:H119"/>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383"/>
  <sheetViews>
    <sheetView showGridLines="0" tabSelected="1" topLeftCell="A119" workbookViewId="0">
      <selection activeCell="K145" sqref="K145"/>
    </sheetView>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0"/>
      <c r="M2" s="300"/>
      <c r="N2" s="300"/>
      <c r="O2" s="300"/>
      <c r="P2" s="300"/>
      <c r="Q2" s="300"/>
      <c r="R2" s="300"/>
      <c r="S2" s="300"/>
      <c r="T2" s="300"/>
      <c r="U2" s="300"/>
      <c r="V2" s="300"/>
      <c r="AT2" s="18" t="s">
        <v>112</v>
      </c>
    </row>
    <row r="3" spans="1:46" s="1" customFormat="1" ht="6.95" customHeight="1">
      <c r="B3" s="117"/>
      <c r="C3" s="118"/>
      <c r="D3" s="118"/>
      <c r="E3" s="118"/>
      <c r="F3" s="118"/>
      <c r="G3" s="118"/>
      <c r="H3" s="118"/>
      <c r="I3" s="118"/>
      <c r="J3" s="118"/>
      <c r="K3" s="118"/>
      <c r="L3" s="21"/>
      <c r="AT3" s="18" t="s">
        <v>91</v>
      </c>
    </row>
    <row r="4" spans="1:46" s="1" customFormat="1" ht="24.95" customHeight="1">
      <c r="B4" s="21"/>
      <c r="D4" s="119" t="s">
        <v>132</v>
      </c>
      <c r="L4" s="21"/>
      <c r="M4" s="120" t="s">
        <v>10</v>
      </c>
      <c r="AT4" s="18" t="s">
        <v>4</v>
      </c>
    </row>
    <row r="5" spans="1:46" s="1" customFormat="1" ht="6.95" customHeight="1">
      <c r="B5" s="21"/>
      <c r="L5" s="21"/>
    </row>
    <row r="6" spans="1:46" s="1" customFormat="1" ht="12" customHeight="1">
      <c r="B6" s="21"/>
      <c r="D6" s="121" t="s">
        <v>16</v>
      </c>
      <c r="L6" s="21"/>
    </row>
    <row r="7" spans="1:46" s="1" customFormat="1" ht="16.5" customHeight="1">
      <c r="B7" s="21"/>
      <c r="E7" s="319" t="str">
        <f>'Rekapitulace stavby'!K6</f>
        <v>Technologický pavilon CPIT - rekonstrukce střech</v>
      </c>
      <c r="F7" s="320"/>
      <c r="G7" s="320"/>
      <c r="H7" s="320"/>
      <c r="L7" s="21"/>
    </row>
    <row r="8" spans="1:46" s="1" customFormat="1" ht="12" customHeight="1">
      <c r="B8" s="21"/>
      <c r="D8" s="121" t="s">
        <v>133</v>
      </c>
      <c r="L8" s="21"/>
    </row>
    <row r="9" spans="1:46" s="2" customFormat="1" ht="16.5" customHeight="1">
      <c r="A9" s="36"/>
      <c r="B9" s="41"/>
      <c r="C9" s="36"/>
      <c r="D9" s="36"/>
      <c r="E9" s="319" t="s">
        <v>729</v>
      </c>
      <c r="F9" s="321"/>
      <c r="G9" s="321"/>
      <c r="H9" s="321"/>
      <c r="I9" s="36"/>
      <c r="J9" s="36"/>
      <c r="K9" s="36"/>
      <c r="L9" s="53"/>
      <c r="S9" s="36"/>
      <c r="T9" s="36"/>
      <c r="U9" s="36"/>
      <c r="V9" s="36"/>
      <c r="W9" s="36"/>
      <c r="X9" s="36"/>
      <c r="Y9" s="36"/>
      <c r="Z9" s="36"/>
      <c r="AA9" s="36"/>
      <c r="AB9" s="36"/>
      <c r="AC9" s="36"/>
      <c r="AD9" s="36"/>
      <c r="AE9" s="36"/>
    </row>
    <row r="10" spans="1:46" s="2" customFormat="1" ht="12" customHeight="1">
      <c r="A10" s="36"/>
      <c r="B10" s="41"/>
      <c r="C10" s="36"/>
      <c r="D10" s="121" t="s">
        <v>135</v>
      </c>
      <c r="E10" s="36"/>
      <c r="F10" s="36"/>
      <c r="G10" s="36"/>
      <c r="H10" s="36"/>
      <c r="I10" s="36"/>
      <c r="J10" s="36"/>
      <c r="K10" s="36"/>
      <c r="L10" s="53"/>
      <c r="S10" s="36"/>
      <c r="T10" s="36"/>
      <c r="U10" s="36"/>
      <c r="V10" s="36"/>
      <c r="W10" s="36"/>
      <c r="X10" s="36"/>
      <c r="Y10" s="36"/>
      <c r="Z10" s="36"/>
      <c r="AA10" s="36"/>
      <c r="AB10" s="36"/>
      <c r="AC10" s="36"/>
      <c r="AD10" s="36"/>
      <c r="AE10" s="36"/>
    </row>
    <row r="11" spans="1:46" s="2" customFormat="1" ht="16.5" customHeight="1">
      <c r="A11" s="36"/>
      <c r="B11" s="41"/>
      <c r="C11" s="36"/>
      <c r="D11" s="36"/>
      <c r="E11" s="322" t="s">
        <v>136</v>
      </c>
      <c r="F11" s="321"/>
      <c r="G11" s="321"/>
      <c r="H11" s="321"/>
      <c r="I11" s="36"/>
      <c r="J11" s="36"/>
      <c r="K11" s="36"/>
      <c r="L11" s="53"/>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36"/>
      <c r="J12" s="36"/>
      <c r="K12" s="36"/>
      <c r="L12" s="53"/>
      <c r="S12" s="36"/>
      <c r="T12" s="36"/>
      <c r="U12" s="36"/>
      <c r="V12" s="36"/>
      <c r="W12" s="36"/>
      <c r="X12" s="36"/>
      <c r="Y12" s="36"/>
      <c r="Z12" s="36"/>
      <c r="AA12" s="36"/>
      <c r="AB12" s="36"/>
      <c r="AC12" s="36"/>
      <c r="AD12" s="36"/>
      <c r="AE12" s="36"/>
    </row>
    <row r="13" spans="1:46" s="2" customFormat="1" ht="12" customHeight="1">
      <c r="A13" s="36"/>
      <c r="B13" s="41"/>
      <c r="C13" s="36"/>
      <c r="D13" s="121" t="s">
        <v>18</v>
      </c>
      <c r="E13" s="36"/>
      <c r="F13" s="112" t="s">
        <v>19</v>
      </c>
      <c r="G13" s="36"/>
      <c r="H13" s="36"/>
      <c r="I13" s="121" t="s">
        <v>20</v>
      </c>
      <c r="J13" s="112" t="s">
        <v>1</v>
      </c>
      <c r="K13" s="36"/>
      <c r="L13" s="53"/>
      <c r="S13" s="36"/>
      <c r="T13" s="36"/>
      <c r="U13" s="36"/>
      <c r="V13" s="36"/>
      <c r="W13" s="36"/>
      <c r="X13" s="36"/>
      <c r="Y13" s="36"/>
      <c r="Z13" s="36"/>
      <c r="AA13" s="36"/>
      <c r="AB13" s="36"/>
      <c r="AC13" s="36"/>
      <c r="AD13" s="36"/>
      <c r="AE13" s="36"/>
    </row>
    <row r="14" spans="1:46" s="2" customFormat="1" ht="12" customHeight="1">
      <c r="A14" s="36"/>
      <c r="B14" s="41"/>
      <c r="C14" s="36"/>
      <c r="D14" s="121" t="s">
        <v>22</v>
      </c>
      <c r="E14" s="36"/>
      <c r="F14" s="112" t="s">
        <v>23</v>
      </c>
      <c r="G14" s="36"/>
      <c r="H14" s="36"/>
      <c r="I14" s="121" t="s">
        <v>24</v>
      </c>
      <c r="J14" s="122" t="str">
        <f>'Rekapitulace stavby'!AN8</f>
        <v>31. 12. 2021</v>
      </c>
      <c r="K14" s="36"/>
      <c r="L14" s="53"/>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36"/>
      <c r="J15" s="36"/>
      <c r="K15" s="36"/>
      <c r="L15" s="53"/>
      <c r="S15" s="36"/>
      <c r="T15" s="36"/>
      <c r="U15" s="36"/>
      <c r="V15" s="36"/>
      <c r="W15" s="36"/>
      <c r="X15" s="36"/>
      <c r="Y15" s="36"/>
      <c r="Z15" s="36"/>
      <c r="AA15" s="36"/>
      <c r="AB15" s="36"/>
      <c r="AC15" s="36"/>
      <c r="AD15" s="36"/>
      <c r="AE15" s="36"/>
    </row>
    <row r="16" spans="1:46" s="2" customFormat="1" ht="12" customHeight="1">
      <c r="A16" s="36"/>
      <c r="B16" s="41"/>
      <c r="C16" s="36"/>
      <c r="D16" s="121" t="s">
        <v>30</v>
      </c>
      <c r="E16" s="36"/>
      <c r="F16" s="36"/>
      <c r="G16" s="36"/>
      <c r="H16" s="36"/>
      <c r="I16" s="121" t="s">
        <v>31</v>
      </c>
      <c r="J16" s="112" t="s">
        <v>1</v>
      </c>
      <c r="K16" s="36"/>
      <c r="L16" s="53"/>
      <c r="S16" s="36"/>
      <c r="T16" s="36"/>
      <c r="U16" s="36"/>
      <c r="V16" s="36"/>
      <c r="W16" s="36"/>
      <c r="X16" s="36"/>
      <c r="Y16" s="36"/>
      <c r="Z16" s="36"/>
      <c r="AA16" s="36"/>
      <c r="AB16" s="36"/>
      <c r="AC16" s="36"/>
      <c r="AD16" s="36"/>
      <c r="AE16" s="36"/>
    </row>
    <row r="17" spans="1:31" s="2" customFormat="1" ht="18" customHeight="1">
      <c r="A17" s="36"/>
      <c r="B17" s="41"/>
      <c r="C17" s="36"/>
      <c r="D17" s="36"/>
      <c r="E17" s="112" t="s">
        <v>32</v>
      </c>
      <c r="F17" s="36"/>
      <c r="G17" s="36"/>
      <c r="H17" s="36"/>
      <c r="I17" s="121" t="s">
        <v>33</v>
      </c>
      <c r="J17" s="112" t="s">
        <v>1</v>
      </c>
      <c r="K17" s="36"/>
      <c r="L17" s="53"/>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36"/>
      <c r="J18" s="36"/>
      <c r="K18" s="36"/>
      <c r="L18" s="53"/>
      <c r="S18" s="36"/>
      <c r="T18" s="36"/>
      <c r="U18" s="36"/>
      <c r="V18" s="36"/>
      <c r="W18" s="36"/>
      <c r="X18" s="36"/>
      <c r="Y18" s="36"/>
      <c r="Z18" s="36"/>
      <c r="AA18" s="36"/>
      <c r="AB18" s="36"/>
      <c r="AC18" s="36"/>
      <c r="AD18" s="36"/>
      <c r="AE18" s="36"/>
    </row>
    <row r="19" spans="1:31" s="2" customFormat="1" ht="12" customHeight="1">
      <c r="A19" s="36"/>
      <c r="B19" s="41"/>
      <c r="C19" s="36"/>
      <c r="D19" s="121" t="s">
        <v>34</v>
      </c>
      <c r="E19" s="36"/>
      <c r="F19" s="36"/>
      <c r="G19" s="36"/>
      <c r="H19" s="36"/>
      <c r="I19" s="121" t="s">
        <v>31</v>
      </c>
      <c r="J19" s="31" t="str">
        <f>'Rekapitulace stavby'!AN13</f>
        <v>Vyplň údaj</v>
      </c>
      <c r="K19" s="36"/>
      <c r="L19" s="53"/>
      <c r="S19" s="36"/>
      <c r="T19" s="36"/>
      <c r="U19" s="36"/>
      <c r="V19" s="36"/>
      <c r="W19" s="36"/>
      <c r="X19" s="36"/>
      <c r="Y19" s="36"/>
      <c r="Z19" s="36"/>
      <c r="AA19" s="36"/>
      <c r="AB19" s="36"/>
      <c r="AC19" s="36"/>
      <c r="AD19" s="36"/>
      <c r="AE19" s="36"/>
    </row>
    <row r="20" spans="1:31" s="2" customFormat="1" ht="18" customHeight="1">
      <c r="A20" s="36"/>
      <c r="B20" s="41"/>
      <c r="C20" s="36"/>
      <c r="D20" s="36"/>
      <c r="E20" s="323" t="str">
        <f>'Rekapitulace stavby'!E14</f>
        <v>Vyplň údaj</v>
      </c>
      <c r="F20" s="324"/>
      <c r="G20" s="324"/>
      <c r="H20" s="324"/>
      <c r="I20" s="121" t="s">
        <v>33</v>
      </c>
      <c r="J20" s="31" t="str">
        <f>'Rekapitulace stavby'!AN14</f>
        <v>Vyplň údaj</v>
      </c>
      <c r="K20" s="36"/>
      <c r="L20" s="53"/>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36"/>
      <c r="J21" s="36"/>
      <c r="K21" s="36"/>
      <c r="L21" s="53"/>
      <c r="S21" s="36"/>
      <c r="T21" s="36"/>
      <c r="U21" s="36"/>
      <c r="V21" s="36"/>
      <c r="W21" s="36"/>
      <c r="X21" s="36"/>
      <c r="Y21" s="36"/>
      <c r="Z21" s="36"/>
      <c r="AA21" s="36"/>
      <c r="AB21" s="36"/>
      <c r="AC21" s="36"/>
      <c r="AD21" s="36"/>
      <c r="AE21" s="36"/>
    </row>
    <row r="22" spans="1:31" s="2" customFormat="1" ht="12" customHeight="1">
      <c r="A22" s="36"/>
      <c r="B22" s="41"/>
      <c r="C22" s="36"/>
      <c r="D22" s="121" t="s">
        <v>36</v>
      </c>
      <c r="E22" s="36"/>
      <c r="F22" s="36"/>
      <c r="G22" s="36"/>
      <c r="H22" s="36"/>
      <c r="I22" s="121" t="s">
        <v>31</v>
      </c>
      <c r="J22" s="112" t="s">
        <v>1</v>
      </c>
      <c r="K22" s="36"/>
      <c r="L22" s="53"/>
      <c r="S22" s="36"/>
      <c r="T22" s="36"/>
      <c r="U22" s="36"/>
      <c r="V22" s="36"/>
      <c r="W22" s="36"/>
      <c r="X22" s="36"/>
      <c r="Y22" s="36"/>
      <c r="Z22" s="36"/>
      <c r="AA22" s="36"/>
      <c r="AB22" s="36"/>
      <c r="AC22" s="36"/>
      <c r="AD22" s="36"/>
      <c r="AE22" s="36"/>
    </row>
    <row r="23" spans="1:31" s="2" customFormat="1" ht="18" customHeight="1">
      <c r="A23" s="36"/>
      <c r="B23" s="41"/>
      <c r="C23" s="36"/>
      <c r="D23" s="36"/>
      <c r="E23" s="112" t="s">
        <v>37</v>
      </c>
      <c r="F23" s="36"/>
      <c r="G23" s="36"/>
      <c r="H23" s="36"/>
      <c r="I23" s="121" t="s">
        <v>33</v>
      </c>
      <c r="J23" s="112" t="s">
        <v>1</v>
      </c>
      <c r="K23" s="36"/>
      <c r="L23" s="53"/>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36"/>
      <c r="J24" s="36"/>
      <c r="K24" s="36"/>
      <c r="L24" s="53"/>
      <c r="S24" s="36"/>
      <c r="T24" s="36"/>
      <c r="U24" s="36"/>
      <c r="V24" s="36"/>
      <c r="W24" s="36"/>
      <c r="X24" s="36"/>
      <c r="Y24" s="36"/>
      <c r="Z24" s="36"/>
      <c r="AA24" s="36"/>
      <c r="AB24" s="36"/>
      <c r="AC24" s="36"/>
      <c r="AD24" s="36"/>
      <c r="AE24" s="36"/>
    </row>
    <row r="25" spans="1:31" s="2" customFormat="1" ht="12" customHeight="1">
      <c r="A25" s="36"/>
      <c r="B25" s="41"/>
      <c r="C25" s="36"/>
      <c r="D25" s="121" t="s">
        <v>39</v>
      </c>
      <c r="E25" s="36"/>
      <c r="F25" s="36"/>
      <c r="G25" s="36"/>
      <c r="H25" s="36"/>
      <c r="I25" s="121" t="s">
        <v>31</v>
      </c>
      <c r="J25" s="112" t="str">
        <f>IF('Rekapitulace stavby'!AN19="","",'Rekapitulace stavby'!AN19)</f>
        <v/>
      </c>
      <c r="K25" s="36"/>
      <c r="L25" s="53"/>
      <c r="S25" s="36"/>
      <c r="T25" s="36"/>
      <c r="U25" s="36"/>
      <c r="V25" s="36"/>
      <c r="W25" s="36"/>
      <c r="X25" s="36"/>
      <c r="Y25" s="36"/>
      <c r="Z25" s="36"/>
      <c r="AA25" s="36"/>
      <c r="AB25" s="36"/>
      <c r="AC25" s="36"/>
      <c r="AD25" s="36"/>
      <c r="AE25" s="36"/>
    </row>
    <row r="26" spans="1:31" s="2" customFormat="1" ht="18" customHeight="1">
      <c r="A26" s="36"/>
      <c r="B26" s="41"/>
      <c r="C26" s="36"/>
      <c r="D26" s="36"/>
      <c r="E26" s="112" t="str">
        <f>IF('Rekapitulace stavby'!E20="","",'Rekapitulace stavby'!E20)</f>
        <v xml:space="preserve"> </v>
      </c>
      <c r="F26" s="36"/>
      <c r="G26" s="36"/>
      <c r="H26" s="36"/>
      <c r="I26" s="121" t="s">
        <v>33</v>
      </c>
      <c r="J26" s="112" t="str">
        <f>IF('Rekapitulace stavby'!AN20="","",'Rekapitulace stavby'!AN20)</f>
        <v/>
      </c>
      <c r="K26" s="36"/>
      <c r="L26" s="53"/>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36"/>
      <c r="J27" s="36"/>
      <c r="K27" s="36"/>
      <c r="L27" s="53"/>
      <c r="S27" s="36"/>
      <c r="T27" s="36"/>
      <c r="U27" s="36"/>
      <c r="V27" s="36"/>
      <c r="W27" s="36"/>
      <c r="X27" s="36"/>
      <c r="Y27" s="36"/>
      <c r="Z27" s="36"/>
      <c r="AA27" s="36"/>
      <c r="AB27" s="36"/>
      <c r="AC27" s="36"/>
      <c r="AD27" s="36"/>
      <c r="AE27" s="36"/>
    </row>
    <row r="28" spans="1:31" s="2" customFormat="1" ht="12" customHeight="1">
      <c r="A28" s="36"/>
      <c r="B28" s="41"/>
      <c r="C28" s="36"/>
      <c r="D28" s="121" t="s">
        <v>41</v>
      </c>
      <c r="E28" s="36"/>
      <c r="F28" s="36"/>
      <c r="G28" s="36"/>
      <c r="H28" s="36"/>
      <c r="I28" s="36"/>
      <c r="J28" s="36"/>
      <c r="K28" s="36"/>
      <c r="L28" s="53"/>
      <c r="S28" s="36"/>
      <c r="T28" s="36"/>
      <c r="U28" s="36"/>
      <c r="V28" s="36"/>
      <c r="W28" s="36"/>
      <c r="X28" s="36"/>
      <c r="Y28" s="36"/>
      <c r="Z28" s="36"/>
      <c r="AA28" s="36"/>
      <c r="AB28" s="36"/>
      <c r="AC28" s="36"/>
      <c r="AD28" s="36"/>
      <c r="AE28" s="36"/>
    </row>
    <row r="29" spans="1:31" s="8" customFormat="1" ht="95.25" customHeight="1">
      <c r="A29" s="123"/>
      <c r="B29" s="124"/>
      <c r="C29" s="123"/>
      <c r="D29" s="123"/>
      <c r="E29" s="325" t="s">
        <v>42</v>
      </c>
      <c r="F29" s="325"/>
      <c r="G29" s="325"/>
      <c r="H29" s="325"/>
      <c r="I29" s="123"/>
      <c r="J29" s="123"/>
      <c r="K29" s="123"/>
      <c r="L29" s="125"/>
      <c r="S29" s="123"/>
      <c r="T29" s="123"/>
      <c r="U29" s="123"/>
      <c r="V29" s="123"/>
      <c r="W29" s="123"/>
      <c r="X29" s="123"/>
      <c r="Y29" s="123"/>
      <c r="Z29" s="123"/>
      <c r="AA29" s="123"/>
      <c r="AB29" s="123"/>
      <c r="AC29" s="123"/>
      <c r="AD29" s="123"/>
      <c r="AE29" s="123"/>
    </row>
    <row r="30" spans="1:31" s="2" customFormat="1" ht="6.95" customHeight="1">
      <c r="A30" s="36"/>
      <c r="B30" s="41"/>
      <c r="C30" s="36"/>
      <c r="D30" s="36"/>
      <c r="E30" s="36"/>
      <c r="F30" s="36"/>
      <c r="G30" s="36"/>
      <c r="H30" s="36"/>
      <c r="I30" s="36"/>
      <c r="J30" s="36"/>
      <c r="K30" s="36"/>
      <c r="L30" s="53"/>
      <c r="S30" s="36"/>
      <c r="T30" s="36"/>
      <c r="U30" s="36"/>
      <c r="V30" s="36"/>
      <c r="W30" s="36"/>
      <c r="X30" s="36"/>
      <c r="Y30" s="36"/>
      <c r="Z30" s="36"/>
      <c r="AA30" s="36"/>
      <c r="AB30" s="36"/>
      <c r="AC30" s="36"/>
      <c r="AD30" s="36"/>
      <c r="AE30" s="36"/>
    </row>
    <row r="31" spans="1:31" s="2" customFormat="1" ht="6.95" customHeight="1">
      <c r="A31" s="36"/>
      <c r="B31" s="41"/>
      <c r="C31" s="36"/>
      <c r="D31" s="126"/>
      <c r="E31" s="126"/>
      <c r="F31" s="126"/>
      <c r="G31" s="126"/>
      <c r="H31" s="126"/>
      <c r="I31" s="126"/>
      <c r="J31" s="126"/>
      <c r="K31" s="126"/>
      <c r="L31" s="53"/>
      <c r="S31" s="36"/>
      <c r="T31" s="36"/>
      <c r="U31" s="36"/>
      <c r="V31" s="36"/>
      <c r="W31" s="36"/>
      <c r="X31" s="36"/>
      <c r="Y31" s="36"/>
      <c r="Z31" s="36"/>
      <c r="AA31" s="36"/>
      <c r="AB31" s="36"/>
      <c r="AC31" s="36"/>
      <c r="AD31" s="36"/>
      <c r="AE31" s="36"/>
    </row>
    <row r="32" spans="1:31" s="2" customFormat="1" ht="25.35" customHeight="1">
      <c r="A32" s="36"/>
      <c r="B32" s="41"/>
      <c r="C32" s="36"/>
      <c r="D32" s="127" t="s">
        <v>43</v>
      </c>
      <c r="E32" s="36"/>
      <c r="F32" s="36"/>
      <c r="G32" s="36"/>
      <c r="H32" s="36"/>
      <c r="I32" s="36"/>
      <c r="J32" s="128">
        <f>ROUND(J137, 2)</f>
        <v>0</v>
      </c>
      <c r="K32" s="36"/>
      <c r="L32" s="53"/>
      <c r="S32" s="36"/>
      <c r="T32" s="36"/>
      <c r="U32" s="36"/>
      <c r="V32" s="36"/>
      <c r="W32" s="36"/>
      <c r="X32" s="36"/>
      <c r="Y32" s="36"/>
      <c r="Z32" s="36"/>
      <c r="AA32" s="36"/>
      <c r="AB32" s="36"/>
      <c r="AC32" s="36"/>
      <c r="AD32" s="36"/>
      <c r="AE32" s="36"/>
    </row>
    <row r="33" spans="1:31" s="2" customFormat="1" ht="6.95" customHeight="1">
      <c r="A33" s="36"/>
      <c r="B33" s="41"/>
      <c r="C33" s="36"/>
      <c r="D33" s="126"/>
      <c r="E33" s="126"/>
      <c r="F33" s="126"/>
      <c r="G33" s="126"/>
      <c r="H33" s="126"/>
      <c r="I33" s="126"/>
      <c r="J33" s="126"/>
      <c r="K33" s="126"/>
      <c r="L33" s="53"/>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45</v>
      </c>
      <c r="G34" s="36"/>
      <c r="H34" s="36"/>
      <c r="I34" s="129" t="s">
        <v>44</v>
      </c>
      <c r="J34" s="129" t="s">
        <v>46</v>
      </c>
      <c r="K34" s="36"/>
      <c r="L34" s="53"/>
      <c r="S34" s="36"/>
      <c r="T34" s="36"/>
      <c r="U34" s="36"/>
      <c r="V34" s="36"/>
      <c r="W34" s="36"/>
      <c r="X34" s="36"/>
      <c r="Y34" s="36"/>
      <c r="Z34" s="36"/>
      <c r="AA34" s="36"/>
      <c r="AB34" s="36"/>
      <c r="AC34" s="36"/>
      <c r="AD34" s="36"/>
      <c r="AE34" s="36"/>
    </row>
    <row r="35" spans="1:31" s="2" customFormat="1" ht="14.45" customHeight="1">
      <c r="A35" s="36"/>
      <c r="B35" s="41"/>
      <c r="C35" s="36"/>
      <c r="D35" s="130" t="s">
        <v>47</v>
      </c>
      <c r="E35" s="121" t="s">
        <v>48</v>
      </c>
      <c r="F35" s="131">
        <f>ROUND((SUM(BE137:BE382)),  2)</f>
        <v>0</v>
      </c>
      <c r="G35" s="36"/>
      <c r="H35" s="36"/>
      <c r="I35" s="132">
        <v>0.21</v>
      </c>
      <c r="J35" s="131">
        <f>ROUND(((SUM(BE137:BE382))*I35),  2)</f>
        <v>0</v>
      </c>
      <c r="K35" s="36"/>
      <c r="L35" s="53"/>
      <c r="S35" s="36"/>
      <c r="T35" s="36"/>
      <c r="U35" s="36"/>
      <c r="V35" s="36"/>
      <c r="W35" s="36"/>
      <c r="X35" s="36"/>
      <c r="Y35" s="36"/>
      <c r="Z35" s="36"/>
      <c r="AA35" s="36"/>
      <c r="AB35" s="36"/>
      <c r="AC35" s="36"/>
      <c r="AD35" s="36"/>
      <c r="AE35" s="36"/>
    </row>
    <row r="36" spans="1:31" s="2" customFormat="1" ht="14.45" customHeight="1">
      <c r="A36" s="36"/>
      <c r="B36" s="41"/>
      <c r="C36" s="36"/>
      <c r="D36" s="36"/>
      <c r="E36" s="121" t="s">
        <v>49</v>
      </c>
      <c r="F36" s="131">
        <f>ROUND((SUM(BF137:BF382)),  2)</f>
        <v>0</v>
      </c>
      <c r="G36" s="36"/>
      <c r="H36" s="36"/>
      <c r="I36" s="132">
        <v>0.15</v>
      </c>
      <c r="J36" s="131">
        <f>ROUND(((SUM(BF137:BF382))*I36),  2)</f>
        <v>0</v>
      </c>
      <c r="K36" s="36"/>
      <c r="L36" s="53"/>
      <c r="S36" s="36"/>
      <c r="T36" s="36"/>
      <c r="U36" s="36"/>
      <c r="V36" s="36"/>
      <c r="W36" s="36"/>
      <c r="X36" s="36"/>
      <c r="Y36" s="36"/>
      <c r="Z36" s="36"/>
      <c r="AA36" s="36"/>
      <c r="AB36" s="36"/>
      <c r="AC36" s="36"/>
      <c r="AD36" s="36"/>
      <c r="AE36" s="36"/>
    </row>
    <row r="37" spans="1:31" s="2" customFormat="1" ht="14.45" hidden="1" customHeight="1">
      <c r="A37" s="36"/>
      <c r="B37" s="41"/>
      <c r="C37" s="36"/>
      <c r="D37" s="36"/>
      <c r="E37" s="121" t="s">
        <v>50</v>
      </c>
      <c r="F37" s="131">
        <f>ROUND((SUM(BG137:BG382)),  2)</f>
        <v>0</v>
      </c>
      <c r="G37" s="36"/>
      <c r="H37" s="36"/>
      <c r="I37" s="132">
        <v>0.21</v>
      </c>
      <c r="J37" s="131">
        <f>0</f>
        <v>0</v>
      </c>
      <c r="K37" s="36"/>
      <c r="L37" s="53"/>
      <c r="S37" s="36"/>
      <c r="T37" s="36"/>
      <c r="U37" s="36"/>
      <c r="V37" s="36"/>
      <c r="W37" s="36"/>
      <c r="X37" s="36"/>
      <c r="Y37" s="36"/>
      <c r="Z37" s="36"/>
      <c r="AA37" s="36"/>
      <c r="AB37" s="36"/>
      <c r="AC37" s="36"/>
      <c r="AD37" s="36"/>
      <c r="AE37" s="36"/>
    </row>
    <row r="38" spans="1:31" s="2" customFormat="1" ht="14.45" hidden="1" customHeight="1">
      <c r="A38" s="36"/>
      <c r="B38" s="41"/>
      <c r="C38" s="36"/>
      <c r="D38" s="36"/>
      <c r="E38" s="121" t="s">
        <v>51</v>
      </c>
      <c r="F38" s="131">
        <f>ROUND((SUM(BH137:BH382)),  2)</f>
        <v>0</v>
      </c>
      <c r="G38" s="36"/>
      <c r="H38" s="36"/>
      <c r="I38" s="132">
        <v>0.15</v>
      </c>
      <c r="J38" s="131">
        <f>0</f>
        <v>0</v>
      </c>
      <c r="K38" s="36"/>
      <c r="L38" s="53"/>
      <c r="S38" s="36"/>
      <c r="T38" s="36"/>
      <c r="U38" s="36"/>
      <c r="V38" s="36"/>
      <c r="W38" s="36"/>
      <c r="X38" s="36"/>
      <c r="Y38" s="36"/>
      <c r="Z38" s="36"/>
      <c r="AA38" s="36"/>
      <c r="AB38" s="36"/>
      <c r="AC38" s="36"/>
      <c r="AD38" s="36"/>
      <c r="AE38" s="36"/>
    </row>
    <row r="39" spans="1:31" s="2" customFormat="1" ht="14.45" hidden="1" customHeight="1">
      <c r="A39" s="36"/>
      <c r="B39" s="41"/>
      <c r="C39" s="36"/>
      <c r="D39" s="36"/>
      <c r="E39" s="121" t="s">
        <v>52</v>
      </c>
      <c r="F39" s="131">
        <f>ROUND((SUM(BI137:BI382)),  2)</f>
        <v>0</v>
      </c>
      <c r="G39" s="36"/>
      <c r="H39" s="36"/>
      <c r="I39" s="132">
        <v>0</v>
      </c>
      <c r="J39" s="131">
        <f>0</f>
        <v>0</v>
      </c>
      <c r="K39" s="36"/>
      <c r="L39" s="53"/>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36"/>
      <c r="J40" s="36"/>
      <c r="K40" s="36"/>
      <c r="L40" s="53"/>
      <c r="S40" s="36"/>
      <c r="T40" s="36"/>
      <c r="U40" s="36"/>
      <c r="V40" s="36"/>
      <c r="W40" s="36"/>
      <c r="X40" s="36"/>
      <c r="Y40" s="36"/>
      <c r="Z40" s="36"/>
      <c r="AA40" s="36"/>
      <c r="AB40" s="36"/>
      <c r="AC40" s="36"/>
      <c r="AD40" s="36"/>
      <c r="AE40" s="36"/>
    </row>
    <row r="41" spans="1:31" s="2" customFormat="1" ht="25.35" customHeight="1">
      <c r="A41" s="36"/>
      <c r="B41" s="41"/>
      <c r="C41" s="133"/>
      <c r="D41" s="134" t="s">
        <v>53</v>
      </c>
      <c r="E41" s="135"/>
      <c r="F41" s="135"/>
      <c r="G41" s="136" t="s">
        <v>54</v>
      </c>
      <c r="H41" s="137" t="s">
        <v>55</v>
      </c>
      <c r="I41" s="135"/>
      <c r="J41" s="138">
        <f>SUM(J32:J39)</f>
        <v>0</v>
      </c>
      <c r="K41" s="139"/>
      <c r="L41" s="53"/>
      <c r="S41" s="36"/>
      <c r="T41" s="36"/>
      <c r="U41" s="36"/>
      <c r="V41" s="36"/>
      <c r="W41" s="36"/>
      <c r="X41" s="36"/>
      <c r="Y41" s="36"/>
      <c r="Z41" s="36"/>
      <c r="AA41" s="36"/>
      <c r="AB41" s="36"/>
      <c r="AC41" s="36"/>
      <c r="AD41" s="36"/>
      <c r="AE41" s="36"/>
    </row>
    <row r="42" spans="1:31" s="2" customFormat="1" ht="14.45" customHeight="1">
      <c r="A42" s="36"/>
      <c r="B42" s="41"/>
      <c r="C42" s="36"/>
      <c r="D42" s="36"/>
      <c r="E42" s="36"/>
      <c r="F42" s="36"/>
      <c r="G42" s="36"/>
      <c r="H42" s="36"/>
      <c r="I42" s="36"/>
      <c r="J42" s="36"/>
      <c r="K42" s="36"/>
      <c r="L42" s="53"/>
      <c r="S42" s="36"/>
      <c r="T42" s="36"/>
      <c r="U42" s="36"/>
      <c r="V42" s="36"/>
      <c r="W42" s="36"/>
      <c r="X42" s="36"/>
      <c r="Y42" s="36"/>
      <c r="Z42" s="36"/>
      <c r="AA42" s="36"/>
      <c r="AB42" s="36"/>
      <c r="AC42" s="36"/>
      <c r="AD42" s="36"/>
      <c r="AE42" s="36"/>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3"/>
      <c r="D50" s="140" t="s">
        <v>56</v>
      </c>
      <c r="E50" s="141"/>
      <c r="F50" s="141"/>
      <c r="G50" s="140" t="s">
        <v>57</v>
      </c>
      <c r="H50" s="141"/>
      <c r="I50" s="141"/>
      <c r="J50" s="141"/>
      <c r="K50" s="141"/>
      <c r="L50" s="5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6"/>
      <c r="B61" s="41"/>
      <c r="C61" s="36"/>
      <c r="D61" s="142" t="s">
        <v>58</v>
      </c>
      <c r="E61" s="143"/>
      <c r="F61" s="144" t="s">
        <v>59</v>
      </c>
      <c r="G61" s="142" t="s">
        <v>58</v>
      </c>
      <c r="H61" s="143"/>
      <c r="I61" s="143"/>
      <c r="J61" s="145" t="s">
        <v>59</v>
      </c>
      <c r="K61" s="143"/>
      <c r="L61" s="53"/>
      <c r="S61" s="36"/>
      <c r="T61" s="36"/>
      <c r="U61" s="36"/>
      <c r="V61" s="36"/>
      <c r="W61" s="36"/>
      <c r="X61" s="36"/>
      <c r="Y61" s="36"/>
      <c r="Z61" s="36"/>
      <c r="AA61" s="36"/>
      <c r="AB61" s="36"/>
      <c r="AC61" s="36"/>
      <c r="AD61" s="36"/>
      <c r="AE61" s="36"/>
    </row>
    <row r="62" spans="1:31" ht="11.25">
      <c r="B62" s="21"/>
      <c r="L62" s="21"/>
    </row>
    <row r="63" spans="1:31" ht="11.25">
      <c r="B63" s="21"/>
      <c r="L63" s="21"/>
    </row>
    <row r="64" spans="1:31" ht="11.25">
      <c r="B64" s="21"/>
      <c r="L64" s="21"/>
    </row>
    <row r="65" spans="1:31" s="2" customFormat="1" ht="12.75">
      <c r="A65" s="36"/>
      <c r="B65" s="41"/>
      <c r="C65" s="36"/>
      <c r="D65" s="140" t="s">
        <v>60</v>
      </c>
      <c r="E65" s="146"/>
      <c r="F65" s="146"/>
      <c r="G65" s="140" t="s">
        <v>61</v>
      </c>
      <c r="H65" s="146"/>
      <c r="I65" s="146"/>
      <c r="J65" s="146"/>
      <c r="K65" s="146"/>
      <c r="L65" s="53"/>
      <c r="S65" s="36"/>
      <c r="T65" s="36"/>
      <c r="U65" s="36"/>
      <c r="V65" s="36"/>
      <c r="W65" s="36"/>
      <c r="X65" s="36"/>
      <c r="Y65" s="36"/>
      <c r="Z65" s="36"/>
      <c r="AA65" s="36"/>
      <c r="AB65" s="36"/>
      <c r="AC65" s="36"/>
      <c r="AD65" s="36"/>
      <c r="AE65" s="36"/>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6"/>
      <c r="B76" s="41"/>
      <c r="C76" s="36"/>
      <c r="D76" s="142" t="s">
        <v>58</v>
      </c>
      <c r="E76" s="143"/>
      <c r="F76" s="144" t="s">
        <v>59</v>
      </c>
      <c r="G76" s="142" t="s">
        <v>58</v>
      </c>
      <c r="H76" s="143"/>
      <c r="I76" s="143"/>
      <c r="J76" s="145" t="s">
        <v>59</v>
      </c>
      <c r="K76" s="143"/>
      <c r="L76" s="53"/>
      <c r="S76" s="36"/>
      <c r="T76" s="36"/>
      <c r="U76" s="36"/>
      <c r="V76" s="36"/>
      <c r="W76" s="36"/>
      <c r="X76" s="36"/>
      <c r="Y76" s="36"/>
      <c r="Z76" s="36"/>
      <c r="AA76" s="36"/>
      <c r="AB76" s="36"/>
      <c r="AC76" s="36"/>
      <c r="AD76" s="36"/>
      <c r="AE76" s="36"/>
    </row>
    <row r="77" spans="1:31" s="2" customFormat="1" ht="14.45" customHeight="1">
      <c r="A77" s="36"/>
      <c r="B77" s="147"/>
      <c r="C77" s="148"/>
      <c r="D77" s="148"/>
      <c r="E77" s="148"/>
      <c r="F77" s="148"/>
      <c r="G77" s="148"/>
      <c r="H77" s="148"/>
      <c r="I77" s="148"/>
      <c r="J77" s="148"/>
      <c r="K77" s="148"/>
      <c r="L77" s="53"/>
      <c r="S77" s="36"/>
      <c r="T77" s="36"/>
      <c r="U77" s="36"/>
      <c r="V77" s="36"/>
      <c r="W77" s="36"/>
      <c r="X77" s="36"/>
      <c r="Y77" s="36"/>
      <c r="Z77" s="36"/>
      <c r="AA77" s="36"/>
      <c r="AB77" s="36"/>
      <c r="AC77" s="36"/>
      <c r="AD77" s="36"/>
      <c r="AE77" s="36"/>
    </row>
    <row r="81" spans="1:31" s="2" customFormat="1" ht="6.95" customHeight="1">
      <c r="A81" s="36"/>
      <c r="B81" s="149"/>
      <c r="C81" s="150"/>
      <c r="D81" s="150"/>
      <c r="E81" s="150"/>
      <c r="F81" s="150"/>
      <c r="G81" s="150"/>
      <c r="H81" s="150"/>
      <c r="I81" s="150"/>
      <c r="J81" s="150"/>
      <c r="K81" s="150"/>
      <c r="L81" s="53"/>
      <c r="S81" s="36"/>
      <c r="T81" s="36"/>
      <c r="U81" s="36"/>
      <c r="V81" s="36"/>
      <c r="W81" s="36"/>
      <c r="X81" s="36"/>
      <c r="Y81" s="36"/>
      <c r="Z81" s="36"/>
      <c r="AA81" s="36"/>
      <c r="AB81" s="36"/>
      <c r="AC81" s="36"/>
      <c r="AD81" s="36"/>
      <c r="AE81" s="36"/>
    </row>
    <row r="82" spans="1:31" s="2" customFormat="1" ht="24.95" customHeight="1">
      <c r="A82" s="36"/>
      <c r="B82" s="37"/>
      <c r="C82" s="24" t="s">
        <v>137</v>
      </c>
      <c r="D82" s="38"/>
      <c r="E82" s="38"/>
      <c r="F82" s="38"/>
      <c r="G82" s="38"/>
      <c r="H82" s="38"/>
      <c r="I82" s="38"/>
      <c r="J82" s="38"/>
      <c r="K82" s="38"/>
      <c r="L82" s="53"/>
      <c r="S82" s="36"/>
      <c r="T82" s="36"/>
      <c r="U82" s="36"/>
      <c r="V82" s="36"/>
      <c r="W82" s="36"/>
      <c r="X82" s="36"/>
      <c r="Y82" s="36"/>
      <c r="Z82" s="36"/>
      <c r="AA82" s="36"/>
      <c r="AB82" s="36"/>
      <c r="AC82" s="36"/>
      <c r="AD82" s="36"/>
      <c r="AE82" s="36"/>
    </row>
    <row r="83" spans="1:31" s="2" customFormat="1" ht="6.95" customHeight="1">
      <c r="A83" s="36"/>
      <c r="B83" s="37"/>
      <c r="C83" s="38"/>
      <c r="D83" s="38"/>
      <c r="E83" s="38"/>
      <c r="F83" s="38"/>
      <c r="G83" s="38"/>
      <c r="H83" s="38"/>
      <c r="I83" s="38"/>
      <c r="J83" s="38"/>
      <c r="K83" s="38"/>
      <c r="L83" s="53"/>
      <c r="S83" s="36"/>
      <c r="T83" s="36"/>
      <c r="U83" s="36"/>
      <c r="V83" s="36"/>
      <c r="W83" s="36"/>
      <c r="X83" s="36"/>
      <c r="Y83" s="36"/>
      <c r="Z83" s="36"/>
      <c r="AA83" s="36"/>
      <c r="AB83" s="36"/>
      <c r="AC83" s="36"/>
      <c r="AD83" s="36"/>
      <c r="AE83" s="36"/>
    </row>
    <row r="84" spans="1:31" s="2" customFormat="1" ht="12" customHeight="1">
      <c r="A84" s="36"/>
      <c r="B84" s="37"/>
      <c r="C84" s="30" t="s">
        <v>16</v>
      </c>
      <c r="D84" s="38"/>
      <c r="E84" s="38"/>
      <c r="F84" s="38"/>
      <c r="G84" s="38"/>
      <c r="H84" s="38"/>
      <c r="I84" s="38"/>
      <c r="J84" s="38"/>
      <c r="K84" s="38"/>
      <c r="L84" s="53"/>
      <c r="S84" s="36"/>
      <c r="T84" s="36"/>
      <c r="U84" s="36"/>
      <c r="V84" s="36"/>
      <c r="W84" s="36"/>
      <c r="X84" s="36"/>
      <c r="Y84" s="36"/>
      <c r="Z84" s="36"/>
      <c r="AA84" s="36"/>
      <c r="AB84" s="36"/>
      <c r="AC84" s="36"/>
      <c r="AD84" s="36"/>
      <c r="AE84" s="36"/>
    </row>
    <row r="85" spans="1:31" s="2" customFormat="1" ht="16.5" customHeight="1">
      <c r="A85" s="36"/>
      <c r="B85" s="37"/>
      <c r="C85" s="38"/>
      <c r="D85" s="38"/>
      <c r="E85" s="326" t="str">
        <f>E7</f>
        <v>Technologický pavilon CPIT - rekonstrukce střech</v>
      </c>
      <c r="F85" s="327"/>
      <c r="G85" s="327"/>
      <c r="H85" s="327"/>
      <c r="I85" s="38"/>
      <c r="J85" s="38"/>
      <c r="K85" s="38"/>
      <c r="L85" s="53"/>
      <c r="S85" s="36"/>
      <c r="T85" s="36"/>
      <c r="U85" s="36"/>
      <c r="V85" s="36"/>
      <c r="W85" s="36"/>
      <c r="X85" s="36"/>
      <c r="Y85" s="36"/>
      <c r="Z85" s="36"/>
      <c r="AA85" s="36"/>
      <c r="AB85" s="36"/>
      <c r="AC85" s="36"/>
      <c r="AD85" s="36"/>
      <c r="AE85" s="36"/>
    </row>
    <row r="86" spans="1:31" s="1" customFormat="1" ht="12" customHeight="1">
      <c r="B86" s="22"/>
      <c r="C86" s="30" t="s">
        <v>133</v>
      </c>
      <c r="D86" s="23"/>
      <c r="E86" s="23"/>
      <c r="F86" s="23"/>
      <c r="G86" s="23"/>
      <c r="H86" s="23"/>
      <c r="I86" s="23"/>
      <c r="J86" s="23"/>
      <c r="K86" s="23"/>
      <c r="L86" s="21"/>
    </row>
    <row r="87" spans="1:31" s="2" customFormat="1" ht="16.5" customHeight="1">
      <c r="A87" s="36"/>
      <c r="B87" s="37"/>
      <c r="C87" s="38"/>
      <c r="D87" s="38"/>
      <c r="E87" s="326" t="s">
        <v>729</v>
      </c>
      <c r="F87" s="328"/>
      <c r="G87" s="328"/>
      <c r="H87" s="328"/>
      <c r="I87" s="38"/>
      <c r="J87" s="38"/>
      <c r="K87" s="38"/>
      <c r="L87" s="53"/>
      <c r="S87" s="36"/>
      <c r="T87" s="36"/>
      <c r="U87" s="36"/>
      <c r="V87" s="36"/>
      <c r="W87" s="36"/>
      <c r="X87" s="36"/>
      <c r="Y87" s="36"/>
      <c r="Z87" s="36"/>
      <c r="AA87" s="36"/>
      <c r="AB87" s="36"/>
      <c r="AC87" s="36"/>
      <c r="AD87" s="36"/>
      <c r="AE87" s="36"/>
    </row>
    <row r="88" spans="1:31" s="2" customFormat="1" ht="12" customHeight="1">
      <c r="A88" s="36"/>
      <c r="B88" s="37"/>
      <c r="C88" s="30" t="s">
        <v>135</v>
      </c>
      <c r="D88" s="38"/>
      <c r="E88" s="38"/>
      <c r="F88" s="38"/>
      <c r="G88" s="38"/>
      <c r="H88" s="38"/>
      <c r="I88" s="38"/>
      <c r="J88" s="38"/>
      <c r="K88" s="38"/>
      <c r="L88" s="53"/>
      <c r="S88" s="36"/>
      <c r="T88" s="36"/>
      <c r="U88" s="36"/>
      <c r="V88" s="36"/>
      <c r="W88" s="36"/>
      <c r="X88" s="36"/>
      <c r="Y88" s="36"/>
      <c r="Z88" s="36"/>
      <c r="AA88" s="36"/>
      <c r="AB88" s="36"/>
      <c r="AC88" s="36"/>
      <c r="AD88" s="36"/>
      <c r="AE88" s="36"/>
    </row>
    <row r="89" spans="1:31" s="2" customFormat="1" ht="16.5" customHeight="1">
      <c r="A89" s="36"/>
      <c r="B89" s="37"/>
      <c r="C89" s="38"/>
      <c r="D89" s="38"/>
      <c r="E89" s="278" t="str">
        <f>E11</f>
        <v xml:space="preserve">D.1.10 - Architektonicko-stavební řešení </v>
      </c>
      <c r="F89" s="328"/>
      <c r="G89" s="328"/>
      <c r="H89" s="328"/>
      <c r="I89" s="38"/>
      <c r="J89" s="38"/>
      <c r="K89" s="38"/>
      <c r="L89" s="53"/>
      <c r="S89" s="36"/>
      <c r="T89" s="36"/>
      <c r="U89" s="36"/>
      <c r="V89" s="36"/>
      <c r="W89" s="36"/>
      <c r="X89" s="36"/>
      <c r="Y89" s="36"/>
      <c r="Z89" s="36"/>
      <c r="AA89" s="36"/>
      <c r="AB89" s="36"/>
      <c r="AC89" s="36"/>
      <c r="AD89" s="36"/>
      <c r="AE89" s="36"/>
    </row>
    <row r="90" spans="1:31" s="2" customFormat="1" ht="6.95" customHeight="1">
      <c r="A90" s="36"/>
      <c r="B90" s="37"/>
      <c r="C90" s="38"/>
      <c r="D90" s="38"/>
      <c r="E90" s="38"/>
      <c r="F90" s="38"/>
      <c r="G90" s="38"/>
      <c r="H90" s="38"/>
      <c r="I90" s="38"/>
      <c r="J90" s="38"/>
      <c r="K90" s="38"/>
      <c r="L90" s="53"/>
      <c r="S90" s="36"/>
      <c r="T90" s="36"/>
      <c r="U90" s="36"/>
      <c r="V90" s="36"/>
      <c r="W90" s="36"/>
      <c r="X90" s="36"/>
      <c r="Y90" s="36"/>
      <c r="Z90" s="36"/>
      <c r="AA90" s="36"/>
      <c r="AB90" s="36"/>
      <c r="AC90" s="36"/>
      <c r="AD90" s="36"/>
      <c r="AE90" s="36"/>
    </row>
    <row r="91" spans="1:31" s="2" customFormat="1" ht="12" customHeight="1">
      <c r="A91" s="36"/>
      <c r="B91" s="37"/>
      <c r="C91" s="30" t="s">
        <v>22</v>
      </c>
      <c r="D91" s="38"/>
      <c r="E91" s="38"/>
      <c r="F91" s="28" t="str">
        <f>F14</f>
        <v>Ostrava</v>
      </c>
      <c r="G91" s="38"/>
      <c r="H91" s="38"/>
      <c r="I91" s="30" t="s">
        <v>24</v>
      </c>
      <c r="J91" s="68" t="str">
        <f>IF(J14="","",J14)</f>
        <v>31. 12. 2021</v>
      </c>
      <c r="K91" s="38"/>
      <c r="L91" s="53"/>
      <c r="S91" s="36"/>
      <c r="T91" s="36"/>
      <c r="U91" s="36"/>
      <c r="V91" s="36"/>
      <c r="W91" s="36"/>
      <c r="X91" s="36"/>
      <c r="Y91" s="36"/>
      <c r="Z91" s="36"/>
      <c r="AA91" s="36"/>
      <c r="AB91" s="36"/>
      <c r="AC91" s="36"/>
      <c r="AD91" s="36"/>
      <c r="AE91" s="36"/>
    </row>
    <row r="92" spans="1:31" s="2" customFormat="1" ht="6.95" customHeight="1">
      <c r="A92" s="36"/>
      <c r="B92" s="37"/>
      <c r="C92" s="38"/>
      <c r="D92" s="38"/>
      <c r="E92" s="38"/>
      <c r="F92" s="38"/>
      <c r="G92" s="38"/>
      <c r="H92" s="38"/>
      <c r="I92" s="38"/>
      <c r="J92" s="38"/>
      <c r="K92" s="38"/>
      <c r="L92" s="53"/>
      <c r="S92" s="36"/>
      <c r="T92" s="36"/>
      <c r="U92" s="36"/>
      <c r="V92" s="36"/>
      <c r="W92" s="36"/>
      <c r="X92" s="36"/>
      <c r="Y92" s="36"/>
      <c r="Z92" s="36"/>
      <c r="AA92" s="36"/>
      <c r="AB92" s="36"/>
      <c r="AC92" s="36"/>
      <c r="AD92" s="36"/>
      <c r="AE92" s="36"/>
    </row>
    <row r="93" spans="1:31" s="2" customFormat="1" ht="25.7" customHeight="1">
      <c r="A93" s="36"/>
      <c r="B93" s="37"/>
      <c r="C93" s="30" t="s">
        <v>30</v>
      </c>
      <c r="D93" s="38"/>
      <c r="E93" s="38"/>
      <c r="F93" s="28" t="str">
        <f>E17</f>
        <v xml:space="preserve">VŠB-TUO </v>
      </c>
      <c r="G93" s="38"/>
      <c r="H93" s="38"/>
      <c r="I93" s="30" t="s">
        <v>36</v>
      </c>
      <c r="J93" s="34" t="str">
        <f>E23</f>
        <v>CHVÁLEK ATELIÉR s.r.o.</v>
      </c>
      <c r="K93" s="38"/>
      <c r="L93" s="53"/>
      <c r="S93" s="36"/>
      <c r="T93" s="36"/>
      <c r="U93" s="36"/>
      <c r="V93" s="36"/>
      <c r="W93" s="36"/>
      <c r="X93" s="36"/>
      <c r="Y93" s="36"/>
      <c r="Z93" s="36"/>
      <c r="AA93" s="36"/>
      <c r="AB93" s="36"/>
      <c r="AC93" s="36"/>
      <c r="AD93" s="36"/>
      <c r="AE93" s="36"/>
    </row>
    <row r="94" spans="1:31" s="2" customFormat="1" ht="15.2" customHeight="1">
      <c r="A94" s="36"/>
      <c r="B94" s="37"/>
      <c r="C94" s="30" t="s">
        <v>34</v>
      </c>
      <c r="D94" s="38"/>
      <c r="E94" s="38"/>
      <c r="F94" s="28" t="str">
        <f>IF(E20="","",E20)</f>
        <v>Vyplň údaj</v>
      </c>
      <c r="G94" s="38"/>
      <c r="H94" s="38"/>
      <c r="I94" s="30" t="s">
        <v>39</v>
      </c>
      <c r="J94" s="34" t="str">
        <f>E26</f>
        <v xml:space="preserve"> </v>
      </c>
      <c r="K94" s="38"/>
      <c r="L94" s="53"/>
      <c r="S94" s="36"/>
      <c r="T94" s="36"/>
      <c r="U94" s="36"/>
      <c r="V94" s="36"/>
      <c r="W94" s="36"/>
      <c r="X94" s="36"/>
      <c r="Y94" s="36"/>
      <c r="Z94" s="36"/>
      <c r="AA94" s="36"/>
      <c r="AB94" s="36"/>
      <c r="AC94" s="36"/>
      <c r="AD94" s="36"/>
      <c r="AE94" s="36"/>
    </row>
    <row r="95" spans="1:31" s="2" customFormat="1" ht="10.35" customHeight="1">
      <c r="A95" s="36"/>
      <c r="B95" s="37"/>
      <c r="C95" s="38"/>
      <c r="D95" s="38"/>
      <c r="E95" s="38"/>
      <c r="F95" s="38"/>
      <c r="G95" s="38"/>
      <c r="H95" s="38"/>
      <c r="I95" s="38"/>
      <c r="J95" s="38"/>
      <c r="K95" s="38"/>
      <c r="L95" s="53"/>
      <c r="S95" s="36"/>
      <c r="T95" s="36"/>
      <c r="U95" s="36"/>
      <c r="V95" s="36"/>
      <c r="W95" s="36"/>
      <c r="X95" s="36"/>
      <c r="Y95" s="36"/>
      <c r="Z95" s="36"/>
      <c r="AA95" s="36"/>
      <c r="AB95" s="36"/>
      <c r="AC95" s="36"/>
      <c r="AD95" s="36"/>
      <c r="AE95" s="36"/>
    </row>
    <row r="96" spans="1:31" s="2" customFormat="1" ht="29.25" customHeight="1">
      <c r="A96" s="36"/>
      <c r="B96" s="37"/>
      <c r="C96" s="151" t="s">
        <v>138</v>
      </c>
      <c r="D96" s="152"/>
      <c r="E96" s="152"/>
      <c r="F96" s="152"/>
      <c r="G96" s="152"/>
      <c r="H96" s="152"/>
      <c r="I96" s="152"/>
      <c r="J96" s="153" t="s">
        <v>139</v>
      </c>
      <c r="K96" s="152"/>
      <c r="L96" s="53"/>
      <c r="S96" s="36"/>
      <c r="T96" s="36"/>
      <c r="U96" s="36"/>
      <c r="V96" s="36"/>
      <c r="W96" s="36"/>
      <c r="X96" s="36"/>
      <c r="Y96" s="36"/>
      <c r="Z96" s="36"/>
      <c r="AA96" s="36"/>
      <c r="AB96" s="36"/>
      <c r="AC96" s="36"/>
      <c r="AD96" s="36"/>
      <c r="AE96" s="36"/>
    </row>
    <row r="97" spans="1:47" s="2" customFormat="1" ht="10.35" customHeight="1">
      <c r="A97" s="36"/>
      <c r="B97" s="37"/>
      <c r="C97" s="38"/>
      <c r="D97" s="38"/>
      <c r="E97" s="38"/>
      <c r="F97" s="38"/>
      <c r="G97" s="38"/>
      <c r="H97" s="38"/>
      <c r="I97" s="38"/>
      <c r="J97" s="38"/>
      <c r="K97" s="38"/>
      <c r="L97" s="53"/>
      <c r="S97" s="36"/>
      <c r="T97" s="36"/>
      <c r="U97" s="36"/>
      <c r="V97" s="36"/>
      <c r="W97" s="36"/>
      <c r="X97" s="36"/>
      <c r="Y97" s="36"/>
      <c r="Z97" s="36"/>
      <c r="AA97" s="36"/>
      <c r="AB97" s="36"/>
      <c r="AC97" s="36"/>
      <c r="AD97" s="36"/>
      <c r="AE97" s="36"/>
    </row>
    <row r="98" spans="1:47" s="2" customFormat="1" ht="22.9" customHeight="1">
      <c r="A98" s="36"/>
      <c r="B98" s="37"/>
      <c r="C98" s="154" t="s">
        <v>140</v>
      </c>
      <c r="D98" s="38"/>
      <c r="E98" s="38"/>
      <c r="F98" s="38"/>
      <c r="G98" s="38"/>
      <c r="H98" s="38"/>
      <c r="I98" s="38"/>
      <c r="J98" s="86">
        <f>J137</f>
        <v>0</v>
      </c>
      <c r="K98" s="38"/>
      <c r="L98" s="53"/>
      <c r="S98" s="36"/>
      <c r="T98" s="36"/>
      <c r="U98" s="36"/>
      <c r="V98" s="36"/>
      <c r="W98" s="36"/>
      <c r="X98" s="36"/>
      <c r="Y98" s="36"/>
      <c r="Z98" s="36"/>
      <c r="AA98" s="36"/>
      <c r="AB98" s="36"/>
      <c r="AC98" s="36"/>
      <c r="AD98" s="36"/>
      <c r="AE98" s="36"/>
      <c r="AU98" s="18" t="s">
        <v>141</v>
      </c>
    </row>
    <row r="99" spans="1:47" s="9" customFormat="1" ht="24.95" customHeight="1">
      <c r="B99" s="155"/>
      <c r="C99" s="156"/>
      <c r="D99" s="157" t="s">
        <v>142</v>
      </c>
      <c r="E99" s="158"/>
      <c r="F99" s="158"/>
      <c r="G99" s="158"/>
      <c r="H99" s="158"/>
      <c r="I99" s="158"/>
      <c r="J99" s="159">
        <f>J138</f>
        <v>0</v>
      </c>
      <c r="K99" s="156"/>
      <c r="L99" s="160"/>
    </row>
    <row r="100" spans="1:47" s="10" customFormat="1" ht="19.899999999999999" customHeight="1">
      <c r="B100" s="161"/>
      <c r="C100" s="106"/>
      <c r="D100" s="162" t="s">
        <v>143</v>
      </c>
      <c r="E100" s="163"/>
      <c r="F100" s="163"/>
      <c r="G100" s="163"/>
      <c r="H100" s="163"/>
      <c r="I100" s="163"/>
      <c r="J100" s="164">
        <f>J139</f>
        <v>0</v>
      </c>
      <c r="K100" s="106"/>
      <c r="L100" s="165"/>
    </row>
    <row r="101" spans="1:47" s="10" customFormat="1" ht="19.899999999999999" customHeight="1">
      <c r="B101" s="161"/>
      <c r="C101" s="106"/>
      <c r="D101" s="162" t="s">
        <v>144</v>
      </c>
      <c r="E101" s="163"/>
      <c r="F101" s="163"/>
      <c r="G101" s="163"/>
      <c r="H101" s="163"/>
      <c r="I101" s="163"/>
      <c r="J101" s="164">
        <f>J146</f>
        <v>0</v>
      </c>
      <c r="K101" s="106"/>
      <c r="L101" s="165"/>
    </row>
    <row r="102" spans="1:47" s="10" customFormat="1" ht="19.899999999999999" customHeight="1">
      <c r="B102" s="161"/>
      <c r="C102" s="106"/>
      <c r="D102" s="162" t="s">
        <v>145</v>
      </c>
      <c r="E102" s="163"/>
      <c r="F102" s="163"/>
      <c r="G102" s="163"/>
      <c r="H102" s="163"/>
      <c r="I102" s="163"/>
      <c r="J102" s="164">
        <f>J162</f>
        <v>0</v>
      </c>
      <c r="K102" s="106"/>
      <c r="L102" s="165"/>
    </row>
    <row r="103" spans="1:47" s="10" customFormat="1" ht="19.899999999999999" customHeight="1">
      <c r="B103" s="161"/>
      <c r="C103" s="106"/>
      <c r="D103" s="162" t="s">
        <v>146</v>
      </c>
      <c r="E103" s="163"/>
      <c r="F103" s="163"/>
      <c r="G103" s="163"/>
      <c r="H103" s="163"/>
      <c r="I103" s="163"/>
      <c r="J103" s="164">
        <f>J173</f>
        <v>0</v>
      </c>
      <c r="K103" s="106"/>
      <c r="L103" s="165"/>
    </row>
    <row r="104" spans="1:47" s="9" customFormat="1" ht="24.95" customHeight="1">
      <c r="B104" s="155"/>
      <c r="C104" s="156"/>
      <c r="D104" s="157" t="s">
        <v>147</v>
      </c>
      <c r="E104" s="158"/>
      <c r="F104" s="158"/>
      <c r="G104" s="158"/>
      <c r="H104" s="158"/>
      <c r="I104" s="158"/>
      <c r="J104" s="159">
        <f>J178</f>
        <v>0</v>
      </c>
      <c r="K104" s="156"/>
      <c r="L104" s="160"/>
    </row>
    <row r="105" spans="1:47" s="10" customFormat="1" ht="19.899999999999999" customHeight="1">
      <c r="B105" s="161"/>
      <c r="C105" s="106"/>
      <c r="D105" s="162" t="s">
        <v>148</v>
      </c>
      <c r="E105" s="163"/>
      <c r="F105" s="163"/>
      <c r="G105" s="163"/>
      <c r="H105" s="163"/>
      <c r="I105" s="163"/>
      <c r="J105" s="164">
        <f>J179</f>
        <v>0</v>
      </c>
      <c r="K105" s="106"/>
      <c r="L105" s="165"/>
    </row>
    <row r="106" spans="1:47" s="10" customFormat="1" ht="19.899999999999999" customHeight="1">
      <c r="B106" s="161"/>
      <c r="C106" s="106"/>
      <c r="D106" s="162" t="s">
        <v>149</v>
      </c>
      <c r="E106" s="163"/>
      <c r="F106" s="163"/>
      <c r="G106" s="163"/>
      <c r="H106" s="163"/>
      <c r="I106" s="163"/>
      <c r="J106" s="164">
        <f>J251</f>
        <v>0</v>
      </c>
      <c r="K106" s="106"/>
      <c r="L106" s="165"/>
    </row>
    <row r="107" spans="1:47" s="10" customFormat="1" ht="19.899999999999999" customHeight="1">
      <c r="B107" s="161"/>
      <c r="C107" s="106"/>
      <c r="D107" s="162" t="s">
        <v>150</v>
      </c>
      <c r="E107" s="163"/>
      <c r="F107" s="163"/>
      <c r="G107" s="163"/>
      <c r="H107" s="163"/>
      <c r="I107" s="163"/>
      <c r="J107" s="164">
        <f>J294</f>
        <v>0</v>
      </c>
      <c r="K107" s="106"/>
      <c r="L107" s="165"/>
    </row>
    <row r="108" spans="1:47" s="10" customFormat="1" ht="19.899999999999999" customHeight="1">
      <c r="B108" s="161"/>
      <c r="C108" s="106"/>
      <c r="D108" s="162" t="s">
        <v>151</v>
      </c>
      <c r="E108" s="163"/>
      <c r="F108" s="163"/>
      <c r="G108" s="163"/>
      <c r="H108" s="163"/>
      <c r="I108" s="163"/>
      <c r="J108" s="164">
        <f>J296</f>
        <v>0</v>
      </c>
      <c r="K108" s="106"/>
      <c r="L108" s="165"/>
    </row>
    <row r="109" spans="1:47" s="10" customFormat="1" ht="19.899999999999999" customHeight="1">
      <c r="B109" s="161"/>
      <c r="C109" s="106"/>
      <c r="D109" s="162" t="s">
        <v>152</v>
      </c>
      <c r="E109" s="163"/>
      <c r="F109" s="163"/>
      <c r="G109" s="163"/>
      <c r="H109" s="163"/>
      <c r="I109" s="163"/>
      <c r="J109" s="164">
        <f>J304</f>
        <v>0</v>
      </c>
      <c r="K109" s="106"/>
      <c r="L109" s="165"/>
    </row>
    <row r="110" spans="1:47" s="10" customFormat="1" ht="19.899999999999999" customHeight="1">
      <c r="B110" s="161"/>
      <c r="C110" s="106"/>
      <c r="D110" s="162" t="s">
        <v>153</v>
      </c>
      <c r="E110" s="163"/>
      <c r="F110" s="163"/>
      <c r="G110" s="163"/>
      <c r="H110" s="163"/>
      <c r="I110" s="163"/>
      <c r="J110" s="164">
        <f>J315</f>
        <v>0</v>
      </c>
      <c r="K110" s="106"/>
      <c r="L110" s="165"/>
    </row>
    <row r="111" spans="1:47" s="10" customFormat="1" ht="19.899999999999999" customHeight="1">
      <c r="B111" s="161"/>
      <c r="C111" s="106"/>
      <c r="D111" s="162" t="s">
        <v>154</v>
      </c>
      <c r="E111" s="163"/>
      <c r="F111" s="163"/>
      <c r="G111" s="163"/>
      <c r="H111" s="163"/>
      <c r="I111" s="163"/>
      <c r="J111" s="164">
        <f>J333</f>
        <v>0</v>
      </c>
      <c r="K111" s="106"/>
      <c r="L111" s="165"/>
    </row>
    <row r="112" spans="1:47" s="9" customFormat="1" ht="24.95" customHeight="1">
      <c r="B112" s="155"/>
      <c r="C112" s="156"/>
      <c r="D112" s="157" t="s">
        <v>155</v>
      </c>
      <c r="E112" s="158"/>
      <c r="F112" s="158"/>
      <c r="G112" s="158"/>
      <c r="H112" s="158"/>
      <c r="I112" s="158"/>
      <c r="J112" s="159">
        <f>J343</f>
        <v>0</v>
      </c>
      <c r="K112" s="156"/>
      <c r="L112" s="160"/>
    </row>
    <row r="113" spans="1:31" s="9" customFormat="1" ht="24.95" customHeight="1">
      <c r="B113" s="155"/>
      <c r="C113" s="156"/>
      <c r="D113" s="157" t="s">
        <v>156</v>
      </c>
      <c r="E113" s="158"/>
      <c r="F113" s="158"/>
      <c r="G113" s="158"/>
      <c r="H113" s="158"/>
      <c r="I113" s="158"/>
      <c r="J113" s="159">
        <f>J361</f>
        <v>0</v>
      </c>
      <c r="K113" s="156"/>
      <c r="L113" s="160"/>
    </row>
    <row r="114" spans="1:31" s="10" customFormat="1" ht="19.899999999999999" customHeight="1">
      <c r="B114" s="161"/>
      <c r="C114" s="106"/>
      <c r="D114" s="162" t="s">
        <v>157</v>
      </c>
      <c r="E114" s="163"/>
      <c r="F114" s="163"/>
      <c r="G114" s="163"/>
      <c r="H114" s="163"/>
      <c r="I114" s="163"/>
      <c r="J114" s="164">
        <f>J362</f>
        <v>0</v>
      </c>
      <c r="K114" s="106"/>
      <c r="L114" s="165"/>
    </row>
    <row r="115" spans="1:31" s="10" customFormat="1" ht="19.899999999999999" customHeight="1">
      <c r="B115" s="161"/>
      <c r="C115" s="106"/>
      <c r="D115" s="162" t="s">
        <v>158</v>
      </c>
      <c r="E115" s="163"/>
      <c r="F115" s="163"/>
      <c r="G115" s="163"/>
      <c r="H115" s="163"/>
      <c r="I115" s="163"/>
      <c r="J115" s="164">
        <f>J375</f>
        <v>0</v>
      </c>
      <c r="K115" s="106"/>
      <c r="L115" s="165"/>
    </row>
    <row r="116" spans="1:31" s="2" customFormat="1" ht="21.75" customHeight="1">
      <c r="A116" s="36"/>
      <c r="B116" s="37"/>
      <c r="C116" s="38"/>
      <c r="D116" s="38"/>
      <c r="E116" s="38"/>
      <c r="F116" s="38"/>
      <c r="G116" s="38"/>
      <c r="H116" s="38"/>
      <c r="I116" s="38"/>
      <c r="J116" s="38"/>
      <c r="K116" s="38"/>
      <c r="L116" s="53"/>
      <c r="S116" s="36"/>
      <c r="T116" s="36"/>
      <c r="U116" s="36"/>
      <c r="V116" s="36"/>
      <c r="W116" s="36"/>
      <c r="X116" s="36"/>
      <c r="Y116" s="36"/>
      <c r="Z116" s="36"/>
      <c r="AA116" s="36"/>
      <c r="AB116" s="36"/>
      <c r="AC116" s="36"/>
      <c r="AD116" s="36"/>
      <c r="AE116" s="36"/>
    </row>
    <row r="117" spans="1:31" s="2" customFormat="1" ht="6.95" customHeight="1">
      <c r="A117" s="36"/>
      <c r="B117" s="56"/>
      <c r="C117" s="57"/>
      <c r="D117" s="57"/>
      <c r="E117" s="57"/>
      <c r="F117" s="57"/>
      <c r="G117" s="57"/>
      <c r="H117" s="57"/>
      <c r="I117" s="57"/>
      <c r="J117" s="57"/>
      <c r="K117" s="57"/>
      <c r="L117" s="53"/>
      <c r="S117" s="36"/>
      <c r="T117" s="36"/>
      <c r="U117" s="36"/>
      <c r="V117" s="36"/>
      <c r="W117" s="36"/>
      <c r="X117" s="36"/>
      <c r="Y117" s="36"/>
      <c r="Z117" s="36"/>
      <c r="AA117" s="36"/>
      <c r="AB117" s="36"/>
      <c r="AC117" s="36"/>
      <c r="AD117" s="36"/>
      <c r="AE117" s="36"/>
    </row>
    <row r="121" spans="1:31" s="2" customFormat="1" ht="6.95" customHeight="1">
      <c r="A121" s="36"/>
      <c r="B121" s="58"/>
      <c r="C121" s="59"/>
      <c r="D121" s="59"/>
      <c r="E121" s="59"/>
      <c r="F121" s="59"/>
      <c r="G121" s="59"/>
      <c r="H121" s="59"/>
      <c r="I121" s="59"/>
      <c r="J121" s="59"/>
      <c r="K121" s="59"/>
      <c r="L121" s="53"/>
      <c r="S121" s="36"/>
      <c r="T121" s="36"/>
      <c r="U121" s="36"/>
      <c r="V121" s="36"/>
      <c r="W121" s="36"/>
      <c r="X121" s="36"/>
      <c r="Y121" s="36"/>
      <c r="Z121" s="36"/>
      <c r="AA121" s="36"/>
      <c r="AB121" s="36"/>
      <c r="AC121" s="36"/>
      <c r="AD121" s="36"/>
      <c r="AE121" s="36"/>
    </row>
    <row r="122" spans="1:31" s="2" customFormat="1" ht="24.95" customHeight="1">
      <c r="A122" s="36"/>
      <c r="B122" s="37"/>
      <c r="C122" s="24" t="s">
        <v>159</v>
      </c>
      <c r="D122" s="38"/>
      <c r="E122" s="38"/>
      <c r="F122" s="38"/>
      <c r="G122" s="38"/>
      <c r="H122" s="38"/>
      <c r="I122" s="38"/>
      <c r="J122" s="38"/>
      <c r="K122" s="38"/>
      <c r="L122" s="53"/>
      <c r="S122" s="36"/>
      <c r="T122" s="36"/>
      <c r="U122" s="36"/>
      <c r="V122" s="36"/>
      <c r="W122" s="36"/>
      <c r="X122" s="36"/>
      <c r="Y122" s="36"/>
      <c r="Z122" s="36"/>
      <c r="AA122" s="36"/>
      <c r="AB122" s="36"/>
      <c r="AC122" s="36"/>
      <c r="AD122" s="36"/>
      <c r="AE122" s="36"/>
    </row>
    <row r="123" spans="1:31" s="2" customFormat="1" ht="6.95" customHeight="1">
      <c r="A123" s="36"/>
      <c r="B123" s="37"/>
      <c r="C123" s="38"/>
      <c r="D123" s="38"/>
      <c r="E123" s="38"/>
      <c r="F123" s="38"/>
      <c r="G123" s="38"/>
      <c r="H123" s="38"/>
      <c r="I123" s="38"/>
      <c r="J123" s="38"/>
      <c r="K123" s="38"/>
      <c r="L123" s="53"/>
      <c r="S123" s="36"/>
      <c r="T123" s="36"/>
      <c r="U123" s="36"/>
      <c r="V123" s="36"/>
      <c r="W123" s="36"/>
      <c r="X123" s="36"/>
      <c r="Y123" s="36"/>
      <c r="Z123" s="36"/>
      <c r="AA123" s="36"/>
      <c r="AB123" s="36"/>
      <c r="AC123" s="36"/>
      <c r="AD123" s="36"/>
      <c r="AE123" s="36"/>
    </row>
    <row r="124" spans="1:31" s="2" customFormat="1" ht="12" customHeight="1">
      <c r="A124" s="36"/>
      <c r="B124" s="37"/>
      <c r="C124" s="30" t="s">
        <v>16</v>
      </c>
      <c r="D124" s="38"/>
      <c r="E124" s="38"/>
      <c r="F124" s="38"/>
      <c r="G124" s="38"/>
      <c r="H124" s="38"/>
      <c r="I124" s="38"/>
      <c r="J124" s="38"/>
      <c r="K124" s="38"/>
      <c r="L124" s="53"/>
      <c r="S124" s="36"/>
      <c r="T124" s="36"/>
      <c r="U124" s="36"/>
      <c r="V124" s="36"/>
      <c r="W124" s="36"/>
      <c r="X124" s="36"/>
      <c r="Y124" s="36"/>
      <c r="Z124" s="36"/>
      <c r="AA124" s="36"/>
      <c r="AB124" s="36"/>
      <c r="AC124" s="36"/>
      <c r="AD124" s="36"/>
      <c r="AE124" s="36"/>
    </row>
    <row r="125" spans="1:31" s="2" customFormat="1" ht="16.5" customHeight="1">
      <c r="A125" s="36"/>
      <c r="B125" s="37"/>
      <c r="C125" s="38"/>
      <c r="D125" s="38"/>
      <c r="E125" s="326" t="str">
        <f>E7</f>
        <v>Technologický pavilon CPIT - rekonstrukce střech</v>
      </c>
      <c r="F125" s="327"/>
      <c r="G125" s="327"/>
      <c r="H125" s="327"/>
      <c r="I125" s="38"/>
      <c r="J125" s="38"/>
      <c r="K125" s="38"/>
      <c r="L125" s="53"/>
      <c r="S125" s="36"/>
      <c r="T125" s="36"/>
      <c r="U125" s="36"/>
      <c r="V125" s="36"/>
      <c r="W125" s="36"/>
      <c r="X125" s="36"/>
      <c r="Y125" s="36"/>
      <c r="Z125" s="36"/>
      <c r="AA125" s="36"/>
      <c r="AB125" s="36"/>
      <c r="AC125" s="36"/>
      <c r="AD125" s="36"/>
      <c r="AE125" s="36"/>
    </row>
    <row r="126" spans="1:31" s="1" customFormat="1" ht="12" customHeight="1">
      <c r="B126" s="22"/>
      <c r="C126" s="30" t="s">
        <v>133</v>
      </c>
      <c r="D126" s="23"/>
      <c r="E126" s="23"/>
      <c r="F126" s="23"/>
      <c r="G126" s="23"/>
      <c r="H126" s="23"/>
      <c r="I126" s="23"/>
      <c r="J126" s="23"/>
      <c r="K126" s="23"/>
      <c r="L126" s="21"/>
    </row>
    <row r="127" spans="1:31" s="2" customFormat="1" ht="16.5" customHeight="1">
      <c r="A127" s="36"/>
      <c r="B127" s="37"/>
      <c r="C127" s="38"/>
      <c r="D127" s="38"/>
      <c r="E127" s="326" t="s">
        <v>729</v>
      </c>
      <c r="F127" s="328"/>
      <c r="G127" s="328"/>
      <c r="H127" s="328"/>
      <c r="I127" s="38"/>
      <c r="J127" s="38"/>
      <c r="K127" s="38"/>
      <c r="L127" s="53"/>
      <c r="S127" s="36"/>
      <c r="T127" s="36"/>
      <c r="U127" s="36"/>
      <c r="V127" s="36"/>
      <c r="W127" s="36"/>
      <c r="X127" s="36"/>
      <c r="Y127" s="36"/>
      <c r="Z127" s="36"/>
      <c r="AA127" s="36"/>
      <c r="AB127" s="36"/>
      <c r="AC127" s="36"/>
      <c r="AD127" s="36"/>
      <c r="AE127" s="36"/>
    </row>
    <row r="128" spans="1:31" s="2" customFormat="1" ht="12" customHeight="1">
      <c r="A128" s="36"/>
      <c r="B128" s="37"/>
      <c r="C128" s="30" t="s">
        <v>135</v>
      </c>
      <c r="D128" s="38"/>
      <c r="E128" s="38"/>
      <c r="F128" s="38"/>
      <c r="G128" s="38"/>
      <c r="H128" s="38"/>
      <c r="I128" s="38"/>
      <c r="J128" s="38"/>
      <c r="K128" s="38"/>
      <c r="L128" s="53"/>
      <c r="S128" s="36"/>
      <c r="T128" s="36"/>
      <c r="U128" s="36"/>
      <c r="V128" s="36"/>
      <c r="W128" s="36"/>
      <c r="X128" s="36"/>
      <c r="Y128" s="36"/>
      <c r="Z128" s="36"/>
      <c r="AA128" s="36"/>
      <c r="AB128" s="36"/>
      <c r="AC128" s="36"/>
      <c r="AD128" s="36"/>
      <c r="AE128" s="36"/>
    </row>
    <row r="129" spans="1:65" s="2" customFormat="1" ht="16.5" customHeight="1">
      <c r="A129" s="36"/>
      <c r="B129" s="37"/>
      <c r="C129" s="38"/>
      <c r="D129" s="38"/>
      <c r="E129" s="278" t="str">
        <f>E11</f>
        <v xml:space="preserve">D.1.10 - Architektonicko-stavební řešení </v>
      </c>
      <c r="F129" s="328"/>
      <c r="G129" s="328"/>
      <c r="H129" s="328"/>
      <c r="I129" s="38"/>
      <c r="J129" s="38"/>
      <c r="K129" s="38"/>
      <c r="L129" s="53"/>
      <c r="S129" s="36"/>
      <c r="T129" s="36"/>
      <c r="U129" s="36"/>
      <c r="V129" s="36"/>
      <c r="W129" s="36"/>
      <c r="X129" s="36"/>
      <c r="Y129" s="36"/>
      <c r="Z129" s="36"/>
      <c r="AA129" s="36"/>
      <c r="AB129" s="36"/>
      <c r="AC129" s="36"/>
      <c r="AD129" s="36"/>
      <c r="AE129" s="36"/>
    </row>
    <row r="130" spans="1:65" s="2" customFormat="1" ht="6.95" customHeight="1">
      <c r="A130" s="36"/>
      <c r="B130" s="37"/>
      <c r="C130" s="38"/>
      <c r="D130" s="38"/>
      <c r="E130" s="38"/>
      <c r="F130" s="38"/>
      <c r="G130" s="38"/>
      <c r="H130" s="38"/>
      <c r="I130" s="38"/>
      <c r="J130" s="38"/>
      <c r="K130" s="38"/>
      <c r="L130" s="53"/>
      <c r="S130" s="36"/>
      <c r="T130" s="36"/>
      <c r="U130" s="36"/>
      <c r="V130" s="36"/>
      <c r="W130" s="36"/>
      <c r="X130" s="36"/>
      <c r="Y130" s="36"/>
      <c r="Z130" s="36"/>
      <c r="AA130" s="36"/>
      <c r="AB130" s="36"/>
      <c r="AC130" s="36"/>
      <c r="AD130" s="36"/>
      <c r="AE130" s="36"/>
    </row>
    <row r="131" spans="1:65" s="2" customFormat="1" ht="12" customHeight="1">
      <c r="A131" s="36"/>
      <c r="B131" s="37"/>
      <c r="C131" s="30" t="s">
        <v>22</v>
      </c>
      <c r="D131" s="38"/>
      <c r="E131" s="38"/>
      <c r="F131" s="28" t="str">
        <f>F14</f>
        <v>Ostrava</v>
      </c>
      <c r="G131" s="38"/>
      <c r="H131" s="38"/>
      <c r="I131" s="30" t="s">
        <v>24</v>
      </c>
      <c r="J131" s="68" t="str">
        <f>IF(J14="","",J14)</f>
        <v>31. 12. 2021</v>
      </c>
      <c r="K131" s="38"/>
      <c r="L131" s="53"/>
      <c r="S131" s="36"/>
      <c r="T131" s="36"/>
      <c r="U131" s="36"/>
      <c r="V131" s="36"/>
      <c r="W131" s="36"/>
      <c r="X131" s="36"/>
      <c r="Y131" s="36"/>
      <c r="Z131" s="36"/>
      <c r="AA131" s="36"/>
      <c r="AB131" s="36"/>
      <c r="AC131" s="36"/>
      <c r="AD131" s="36"/>
      <c r="AE131" s="36"/>
    </row>
    <row r="132" spans="1:65" s="2" customFormat="1" ht="6.95" customHeight="1">
      <c r="A132" s="36"/>
      <c r="B132" s="37"/>
      <c r="C132" s="38"/>
      <c r="D132" s="38"/>
      <c r="E132" s="38"/>
      <c r="F132" s="38"/>
      <c r="G132" s="38"/>
      <c r="H132" s="38"/>
      <c r="I132" s="38"/>
      <c r="J132" s="38"/>
      <c r="K132" s="38"/>
      <c r="L132" s="53"/>
      <c r="S132" s="36"/>
      <c r="T132" s="36"/>
      <c r="U132" s="36"/>
      <c r="V132" s="36"/>
      <c r="W132" s="36"/>
      <c r="X132" s="36"/>
      <c r="Y132" s="36"/>
      <c r="Z132" s="36"/>
      <c r="AA132" s="36"/>
      <c r="AB132" s="36"/>
      <c r="AC132" s="36"/>
      <c r="AD132" s="36"/>
      <c r="AE132" s="36"/>
    </row>
    <row r="133" spans="1:65" s="2" customFormat="1" ht="25.7" customHeight="1">
      <c r="A133" s="36"/>
      <c r="B133" s="37"/>
      <c r="C133" s="30" t="s">
        <v>30</v>
      </c>
      <c r="D133" s="38"/>
      <c r="E133" s="38"/>
      <c r="F133" s="28" t="str">
        <f>E17</f>
        <v xml:space="preserve">VŠB-TUO </v>
      </c>
      <c r="G133" s="38"/>
      <c r="H133" s="38"/>
      <c r="I133" s="30" t="s">
        <v>36</v>
      </c>
      <c r="J133" s="34" t="str">
        <f>E23</f>
        <v>CHVÁLEK ATELIÉR s.r.o.</v>
      </c>
      <c r="K133" s="38"/>
      <c r="L133" s="53"/>
      <c r="S133" s="36"/>
      <c r="T133" s="36"/>
      <c r="U133" s="36"/>
      <c r="V133" s="36"/>
      <c r="W133" s="36"/>
      <c r="X133" s="36"/>
      <c r="Y133" s="36"/>
      <c r="Z133" s="36"/>
      <c r="AA133" s="36"/>
      <c r="AB133" s="36"/>
      <c r="AC133" s="36"/>
      <c r="AD133" s="36"/>
      <c r="AE133" s="36"/>
    </row>
    <row r="134" spans="1:65" s="2" customFormat="1" ht="15.2" customHeight="1">
      <c r="A134" s="36"/>
      <c r="B134" s="37"/>
      <c r="C134" s="30" t="s">
        <v>34</v>
      </c>
      <c r="D134" s="38"/>
      <c r="E134" s="38"/>
      <c r="F134" s="28" t="str">
        <f>IF(E20="","",E20)</f>
        <v>Vyplň údaj</v>
      </c>
      <c r="G134" s="38"/>
      <c r="H134" s="38"/>
      <c r="I134" s="30" t="s">
        <v>39</v>
      </c>
      <c r="J134" s="34" t="str">
        <f>E26</f>
        <v xml:space="preserve"> </v>
      </c>
      <c r="K134" s="38"/>
      <c r="L134" s="53"/>
      <c r="S134" s="36"/>
      <c r="T134" s="36"/>
      <c r="U134" s="36"/>
      <c r="V134" s="36"/>
      <c r="W134" s="36"/>
      <c r="X134" s="36"/>
      <c r="Y134" s="36"/>
      <c r="Z134" s="36"/>
      <c r="AA134" s="36"/>
      <c r="AB134" s="36"/>
      <c r="AC134" s="36"/>
      <c r="AD134" s="36"/>
      <c r="AE134" s="36"/>
    </row>
    <row r="135" spans="1:65" s="2" customFormat="1" ht="10.35" customHeight="1">
      <c r="A135" s="36"/>
      <c r="B135" s="37"/>
      <c r="C135" s="38"/>
      <c r="D135" s="38"/>
      <c r="E135" s="38"/>
      <c r="F135" s="38"/>
      <c r="G135" s="38"/>
      <c r="H135" s="38"/>
      <c r="I135" s="38"/>
      <c r="J135" s="38"/>
      <c r="K135" s="38"/>
      <c r="L135" s="53"/>
      <c r="S135" s="36"/>
      <c r="T135" s="36"/>
      <c r="U135" s="36"/>
      <c r="V135" s="36"/>
      <c r="W135" s="36"/>
      <c r="X135" s="36"/>
      <c r="Y135" s="36"/>
      <c r="Z135" s="36"/>
      <c r="AA135" s="36"/>
      <c r="AB135" s="36"/>
      <c r="AC135" s="36"/>
      <c r="AD135" s="36"/>
      <c r="AE135" s="36"/>
    </row>
    <row r="136" spans="1:65" s="11" customFormat="1" ht="29.25" customHeight="1">
      <c r="A136" s="166"/>
      <c r="B136" s="167"/>
      <c r="C136" s="168" t="s">
        <v>160</v>
      </c>
      <c r="D136" s="169" t="s">
        <v>68</v>
      </c>
      <c r="E136" s="169" t="s">
        <v>64</v>
      </c>
      <c r="F136" s="169" t="s">
        <v>65</v>
      </c>
      <c r="G136" s="169" t="s">
        <v>161</v>
      </c>
      <c r="H136" s="169" t="s">
        <v>162</v>
      </c>
      <c r="I136" s="169" t="s">
        <v>163</v>
      </c>
      <c r="J136" s="169" t="s">
        <v>139</v>
      </c>
      <c r="K136" s="170" t="s">
        <v>164</v>
      </c>
      <c r="L136" s="171"/>
      <c r="M136" s="77" t="s">
        <v>1</v>
      </c>
      <c r="N136" s="78" t="s">
        <v>47</v>
      </c>
      <c r="O136" s="78" t="s">
        <v>165</v>
      </c>
      <c r="P136" s="78" t="s">
        <v>166</v>
      </c>
      <c r="Q136" s="78" t="s">
        <v>167</v>
      </c>
      <c r="R136" s="78" t="s">
        <v>168</v>
      </c>
      <c r="S136" s="78" t="s">
        <v>169</v>
      </c>
      <c r="T136" s="79" t="s">
        <v>170</v>
      </c>
      <c r="U136" s="166"/>
      <c r="V136" s="166"/>
      <c r="W136" s="166"/>
      <c r="X136" s="166"/>
      <c r="Y136" s="166"/>
      <c r="Z136" s="166"/>
      <c r="AA136" s="166"/>
      <c r="AB136" s="166"/>
      <c r="AC136" s="166"/>
      <c r="AD136" s="166"/>
      <c r="AE136" s="166"/>
    </row>
    <row r="137" spans="1:65" s="2" customFormat="1" ht="22.9" customHeight="1">
      <c r="A137" s="36"/>
      <c r="B137" s="37"/>
      <c r="C137" s="84" t="s">
        <v>171</v>
      </c>
      <c r="D137" s="38"/>
      <c r="E137" s="38"/>
      <c r="F137" s="38"/>
      <c r="G137" s="38"/>
      <c r="H137" s="38"/>
      <c r="I137" s="38"/>
      <c r="J137" s="172">
        <f>BK137</f>
        <v>0</v>
      </c>
      <c r="K137" s="38"/>
      <c r="L137" s="41"/>
      <c r="M137" s="80"/>
      <c r="N137" s="173"/>
      <c r="O137" s="81"/>
      <c r="P137" s="174">
        <f>P138+P178+P343+P361</f>
        <v>0</v>
      </c>
      <c r="Q137" s="81"/>
      <c r="R137" s="174">
        <f>R138+R178+R343+R361</f>
        <v>22.287479449999999</v>
      </c>
      <c r="S137" s="81"/>
      <c r="T137" s="175">
        <f>T138+T178+T343+T361</f>
        <v>137.80629150000001</v>
      </c>
      <c r="U137" s="36"/>
      <c r="V137" s="36"/>
      <c r="W137" s="36"/>
      <c r="X137" s="36"/>
      <c r="Y137" s="36"/>
      <c r="Z137" s="36"/>
      <c r="AA137" s="36"/>
      <c r="AB137" s="36"/>
      <c r="AC137" s="36"/>
      <c r="AD137" s="36"/>
      <c r="AE137" s="36"/>
      <c r="AT137" s="18" t="s">
        <v>82</v>
      </c>
      <c r="AU137" s="18" t="s">
        <v>141</v>
      </c>
      <c r="BK137" s="176">
        <f>BK138+BK178+BK343+BK361</f>
        <v>0</v>
      </c>
    </row>
    <row r="138" spans="1:65" s="12" customFormat="1" ht="25.9" customHeight="1">
      <c r="B138" s="177"/>
      <c r="C138" s="178"/>
      <c r="D138" s="179" t="s">
        <v>82</v>
      </c>
      <c r="E138" s="180" t="s">
        <v>172</v>
      </c>
      <c r="F138" s="180" t="s">
        <v>173</v>
      </c>
      <c r="G138" s="178"/>
      <c r="H138" s="178"/>
      <c r="I138" s="181"/>
      <c r="J138" s="182">
        <f>BK138</f>
        <v>0</v>
      </c>
      <c r="K138" s="178"/>
      <c r="L138" s="183"/>
      <c r="M138" s="184"/>
      <c r="N138" s="185"/>
      <c r="O138" s="185"/>
      <c r="P138" s="186">
        <f>P139+P146+P162+P173</f>
        <v>0</v>
      </c>
      <c r="Q138" s="185"/>
      <c r="R138" s="186">
        <f>R139+R146+R162+R173</f>
        <v>8.8199999999999997E-3</v>
      </c>
      <c r="S138" s="185"/>
      <c r="T138" s="187">
        <f>T139+T146+T162+T173</f>
        <v>128.68960000000001</v>
      </c>
      <c r="AR138" s="188" t="s">
        <v>87</v>
      </c>
      <c r="AT138" s="189" t="s">
        <v>82</v>
      </c>
      <c r="AU138" s="189" t="s">
        <v>83</v>
      </c>
      <c r="AY138" s="188" t="s">
        <v>174</v>
      </c>
      <c r="BK138" s="190">
        <f>BK139+BK146+BK162+BK173</f>
        <v>0</v>
      </c>
    </row>
    <row r="139" spans="1:65" s="12" customFormat="1" ht="22.9" customHeight="1">
      <c r="B139" s="177"/>
      <c r="C139" s="178"/>
      <c r="D139" s="179" t="s">
        <v>82</v>
      </c>
      <c r="E139" s="191" t="s">
        <v>175</v>
      </c>
      <c r="F139" s="191" t="s">
        <v>176</v>
      </c>
      <c r="G139" s="178"/>
      <c r="H139" s="178"/>
      <c r="I139" s="181"/>
      <c r="J139" s="192">
        <f>BK139</f>
        <v>0</v>
      </c>
      <c r="K139" s="178"/>
      <c r="L139" s="183"/>
      <c r="M139" s="184"/>
      <c r="N139" s="185"/>
      <c r="O139" s="185"/>
      <c r="P139" s="186">
        <f>SUM(P140:P145)</f>
        <v>0</v>
      </c>
      <c r="Q139" s="185"/>
      <c r="R139" s="186">
        <f>SUM(R140:R145)</f>
        <v>0</v>
      </c>
      <c r="S139" s="185"/>
      <c r="T139" s="187">
        <f>SUM(T140:T145)</f>
        <v>0</v>
      </c>
      <c r="AR139" s="188" t="s">
        <v>87</v>
      </c>
      <c r="AT139" s="189" t="s">
        <v>82</v>
      </c>
      <c r="AU139" s="189" t="s">
        <v>87</v>
      </c>
      <c r="AY139" s="188" t="s">
        <v>174</v>
      </c>
      <c r="BK139" s="190">
        <f>SUM(BK140:BK145)</f>
        <v>0</v>
      </c>
    </row>
    <row r="140" spans="1:65" s="2" customFormat="1" ht="16.5" customHeight="1">
      <c r="A140" s="36"/>
      <c r="B140" s="37"/>
      <c r="C140" s="193" t="s">
        <v>87</v>
      </c>
      <c r="D140" s="193" t="s">
        <v>177</v>
      </c>
      <c r="E140" s="194" t="s">
        <v>178</v>
      </c>
      <c r="F140" s="195" t="s">
        <v>179</v>
      </c>
      <c r="G140" s="196" t="s">
        <v>180</v>
      </c>
      <c r="H140" s="197">
        <v>105.9</v>
      </c>
      <c r="I140" s="198"/>
      <c r="J140" s="199">
        <f>ROUND(I140*H140,2)</f>
        <v>0</v>
      </c>
      <c r="K140" s="195" t="s">
        <v>181</v>
      </c>
      <c r="L140" s="41"/>
      <c r="M140" s="200" t="s">
        <v>1</v>
      </c>
      <c r="N140" s="201" t="s">
        <v>48</v>
      </c>
      <c r="O140" s="73"/>
      <c r="P140" s="202">
        <f>O140*H140</f>
        <v>0</v>
      </c>
      <c r="Q140" s="202">
        <v>0</v>
      </c>
      <c r="R140" s="202">
        <f>Q140*H140</f>
        <v>0</v>
      </c>
      <c r="S140" s="202">
        <v>0</v>
      </c>
      <c r="T140" s="203">
        <f>S140*H140</f>
        <v>0</v>
      </c>
      <c r="U140" s="36"/>
      <c r="V140" s="36"/>
      <c r="W140" s="36"/>
      <c r="X140" s="36"/>
      <c r="Y140" s="36"/>
      <c r="Z140" s="36"/>
      <c r="AA140" s="36"/>
      <c r="AB140" s="36"/>
      <c r="AC140" s="36"/>
      <c r="AD140" s="36"/>
      <c r="AE140" s="36"/>
      <c r="AR140" s="204" t="s">
        <v>120</v>
      </c>
      <c r="AT140" s="204" t="s">
        <v>177</v>
      </c>
      <c r="AU140" s="204" t="s">
        <v>91</v>
      </c>
      <c r="AY140" s="18" t="s">
        <v>174</v>
      </c>
      <c r="BE140" s="205">
        <f>IF(N140="základní",J140,0)</f>
        <v>0</v>
      </c>
      <c r="BF140" s="205">
        <f>IF(N140="snížená",J140,0)</f>
        <v>0</v>
      </c>
      <c r="BG140" s="205">
        <f>IF(N140="zákl. přenesená",J140,0)</f>
        <v>0</v>
      </c>
      <c r="BH140" s="205">
        <f>IF(N140="sníž. přenesená",J140,0)</f>
        <v>0</v>
      </c>
      <c r="BI140" s="205">
        <f>IF(N140="nulová",J140,0)</f>
        <v>0</v>
      </c>
      <c r="BJ140" s="18" t="s">
        <v>87</v>
      </c>
      <c r="BK140" s="205">
        <f>ROUND(I140*H140,2)</f>
        <v>0</v>
      </c>
      <c r="BL140" s="18" t="s">
        <v>120</v>
      </c>
      <c r="BM140" s="204" t="s">
        <v>182</v>
      </c>
    </row>
    <row r="141" spans="1:65" s="2" customFormat="1" ht="19.5">
      <c r="A141" s="36"/>
      <c r="B141" s="37"/>
      <c r="C141" s="38"/>
      <c r="D141" s="206" t="s">
        <v>183</v>
      </c>
      <c r="E141" s="38"/>
      <c r="F141" s="207" t="s">
        <v>184</v>
      </c>
      <c r="G141" s="38"/>
      <c r="H141" s="38"/>
      <c r="I141" s="208"/>
      <c r="J141" s="38"/>
      <c r="K141" s="38"/>
      <c r="L141" s="41"/>
      <c r="M141" s="209"/>
      <c r="N141" s="210"/>
      <c r="O141" s="73"/>
      <c r="P141" s="73"/>
      <c r="Q141" s="73"/>
      <c r="R141" s="73"/>
      <c r="S141" s="73"/>
      <c r="T141" s="74"/>
      <c r="U141" s="36"/>
      <c r="V141" s="36"/>
      <c r="W141" s="36"/>
      <c r="X141" s="36"/>
      <c r="Y141" s="36"/>
      <c r="Z141" s="36"/>
      <c r="AA141" s="36"/>
      <c r="AB141" s="36"/>
      <c r="AC141" s="36"/>
      <c r="AD141" s="36"/>
      <c r="AE141" s="36"/>
      <c r="AT141" s="18" t="s">
        <v>183</v>
      </c>
      <c r="AU141" s="18" t="s">
        <v>91</v>
      </c>
    </row>
    <row r="142" spans="1:65" s="13" customFormat="1" ht="11.25">
      <c r="B142" s="211"/>
      <c r="C142" s="212"/>
      <c r="D142" s="206" t="s">
        <v>185</v>
      </c>
      <c r="E142" s="213" t="s">
        <v>1</v>
      </c>
      <c r="F142" s="214" t="s">
        <v>186</v>
      </c>
      <c r="G142" s="212"/>
      <c r="H142" s="213" t="s">
        <v>1</v>
      </c>
      <c r="I142" s="215"/>
      <c r="J142" s="212"/>
      <c r="K142" s="212"/>
      <c r="L142" s="216"/>
      <c r="M142" s="217"/>
      <c r="N142" s="218"/>
      <c r="O142" s="218"/>
      <c r="P142" s="218"/>
      <c r="Q142" s="218"/>
      <c r="R142" s="218"/>
      <c r="S142" s="218"/>
      <c r="T142" s="219"/>
      <c r="AT142" s="220" t="s">
        <v>185</v>
      </c>
      <c r="AU142" s="220" t="s">
        <v>91</v>
      </c>
      <c r="AV142" s="13" t="s">
        <v>87</v>
      </c>
      <c r="AW142" s="13" t="s">
        <v>38</v>
      </c>
      <c r="AX142" s="13" t="s">
        <v>83</v>
      </c>
      <c r="AY142" s="220" t="s">
        <v>174</v>
      </c>
    </row>
    <row r="143" spans="1:65" s="13" customFormat="1" ht="11.25">
      <c r="B143" s="211"/>
      <c r="C143" s="212"/>
      <c r="D143" s="206" t="s">
        <v>185</v>
      </c>
      <c r="E143" s="213" t="s">
        <v>1</v>
      </c>
      <c r="F143" s="214" t="s">
        <v>187</v>
      </c>
      <c r="G143" s="212"/>
      <c r="H143" s="213" t="s">
        <v>1</v>
      </c>
      <c r="I143" s="215"/>
      <c r="J143" s="212"/>
      <c r="K143" s="212"/>
      <c r="L143" s="216"/>
      <c r="M143" s="217"/>
      <c r="N143" s="218"/>
      <c r="O143" s="218"/>
      <c r="P143" s="218"/>
      <c r="Q143" s="218"/>
      <c r="R143" s="218"/>
      <c r="S143" s="218"/>
      <c r="T143" s="219"/>
      <c r="AT143" s="220" t="s">
        <v>185</v>
      </c>
      <c r="AU143" s="220" t="s">
        <v>91</v>
      </c>
      <c r="AV143" s="13" t="s">
        <v>87</v>
      </c>
      <c r="AW143" s="13" t="s">
        <v>38</v>
      </c>
      <c r="AX143" s="13" t="s">
        <v>83</v>
      </c>
      <c r="AY143" s="220" t="s">
        <v>174</v>
      </c>
    </row>
    <row r="144" spans="1:65" s="14" customFormat="1" ht="11.25">
      <c r="B144" s="221"/>
      <c r="C144" s="222"/>
      <c r="D144" s="206" t="s">
        <v>185</v>
      </c>
      <c r="E144" s="223" t="s">
        <v>1</v>
      </c>
      <c r="F144" s="224" t="s">
        <v>730</v>
      </c>
      <c r="G144" s="222"/>
      <c r="H144" s="225">
        <v>105.9</v>
      </c>
      <c r="I144" s="226"/>
      <c r="J144" s="222"/>
      <c r="K144" s="222"/>
      <c r="L144" s="227"/>
      <c r="M144" s="228"/>
      <c r="N144" s="229"/>
      <c r="O144" s="229"/>
      <c r="P144" s="229"/>
      <c r="Q144" s="229"/>
      <c r="R144" s="229"/>
      <c r="S144" s="229"/>
      <c r="T144" s="230"/>
      <c r="AT144" s="231" t="s">
        <v>185</v>
      </c>
      <c r="AU144" s="231" t="s">
        <v>91</v>
      </c>
      <c r="AV144" s="14" t="s">
        <v>91</v>
      </c>
      <c r="AW144" s="14" t="s">
        <v>38</v>
      </c>
      <c r="AX144" s="14" t="s">
        <v>83</v>
      </c>
      <c r="AY144" s="231" t="s">
        <v>174</v>
      </c>
    </row>
    <row r="145" spans="1:65" s="15" customFormat="1" ht="11.25">
      <c r="B145" s="232"/>
      <c r="C145" s="233"/>
      <c r="D145" s="206" t="s">
        <v>185</v>
      </c>
      <c r="E145" s="234" t="s">
        <v>1</v>
      </c>
      <c r="F145" s="235" t="s">
        <v>189</v>
      </c>
      <c r="G145" s="233"/>
      <c r="H145" s="236">
        <v>105.9</v>
      </c>
      <c r="I145" s="237"/>
      <c r="J145" s="233"/>
      <c r="K145" s="233"/>
      <c r="L145" s="238"/>
      <c r="M145" s="239"/>
      <c r="N145" s="240"/>
      <c r="O145" s="240"/>
      <c r="P145" s="240"/>
      <c r="Q145" s="240"/>
      <c r="R145" s="240"/>
      <c r="S145" s="240"/>
      <c r="T145" s="241"/>
      <c r="AT145" s="242" t="s">
        <v>185</v>
      </c>
      <c r="AU145" s="242" t="s">
        <v>91</v>
      </c>
      <c r="AV145" s="15" t="s">
        <v>120</v>
      </c>
      <c r="AW145" s="15" t="s">
        <v>38</v>
      </c>
      <c r="AX145" s="15" t="s">
        <v>87</v>
      </c>
      <c r="AY145" s="242" t="s">
        <v>174</v>
      </c>
    </row>
    <row r="146" spans="1:65" s="12" customFormat="1" ht="22.9" customHeight="1">
      <c r="B146" s="177"/>
      <c r="C146" s="178"/>
      <c r="D146" s="179" t="s">
        <v>82</v>
      </c>
      <c r="E146" s="191" t="s">
        <v>190</v>
      </c>
      <c r="F146" s="191" t="s">
        <v>191</v>
      </c>
      <c r="G146" s="178"/>
      <c r="H146" s="178"/>
      <c r="I146" s="181"/>
      <c r="J146" s="192">
        <f>BK146</f>
        <v>0</v>
      </c>
      <c r="K146" s="178"/>
      <c r="L146" s="183"/>
      <c r="M146" s="184"/>
      <c r="N146" s="185"/>
      <c r="O146" s="185"/>
      <c r="P146" s="186">
        <f>SUM(P147:P161)</f>
        <v>0</v>
      </c>
      <c r="Q146" s="185"/>
      <c r="R146" s="186">
        <f>SUM(R147:R161)</f>
        <v>8.8199999999999997E-3</v>
      </c>
      <c r="S146" s="185"/>
      <c r="T146" s="187">
        <f>SUM(T147:T161)</f>
        <v>128.68960000000001</v>
      </c>
      <c r="AR146" s="188" t="s">
        <v>87</v>
      </c>
      <c r="AT146" s="189" t="s">
        <v>82</v>
      </c>
      <c r="AU146" s="189" t="s">
        <v>87</v>
      </c>
      <c r="AY146" s="188" t="s">
        <v>174</v>
      </c>
      <c r="BK146" s="190">
        <f>SUM(BK147:BK161)</f>
        <v>0</v>
      </c>
    </row>
    <row r="147" spans="1:65" s="2" customFormat="1" ht="16.5" customHeight="1">
      <c r="A147" s="36"/>
      <c r="B147" s="37"/>
      <c r="C147" s="193" t="s">
        <v>91</v>
      </c>
      <c r="D147" s="193" t="s">
        <v>177</v>
      </c>
      <c r="E147" s="194" t="s">
        <v>192</v>
      </c>
      <c r="F147" s="195" t="s">
        <v>193</v>
      </c>
      <c r="G147" s="196" t="s">
        <v>180</v>
      </c>
      <c r="H147" s="197">
        <v>597.39499999999998</v>
      </c>
      <c r="I147" s="198"/>
      <c r="J147" s="199">
        <f>ROUND(I147*H147,2)</f>
        <v>0</v>
      </c>
      <c r="K147" s="195" t="s">
        <v>194</v>
      </c>
      <c r="L147" s="41"/>
      <c r="M147" s="200" t="s">
        <v>1</v>
      </c>
      <c r="N147" s="201" t="s">
        <v>48</v>
      </c>
      <c r="O147" s="73"/>
      <c r="P147" s="202">
        <f>O147*H147</f>
        <v>0</v>
      </c>
      <c r="Q147" s="202">
        <v>0</v>
      </c>
      <c r="R147" s="202">
        <f>Q147*H147</f>
        <v>0</v>
      </c>
      <c r="S147" s="202">
        <v>0</v>
      </c>
      <c r="T147" s="203">
        <f>S147*H147</f>
        <v>0</v>
      </c>
      <c r="U147" s="36"/>
      <c r="V147" s="36"/>
      <c r="W147" s="36"/>
      <c r="X147" s="36"/>
      <c r="Y147" s="36"/>
      <c r="Z147" s="36"/>
      <c r="AA147" s="36"/>
      <c r="AB147" s="36"/>
      <c r="AC147" s="36"/>
      <c r="AD147" s="36"/>
      <c r="AE147" s="36"/>
      <c r="AR147" s="204" t="s">
        <v>120</v>
      </c>
      <c r="AT147" s="204" t="s">
        <v>177</v>
      </c>
      <c r="AU147" s="204" t="s">
        <v>91</v>
      </c>
      <c r="AY147" s="18" t="s">
        <v>174</v>
      </c>
      <c r="BE147" s="205">
        <f>IF(N147="základní",J147,0)</f>
        <v>0</v>
      </c>
      <c r="BF147" s="205">
        <f>IF(N147="snížená",J147,0)</f>
        <v>0</v>
      </c>
      <c r="BG147" s="205">
        <f>IF(N147="zákl. přenesená",J147,0)</f>
        <v>0</v>
      </c>
      <c r="BH147" s="205">
        <f>IF(N147="sníž. přenesená",J147,0)</f>
        <v>0</v>
      </c>
      <c r="BI147" s="205">
        <f>IF(N147="nulová",J147,0)</f>
        <v>0</v>
      </c>
      <c r="BJ147" s="18" t="s">
        <v>87</v>
      </c>
      <c r="BK147" s="205">
        <f>ROUND(I147*H147,2)</f>
        <v>0</v>
      </c>
      <c r="BL147" s="18" t="s">
        <v>120</v>
      </c>
      <c r="BM147" s="204" t="s">
        <v>195</v>
      </c>
    </row>
    <row r="148" spans="1:65" s="13" customFormat="1" ht="11.25">
      <c r="B148" s="211"/>
      <c r="C148" s="212"/>
      <c r="D148" s="206" t="s">
        <v>185</v>
      </c>
      <c r="E148" s="213" t="s">
        <v>1</v>
      </c>
      <c r="F148" s="214" t="s">
        <v>186</v>
      </c>
      <c r="G148" s="212"/>
      <c r="H148" s="213" t="s">
        <v>1</v>
      </c>
      <c r="I148" s="215"/>
      <c r="J148" s="212"/>
      <c r="K148" s="212"/>
      <c r="L148" s="216"/>
      <c r="M148" s="217"/>
      <c r="N148" s="218"/>
      <c r="O148" s="218"/>
      <c r="P148" s="218"/>
      <c r="Q148" s="218"/>
      <c r="R148" s="218"/>
      <c r="S148" s="218"/>
      <c r="T148" s="219"/>
      <c r="AT148" s="220" t="s">
        <v>185</v>
      </c>
      <c r="AU148" s="220" t="s">
        <v>91</v>
      </c>
      <c r="AV148" s="13" t="s">
        <v>87</v>
      </c>
      <c r="AW148" s="13" t="s">
        <v>38</v>
      </c>
      <c r="AX148" s="13" t="s">
        <v>83</v>
      </c>
      <c r="AY148" s="220" t="s">
        <v>174</v>
      </c>
    </row>
    <row r="149" spans="1:65" s="14" customFormat="1" ht="11.25">
      <c r="B149" s="221"/>
      <c r="C149" s="222"/>
      <c r="D149" s="206" t="s">
        <v>185</v>
      </c>
      <c r="E149" s="223" t="s">
        <v>1</v>
      </c>
      <c r="F149" s="224" t="s">
        <v>731</v>
      </c>
      <c r="G149" s="222"/>
      <c r="H149" s="225">
        <v>597.39499999999998</v>
      </c>
      <c r="I149" s="226"/>
      <c r="J149" s="222"/>
      <c r="K149" s="222"/>
      <c r="L149" s="227"/>
      <c r="M149" s="228"/>
      <c r="N149" s="229"/>
      <c r="O149" s="229"/>
      <c r="P149" s="229"/>
      <c r="Q149" s="229"/>
      <c r="R149" s="229"/>
      <c r="S149" s="229"/>
      <c r="T149" s="230"/>
      <c r="AT149" s="231" t="s">
        <v>185</v>
      </c>
      <c r="AU149" s="231" t="s">
        <v>91</v>
      </c>
      <c r="AV149" s="14" t="s">
        <v>91</v>
      </c>
      <c r="AW149" s="14" t="s">
        <v>38</v>
      </c>
      <c r="AX149" s="14" t="s">
        <v>83</v>
      </c>
      <c r="AY149" s="231" t="s">
        <v>174</v>
      </c>
    </row>
    <row r="150" spans="1:65" s="15" customFormat="1" ht="11.25">
      <c r="B150" s="232"/>
      <c r="C150" s="233"/>
      <c r="D150" s="206" t="s">
        <v>185</v>
      </c>
      <c r="E150" s="234" t="s">
        <v>1</v>
      </c>
      <c r="F150" s="235" t="s">
        <v>189</v>
      </c>
      <c r="G150" s="233"/>
      <c r="H150" s="236">
        <v>597.39499999999998</v>
      </c>
      <c r="I150" s="237"/>
      <c r="J150" s="233"/>
      <c r="K150" s="233"/>
      <c r="L150" s="238"/>
      <c r="M150" s="239"/>
      <c r="N150" s="240"/>
      <c r="O150" s="240"/>
      <c r="P150" s="240"/>
      <c r="Q150" s="240"/>
      <c r="R150" s="240"/>
      <c r="S150" s="240"/>
      <c r="T150" s="241"/>
      <c r="AT150" s="242" t="s">
        <v>185</v>
      </c>
      <c r="AU150" s="242" t="s">
        <v>91</v>
      </c>
      <c r="AV150" s="15" t="s">
        <v>120</v>
      </c>
      <c r="AW150" s="15" t="s">
        <v>38</v>
      </c>
      <c r="AX150" s="15" t="s">
        <v>87</v>
      </c>
      <c r="AY150" s="242" t="s">
        <v>174</v>
      </c>
    </row>
    <row r="151" spans="1:65" s="2" customFormat="1" ht="16.5" customHeight="1">
      <c r="A151" s="36"/>
      <c r="B151" s="37"/>
      <c r="C151" s="193" t="s">
        <v>105</v>
      </c>
      <c r="D151" s="193" t="s">
        <v>177</v>
      </c>
      <c r="E151" s="194" t="s">
        <v>197</v>
      </c>
      <c r="F151" s="195" t="s">
        <v>198</v>
      </c>
      <c r="G151" s="196" t="s">
        <v>199</v>
      </c>
      <c r="H151" s="197">
        <v>91</v>
      </c>
      <c r="I151" s="198"/>
      <c r="J151" s="199">
        <f>ROUND(I151*H151,2)</f>
        <v>0</v>
      </c>
      <c r="K151" s="195" t="s">
        <v>181</v>
      </c>
      <c r="L151" s="41"/>
      <c r="M151" s="200" t="s">
        <v>1</v>
      </c>
      <c r="N151" s="201" t="s">
        <v>48</v>
      </c>
      <c r="O151" s="73"/>
      <c r="P151" s="202">
        <f>O151*H151</f>
        <v>0</v>
      </c>
      <c r="Q151" s="202">
        <v>0</v>
      </c>
      <c r="R151" s="202">
        <f>Q151*H151</f>
        <v>0</v>
      </c>
      <c r="S151" s="202">
        <v>3.3000000000000002E-2</v>
      </c>
      <c r="T151" s="203">
        <f>S151*H151</f>
        <v>3.0030000000000001</v>
      </c>
      <c r="U151" s="36"/>
      <c r="V151" s="36"/>
      <c r="W151" s="36"/>
      <c r="X151" s="36"/>
      <c r="Y151" s="36"/>
      <c r="Z151" s="36"/>
      <c r="AA151" s="36"/>
      <c r="AB151" s="36"/>
      <c r="AC151" s="36"/>
      <c r="AD151" s="36"/>
      <c r="AE151" s="36"/>
      <c r="AR151" s="204" t="s">
        <v>120</v>
      </c>
      <c r="AT151" s="204" t="s">
        <v>177</v>
      </c>
      <c r="AU151" s="204" t="s">
        <v>91</v>
      </c>
      <c r="AY151" s="18" t="s">
        <v>174</v>
      </c>
      <c r="BE151" s="205">
        <f>IF(N151="základní",J151,0)</f>
        <v>0</v>
      </c>
      <c r="BF151" s="205">
        <f>IF(N151="snížená",J151,0)</f>
        <v>0</v>
      </c>
      <c r="BG151" s="205">
        <f>IF(N151="zákl. přenesená",J151,0)</f>
        <v>0</v>
      </c>
      <c r="BH151" s="205">
        <f>IF(N151="sníž. přenesená",J151,0)</f>
        <v>0</v>
      </c>
      <c r="BI151" s="205">
        <f>IF(N151="nulová",J151,0)</f>
        <v>0</v>
      </c>
      <c r="BJ151" s="18" t="s">
        <v>87</v>
      </c>
      <c r="BK151" s="205">
        <f>ROUND(I151*H151,2)</f>
        <v>0</v>
      </c>
      <c r="BL151" s="18" t="s">
        <v>120</v>
      </c>
      <c r="BM151" s="204" t="s">
        <v>200</v>
      </c>
    </row>
    <row r="152" spans="1:65" s="2" customFormat="1" ht="19.5">
      <c r="A152" s="36"/>
      <c r="B152" s="37"/>
      <c r="C152" s="38"/>
      <c r="D152" s="206" t="s">
        <v>183</v>
      </c>
      <c r="E152" s="38"/>
      <c r="F152" s="207" t="s">
        <v>184</v>
      </c>
      <c r="G152" s="38"/>
      <c r="H152" s="38"/>
      <c r="I152" s="208"/>
      <c r="J152" s="38"/>
      <c r="K152" s="38"/>
      <c r="L152" s="41"/>
      <c r="M152" s="209"/>
      <c r="N152" s="210"/>
      <c r="O152" s="73"/>
      <c r="P152" s="73"/>
      <c r="Q152" s="73"/>
      <c r="R152" s="73"/>
      <c r="S152" s="73"/>
      <c r="T152" s="74"/>
      <c r="U152" s="36"/>
      <c r="V152" s="36"/>
      <c r="W152" s="36"/>
      <c r="X152" s="36"/>
      <c r="Y152" s="36"/>
      <c r="Z152" s="36"/>
      <c r="AA152" s="36"/>
      <c r="AB152" s="36"/>
      <c r="AC152" s="36"/>
      <c r="AD152" s="36"/>
      <c r="AE152" s="36"/>
      <c r="AT152" s="18" t="s">
        <v>183</v>
      </c>
      <c r="AU152" s="18" t="s">
        <v>91</v>
      </c>
    </row>
    <row r="153" spans="1:65" s="13" customFormat="1" ht="11.25">
      <c r="B153" s="211"/>
      <c r="C153" s="212"/>
      <c r="D153" s="206" t="s">
        <v>185</v>
      </c>
      <c r="E153" s="213" t="s">
        <v>1</v>
      </c>
      <c r="F153" s="214" t="s">
        <v>186</v>
      </c>
      <c r="G153" s="212"/>
      <c r="H153" s="213" t="s">
        <v>1</v>
      </c>
      <c r="I153" s="215"/>
      <c r="J153" s="212"/>
      <c r="K153" s="212"/>
      <c r="L153" s="216"/>
      <c r="M153" s="217"/>
      <c r="N153" s="218"/>
      <c r="O153" s="218"/>
      <c r="P153" s="218"/>
      <c r="Q153" s="218"/>
      <c r="R153" s="218"/>
      <c r="S153" s="218"/>
      <c r="T153" s="219"/>
      <c r="AT153" s="220" t="s">
        <v>185</v>
      </c>
      <c r="AU153" s="220" t="s">
        <v>91</v>
      </c>
      <c r="AV153" s="13" t="s">
        <v>87</v>
      </c>
      <c r="AW153" s="13" t="s">
        <v>38</v>
      </c>
      <c r="AX153" s="13" t="s">
        <v>83</v>
      </c>
      <c r="AY153" s="220" t="s">
        <v>174</v>
      </c>
    </row>
    <row r="154" spans="1:65" s="14" customFormat="1" ht="11.25">
      <c r="B154" s="221"/>
      <c r="C154" s="222"/>
      <c r="D154" s="206" t="s">
        <v>185</v>
      </c>
      <c r="E154" s="223" t="s">
        <v>1</v>
      </c>
      <c r="F154" s="224" t="s">
        <v>732</v>
      </c>
      <c r="G154" s="222"/>
      <c r="H154" s="225">
        <v>91</v>
      </c>
      <c r="I154" s="226"/>
      <c r="J154" s="222"/>
      <c r="K154" s="222"/>
      <c r="L154" s="227"/>
      <c r="M154" s="228"/>
      <c r="N154" s="229"/>
      <c r="O154" s="229"/>
      <c r="P154" s="229"/>
      <c r="Q154" s="229"/>
      <c r="R154" s="229"/>
      <c r="S154" s="229"/>
      <c r="T154" s="230"/>
      <c r="AT154" s="231" t="s">
        <v>185</v>
      </c>
      <c r="AU154" s="231" t="s">
        <v>91</v>
      </c>
      <c r="AV154" s="14" t="s">
        <v>91</v>
      </c>
      <c r="AW154" s="14" t="s">
        <v>38</v>
      </c>
      <c r="AX154" s="14" t="s">
        <v>83</v>
      </c>
      <c r="AY154" s="231" t="s">
        <v>174</v>
      </c>
    </row>
    <row r="155" spans="1:65" s="15" customFormat="1" ht="11.25">
      <c r="B155" s="232"/>
      <c r="C155" s="233"/>
      <c r="D155" s="206" t="s">
        <v>185</v>
      </c>
      <c r="E155" s="234" t="s">
        <v>1</v>
      </c>
      <c r="F155" s="235" t="s">
        <v>189</v>
      </c>
      <c r="G155" s="233"/>
      <c r="H155" s="236">
        <v>91</v>
      </c>
      <c r="I155" s="237"/>
      <c r="J155" s="233"/>
      <c r="K155" s="233"/>
      <c r="L155" s="238"/>
      <c r="M155" s="239"/>
      <c r="N155" s="240"/>
      <c r="O155" s="240"/>
      <c r="P155" s="240"/>
      <c r="Q155" s="240"/>
      <c r="R155" s="240"/>
      <c r="S155" s="240"/>
      <c r="T155" s="241"/>
      <c r="AT155" s="242" t="s">
        <v>185</v>
      </c>
      <c r="AU155" s="242" t="s">
        <v>91</v>
      </c>
      <c r="AV155" s="15" t="s">
        <v>120</v>
      </c>
      <c r="AW155" s="15" t="s">
        <v>38</v>
      </c>
      <c r="AX155" s="15" t="s">
        <v>87</v>
      </c>
      <c r="AY155" s="242" t="s">
        <v>174</v>
      </c>
    </row>
    <row r="156" spans="1:65" s="2" customFormat="1" ht="16.5" customHeight="1">
      <c r="A156" s="36"/>
      <c r="B156" s="37"/>
      <c r="C156" s="193" t="s">
        <v>120</v>
      </c>
      <c r="D156" s="193" t="s">
        <v>177</v>
      </c>
      <c r="E156" s="194" t="s">
        <v>202</v>
      </c>
      <c r="F156" s="195" t="s">
        <v>203</v>
      </c>
      <c r="G156" s="196" t="s">
        <v>204</v>
      </c>
      <c r="H156" s="197">
        <v>89.608999999999995</v>
      </c>
      <c r="I156" s="198"/>
      <c r="J156" s="199">
        <f>ROUND(I156*H156,2)</f>
        <v>0</v>
      </c>
      <c r="K156" s="195" t="s">
        <v>194</v>
      </c>
      <c r="L156" s="41"/>
      <c r="M156" s="200" t="s">
        <v>1</v>
      </c>
      <c r="N156" s="201" t="s">
        <v>48</v>
      </c>
      <c r="O156" s="73"/>
      <c r="P156" s="202">
        <f>O156*H156</f>
        <v>0</v>
      </c>
      <c r="Q156" s="202">
        <v>0</v>
      </c>
      <c r="R156" s="202">
        <f>Q156*H156</f>
        <v>0</v>
      </c>
      <c r="S156" s="202">
        <v>1.4</v>
      </c>
      <c r="T156" s="203">
        <f>S156*H156</f>
        <v>125.45259999999999</v>
      </c>
      <c r="U156" s="36"/>
      <c r="V156" s="36"/>
      <c r="W156" s="36"/>
      <c r="X156" s="36"/>
      <c r="Y156" s="36"/>
      <c r="Z156" s="36"/>
      <c r="AA156" s="36"/>
      <c r="AB156" s="36"/>
      <c r="AC156" s="36"/>
      <c r="AD156" s="36"/>
      <c r="AE156" s="36"/>
      <c r="AR156" s="204" t="s">
        <v>120</v>
      </c>
      <c r="AT156" s="204" t="s">
        <v>177</v>
      </c>
      <c r="AU156" s="204" t="s">
        <v>91</v>
      </c>
      <c r="AY156" s="18" t="s">
        <v>174</v>
      </c>
      <c r="BE156" s="205">
        <f>IF(N156="základní",J156,0)</f>
        <v>0</v>
      </c>
      <c r="BF156" s="205">
        <f>IF(N156="snížená",J156,0)</f>
        <v>0</v>
      </c>
      <c r="BG156" s="205">
        <f>IF(N156="zákl. přenesená",J156,0)</f>
        <v>0</v>
      </c>
      <c r="BH156" s="205">
        <f>IF(N156="sníž. přenesená",J156,0)</f>
        <v>0</v>
      </c>
      <c r="BI156" s="205">
        <f>IF(N156="nulová",J156,0)</f>
        <v>0</v>
      </c>
      <c r="BJ156" s="18" t="s">
        <v>87</v>
      </c>
      <c r="BK156" s="205">
        <f>ROUND(I156*H156,2)</f>
        <v>0</v>
      </c>
      <c r="BL156" s="18" t="s">
        <v>120</v>
      </c>
      <c r="BM156" s="204" t="s">
        <v>205</v>
      </c>
    </row>
    <row r="157" spans="1:65" s="2" customFormat="1" ht="19.5">
      <c r="A157" s="36"/>
      <c r="B157" s="37"/>
      <c r="C157" s="38"/>
      <c r="D157" s="206" t="s">
        <v>183</v>
      </c>
      <c r="E157" s="38"/>
      <c r="F157" s="207" t="s">
        <v>206</v>
      </c>
      <c r="G157" s="38"/>
      <c r="H157" s="38"/>
      <c r="I157" s="208"/>
      <c r="J157" s="38"/>
      <c r="K157" s="38"/>
      <c r="L157" s="41"/>
      <c r="M157" s="209"/>
      <c r="N157" s="210"/>
      <c r="O157" s="73"/>
      <c r="P157" s="73"/>
      <c r="Q157" s="73"/>
      <c r="R157" s="73"/>
      <c r="S157" s="73"/>
      <c r="T157" s="74"/>
      <c r="U157" s="36"/>
      <c r="V157" s="36"/>
      <c r="W157" s="36"/>
      <c r="X157" s="36"/>
      <c r="Y157" s="36"/>
      <c r="Z157" s="36"/>
      <c r="AA157" s="36"/>
      <c r="AB157" s="36"/>
      <c r="AC157" s="36"/>
      <c r="AD157" s="36"/>
      <c r="AE157" s="36"/>
      <c r="AT157" s="18" t="s">
        <v>183</v>
      </c>
      <c r="AU157" s="18" t="s">
        <v>91</v>
      </c>
    </row>
    <row r="158" spans="1:65" s="13" customFormat="1" ht="11.25">
      <c r="B158" s="211"/>
      <c r="C158" s="212"/>
      <c r="D158" s="206" t="s">
        <v>185</v>
      </c>
      <c r="E158" s="213" t="s">
        <v>1</v>
      </c>
      <c r="F158" s="214" t="s">
        <v>186</v>
      </c>
      <c r="G158" s="212"/>
      <c r="H158" s="213" t="s">
        <v>1</v>
      </c>
      <c r="I158" s="215"/>
      <c r="J158" s="212"/>
      <c r="K158" s="212"/>
      <c r="L158" s="216"/>
      <c r="M158" s="217"/>
      <c r="N158" s="218"/>
      <c r="O158" s="218"/>
      <c r="P158" s="218"/>
      <c r="Q158" s="218"/>
      <c r="R158" s="218"/>
      <c r="S158" s="218"/>
      <c r="T158" s="219"/>
      <c r="AT158" s="220" t="s">
        <v>185</v>
      </c>
      <c r="AU158" s="220" t="s">
        <v>91</v>
      </c>
      <c r="AV158" s="13" t="s">
        <v>87</v>
      </c>
      <c r="AW158" s="13" t="s">
        <v>38</v>
      </c>
      <c r="AX158" s="13" t="s">
        <v>83</v>
      </c>
      <c r="AY158" s="220" t="s">
        <v>174</v>
      </c>
    </row>
    <row r="159" spans="1:65" s="14" customFormat="1" ht="11.25">
      <c r="B159" s="221"/>
      <c r="C159" s="222"/>
      <c r="D159" s="206" t="s">
        <v>185</v>
      </c>
      <c r="E159" s="223" t="s">
        <v>1</v>
      </c>
      <c r="F159" s="224" t="s">
        <v>733</v>
      </c>
      <c r="G159" s="222"/>
      <c r="H159" s="225">
        <v>89.608999999999995</v>
      </c>
      <c r="I159" s="226"/>
      <c r="J159" s="222"/>
      <c r="K159" s="222"/>
      <c r="L159" s="227"/>
      <c r="M159" s="228"/>
      <c r="N159" s="229"/>
      <c r="O159" s="229"/>
      <c r="P159" s="229"/>
      <c r="Q159" s="229"/>
      <c r="R159" s="229"/>
      <c r="S159" s="229"/>
      <c r="T159" s="230"/>
      <c r="AT159" s="231" t="s">
        <v>185</v>
      </c>
      <c r="AU159" s="231" t="s">
        <v>91</v>
      </c>
      <c r="AV159" s="14" t="s">
        <v>91</v>
      </c>
      <c r="AW159" s="14" t="s">
        <v>38</v>
      </c>
      <c r="AX159" s="14" t="s">
        <v>83</v>
      </c>
      <c r="AY159" s="231" t="s">
        <v>174</v>
      </c>
    </row>
    <row r="160" spans="1:65" s="15" customFormat="1" ht="11.25">
      <c r="B160" s="232"/>
      <c r="C160" s="233"/>
      <c r="D160" s="206" t="s">
        <v>185</v>
      </c>
      <c r="E160" s="234" t="s">
        <v>1</v>
      </c>
      <c r="F160" s="235" t="s">
        <v>189</v>
      </c>
      <c r="G160" s="233"/>
      <c r="H160" s="236">
        <v>89.608999999999995</v>
      </c>
      <c r="I160" s="237"/>
      <c r="J160" s="233"/>
      <c r="K160" s="233"/>
      <c r="L160" s="238"/>
      <c r="M160" s="239"/>
      <c r="N160" s="240"/>
      <c r="O160" s="240"/>
      <c r="P160" s="240"/>
      <c r="Q160" s="240"/>
      <c r="R160" s="240"/>
      <c r="S160" s="240"/>
      <c r="T160" s="241"/>
      <c r="AT160" s="242" t="s">
        <v>185</v>
      </c>
      <c r="AU160" s="242" t="s">
        <v>91</v>
      </c>
      <c r="AV160" s="15" t="s">
        <v>120</v>
      </c>
      <c r="AW160" s="15" t="s">
        <v>38</v>
      </c>
      <c r="AX160" s="15" t="s">
        <v>87</v>
      </c>
      <c r="AY160" s="242" t="s">
        <v>174</v>
      </c>
    </row>
    <row r="161" spans="1:65" s="2" customFormat="1" ht="16.5" customHeight="1">
      <c r="A161" s="36"/>
      <c r="B161" s="37"/>
      <c r="C161" s="193" t="s">
        <v>208</v>
      </c>
      <c r="D161" s="193" t="s">
        <v>177</v>
      </c>
      <c r="E161" s="194" t="s">
        <v>209</v>
      </c>
      <c r="F161" s="195" t="s">
        <v>210</v>
      </c>
      <c r="G161" s="196" t="s">
        <v>211</v>
      </c>
      <c r="H161" s="197">
        <v>6</v>
      </c>
      <c r="I161" s="198"/>
      <c r="J161" s="199">
        <f>ROUND(I161*H161,2)</f>
        <v>0</v>
      </c>
      <c r="K161" s="195" t="s">
        <v>194</v>
      </c>
      <c r="L161" s="41"/>
      <c r="M161" s="200" t="s">
        <v>1</v>
      </c>
      <c r="N161" s="201" t="s">
        <v>48</v>
      </c>
      <c r="O161" s="73"/>
      <c r="P161" s="202">
        <f>O161*H161</f>
        <v>0</v>
      </c>
      <c r="Q161" s="202">
        <v>1.47E-3</v>
      </c>
      <c r="R161" s="202">
        <f>Q161*H161</f>
        <v>8.8199999999999997E-3</v>
      </c>
      <c r="S161" s="202">
        <v>3.9E-2</v>
      </c>
      <c r="T161" s="203">
        <f>S161*H161</f>
        <v>0.23399999999999999</v>
      </c>
      <c r="U161" s="36"/>
      <c r="V161" s="36"/>
      <c r="W161" s="36"/>
      <c r="X161" s="36"/>
      <c r="Y161" s="36"/>
      <c r="Z161" s="36"/>
      <c r="AA161" s="36"/>
      <c r="AB161" s="36"/>
      <c r="AC161" s="36"/>
      <c r="AD161" s="36"/>
      <c r="AE161" s="36"/>
      <c r="AR161" s="204" t="s">
        <v>120</v>
      </c>
      <c r="AT161" s="204" t="s">
        <v>177</v>
      </c>
      <c r="AU161" s="204" t="s">
        <v>91</v>
      </c>
      <c r="AY161" s="18" t="s">
        <v>174</v>
      </c>
      <c r="BE161" s="205">
        <f>IF(N161="základní",J161,0)</f>
        <v>0</v>
      </c>
      <c r="BF161" s="205">
        <f>IF(N161="snížená",J161,0)</f>
        <v>0</v>
      </c>
      <c r="BG161" s="205">
        <f>IF(N161="zákl. přenesená",J161,0)</f>
        <v>0</v>
      </c>
      <c r="BH161" s="205">
        <f>IF(N161="sníž. přenesená",J161,0)</f>
        <v>0</v>
      </c>
      <c r="BI161" s="205">
        <f>IF(N161="nulová",J161,0)</f>
        <v>0</v>
      </c>
      <c r="BJ161" s="18" t="s">
        <v>87</v>
      </c>
      <c r="BK161" s="205">
        <f>ROUND(I161*H161,2)</f>
        <v>0</v>
      </c>
      <c r="BL161" s="18" t="s">
        <v>120</v>
      </c>
      <c r="BM161" s="204" t="s">
        <v>212</v>
      </c>
    </row>
    <row r="162" spans="1:65" s="12" customFormat="1" ht="22.9" customHeight="1">
      <c r="B162" s="177"/>
      <c r="C162" s="178"/>
      <c r="D162" s="179" t="s">
        <v>82</v>
      </c>
      <c r="E162" s="191" t="s">
        <v>213</v>
      </c>
      <c r="F162" s="191" t="s">
        <v>214</v>
      </c>
      <c r="G162" s="178"/>
      <c r="H162" s="178"/>
      <c r="I162" s="181"/>
      <c r="J162" s="192">
        <f>BK162</f>
        <v>0</v>
      </c>
      <c r="K162" s="178"/>
      <c r="L162" s="183"/>
      <c r="M162" s="184"/>
      <c r="N162" s="185"/>
      <c r="O162" s="185"/>
      <c r="P162" s="186">
        <f>SUM(P163:P172)</f>
        <v>0</v>
      </c>
      <c r="Q162" s="185"/>
      <c r="R162" s="186">
        <f>SUM(R163:R172)</f>
        <v>0</v>
      </c>
      <c r="S162" s="185"/>
      <c r="T162" s="187">
        <f>SUM(T163:T172)</f>
        <v>0</v>
      </c>
      <c r="AR162" s="188" t="s">
        <v>87</v>
      </c>
      <c r="AT162" s="189" t="s">
        <v>82</v>
      </c>
      <c r="AU162" s="189" t="s">
        <v>87</v>
      </c>
      <c r="AY162" s="188" t="s">
        <v>174</v>
      </c>
      <c r="BK162" s="190">
        <f>SUM(BK163:BK172)</f>
        <v>0</v>
      </c>
    </row>
    <row r="163" spans="1:65" s="2" customFormat="1" ht="21.75" customHeight="1">
      <c r="A163" s="36"/>
      <c r="B163" s="37"/>
      <c r="C163" s="193" t="s">
        <v>175</v>
      </c>
      <c r="D163" s="193" t="s">
        <v>177</v>
      </c>
      <c r="E163" s="194" t="s">
        <v>215</v>
      </c>
      <c r="F163" s="195" t="s">
        <v>216</v>
      </c>
      <c r="G163" s="196" t="s">
        <v>217</v>
      </c>
      <c r="H163" s="197">
        <v>110.245</v>
      </c>
      <c r="I163" s="198"/>
      <c r="J163" s="199">
        <f>ROUND(I163*H163,2)</f>
        <v>0</v>
      </c>
      <c r="K163" s="195" t="s">
        <v>194</v>
      </c>
      <c r="L163" s="41"/>
      <c r="M163" s="200" t="s">
        <v>1</v>
      </c>
      <c r="N163" s="201" t="s">
        <v>48</v>
      </c>
      <c r="O163" s="73"/>
      <c r="P163" s="202">
        <f>O163*H163</f>
        <v>0</v>
      </c>
      <c r="Q163" s="202">
        <v>0</v>
      </c>
      <c r="R163" s="202">
        <f>Q163*H163</f>
        <v>0</v>
      </c>
      <c r="S163" s="202">
        <v>0</v>
      </c>
      <c r="T163" s="203">
        <f>S163*H163</f>
        <v>0</v>
      </c>
      <c r="U163" s="36"/>
      <c r="V163" s="36"/>
      <c r="W163" s="36"/>
      <c r="X163" s="36"/>
      <c r="Y163" s="36"/>
      <c r="Z163" s="36"/>
      <c r="AA163" s="36"/>
      <c r="AB163" s="36"/>
      <c r="AC163" s="36"/>
      <c r="AD163" s="36"/>
      <c r="AE163" s="36"/>
      <c r="AR163" s="204" t="s">
        <v>120</v>
      </c>
      <c r="AT163" s="204" t="s">
        <v>177</v>
      </c>
      <c r="AU163" s="204" t="s">
        <v>91</v>
      </c>
      <c r="AY163" s="18" t="s">
        <v>174</v>
      </c>
      <c r="BE163" s="205">
        <f>IF(N163="základní",J163,0)</f>
        <v>0</v>
      </c>
      <c r="BF163" s="205">
        <f>IF(N163="snížená",J163,0)</f>
        <v>0</v>
      </c>
      <c r="BG163" s="205">
        <f>IF(N163="zákl. přenesená",J163,0)</f>
        <v>0</v>
      </c>
      <c r="BH163" s="205">
        <f>IF(N163="sníž. přenesená",J163,0)</f>
        <v>0</v>
      </c>
      <c r="BI163" s="205">
        <f>IF(N163="nulová",J163,0)</f>
        <v>0</v>
      </c>
      <c r="BJ163" s="18" t="s">
        <v>87</v>
      </c>
      <c r="BK163" s="205">
        <f>ROUND(I163*H163,2)</f>
        <v>0</v>
      </c>
      <c r="BL163" s="18" t="s">
        <v>120</v>
      </c>
      <c r="BM163" s="204" t="s">
        <v>218</v>
      </c>
    </row>
    <row r="164" spans="1:65" s="14" customFormat="1" ht="11.25">
      <c r="B164" s="221"/>
      <c r="C164" s="222"/>
      <c r="D164" s="206" t="s">
        <v>185</v>
      </c>
      <c r="E164" s="222"/>
      <c r="F164" s="224" t="s">
        <v>734</v>
      </c>
      <c r="G164" s="222"/>
      <c r="H164" s="225">
        <v>110.245</v>
      </c>
      <c r="I164" s="226"/>
      <c r="J164" s="222"/>
      <c r="K164" s="222"/>
      <c r="L164" s="227"/>
      <c r="M164" s="228"/>
      <c r="N164" s="229"/>
      <c r="O164" s="229"/>
      <c r="P164" s="229"/>
      <c r="Q164" s="229"/>
      <c r="R164" s="229"/>
      <c r="S164" s="229"/>
      <c r="T164" s="230"/>
      <c r="AT164" s="231" t="s">
        <v>185</v>
      </c>
      <c r="AU164" s="231" t="s">
        <v>91</v>
      </c>
      <c r="AV164" s="14" t="s">
        <v>91</v>
      </c>
      <c r="AW164" s="14" t="s">
        <v>4</v>
      </c>
      <c r="AX164" s="14" t="s">
        <v>87</v>
      </c>
      <c r="AY164" s="231" t="s">
        <v>174</v>
      </c>
    </row>
    <row r="165" spans="1:65" s="2" customFormat="1" ht="16.5" customHeight="1">
      <c r="A165" s="36"/>
      <c r="B165" s="37"/>
      <c r="C165" s="193" t="s">
        <v>220</v>
      </c>
      <c r="D165" s="193" t="s">
        <v>177</v>
      </c>
      <c r="E165" s="194" t="s">
        <v>221</v>
      </c>
      <c r="F165" s="195" t="s">
        <v>222</v>
      </c>
      <c r="G165" s="196" t="s">
        <v>217</v>
      </c>
      <c r="H165" s="197">
        <v>27.561</v>
      </c>
      <c r="I165" s="198"/>
      <c r="J165" s="199">
        <f>ROUND(I165*H165,2)</f>
        <v>0</v>
      </c>
      <c r="K165" s="195" t="s">
        <v>194</v>
      </c>
      <c r="L165" s="41"/>
      <c r="M165" s="200" t="s">
        <v>1</v>
      </c>
      <c r="N165" s="201" t="s">
        <v>48</v>
      </c>
      <c r="O165" s="73"/>
      <c r="P165" s="202">
        <f>O165*H165</f>
        <v>0</v>
      </c>
      <c r="Q165" s="202">
        <v>0</v>
      </c>
      <c r="R165" s="202">
        <f>Q165*H165</f>
        <v>0</v>
      </c>
      <c r="S165" s="202">
        <v>0</v>
      </c>
      <c r="T165" s="203">
        <f>S165*H165</f>
        <v>0</v>
      </c>
      <c r="U165" s="36"/>
      <c r="V165" s="36"/>
      <c r="W165" s="36"/>
      <c r="X165" s="36"/>
      <c r="Y165" s="36"/>
      <c r="Z165" s="36"/>
      <c r="AA165" s="36"/>
      <c r="AB165" s="36"/>
      <c r="AC165" s="36"/>
      <c r="AD165" s="36"/>
      <c r="AE165" s="36"/>
      <c r="AR165" s="204" t="s">
        <v>120</v>
      </c>
      <c r="AT165" s="204" t="s">
        <v>177</v>
      </c>
      <c r="AU165" s="204" t="s">
        <v>91</v>
      </c>
      <c r="AY165" s="18" t="s">
        <v>174</v>
      </c>
      <c r="BE165" s="205">
        <f>IF(N165="základní",J165,0)</f>
        <v>0</v>
      </c>
      <c r="BF165" s="205">
        <f>IF(N165="snížená",J165,0)</f>
        <v>0</v>
      </c>
      <c r="BG165" s="205">
        <f>IF(N165="zákl. přenesená",J165,0)</f>
        <v>0</v>
      </c>
      <c r="BH165" s="205">
        <f>IF(N165="sníž. přenesená",J165,0)</f>
        <v>0</v>
      </c>
      <c r="BI165" s="205">
        <f>IF(N165="nulová",J165,0)</f>
        <v>0</v>
      </c>
      <c r="BJ165" s="18" t="s">
        <v>87</v>
      </c>
      <c r="BK165" s="205">
        <f>ROUND(I165*H165,2)</f>
        <v>0</v>
      </c>
      <c r="BL165" s="18" t="s">
        <v>120</v>
      </c>
      <c r="BM165" s="204" t="s">
        <v>223</v>
      </c>
    </row>
    <row r="166" spans="1:65" s="14" customFormat="1" ht="11.25">
      <c r="B166" s="221"/>
      <c r="C166" s="222"/>
      <c r="D166" s="206" t="s">
        <v>185</v>
      </c>
      <c r="E166" s="222"/>
      <c r="F166" s="224" t="s">
        <v>735</v>
      </c>
      <c r="G166" s="222"/>
      <c r="H166" s="225">
        <v>27.561</v>
      </c>
      <c r="I166" s="226"/>
      <c r="J166" s="222"/>
      <c r="K166" s="222"/>
      <c r="L166" s="227"/>
      <c r="M166" s="228"/>
      <c r="N166" s="229"/>
      <c r="O166" s="229"/>
      <c r="P166" s="229"/>
      <c r="Q166" s="229"/>
      <c r="R166" s="229"/>
      <c r="S166" s="229"/>
      <c r="T166" s="230"/>
      <c r="AT166" s="231" t="s">
        <v>185</v>
      </c>
      <c r="AU166" s="231" t="s">
        <v>91</v>
      </c>
      <c r="AV166" s="14" t="s">
        <v>91</v>
      </c>
      <c r="AW166" s="14" t="s">
        <v>4</v>
      </c>
      <c r="AX166" s="14" t="s">
        <v>87</v>
      </c>
      <c r="AY166" s="231" t="s">
        <v>174</v>
      </c>
    </row>
    <row r="167" spans="1:65" s="2" customFormat="1" ht="16.5" customHeight="1">
      <c r="A167" s="36"/>
      <c r="B167" s="37"/>
      <c r="C167" s="193" t="s">
        <v>225</v>
      </c>
      <c r="D167" s="193" t="s">
        <v>177</v>
      </c>
      <c r="E167" s="194" t="s">
        <v>226</v>
      </c>
      <c r="F167" s="195" t="s">
        <v>227</v>
      </c>
      <c r="G167" s="196" t="s">
        <v>217</v>
      </c>
      <c r="H167" s="197">
        <v>137.80600000000001</v>
      </c>
      <c r="I167" s="198"/>
      <c r="J167" s="199">
        <f>ROUND(I167*H167,2)</f>
        <v>0</v>
      </c>
      <c r="K167" s="195" t="s">
        <v>181</v>
      </c>
      <c r="L167" s="41"/>
      <c r="M167" s="200" t="s">
        <v>1</v>
      </c>
      <c r="N167" s="201" t="s">
        <v>48</v>
      </c>
      <c r="O167" s="73"/>
      <c r="P167" s="202">
        <f>O167*H167</f>
        <v>0</v>
      </c>
      <c r="Q167" s="202">
        <v>0</v>
      </c>
      <c r="R167" s="202">
        <f>Q167*H167</f>
        <v>0</v>
      </c>
      <c r="S167" s="202">
        <v>0</v>
      </c>
      <c r="T167" s="203">
        <f>S167*H167</f>
        <v>0</v>
      </c>
      <c r="U167" s="36"/>
      <c r="V167" s="36"/>
      <c r="W167" s="36"/>
      <c r="X167" s="36"/>
      <c r="Y167" s="36"/>
      <c r="Z167" s="36"/>
      <c r="AA167" s="36"/>
      <c r="AB167" s="36"/>
      <c r="AC167" s="36"/>
      <c r="AD167" s="36"/>
      <c r="AE167" s="36"/>
      <c r="AR167" s="204" t="s">
        <v>120</v>
      </c>
      <c r="AT167" s="204" t="s">
        <v>177</v>
      </c>
      <c r="AU167" s="204" t="s">
        <v>91</v>
      </c>
      <c r="AY167" s="18" t="s">
        <v>174</v>
      </c>
      <c r="BE167" s="205">
        <f>IF(N167="základní",J167,0)</f>
        <v>0</v>
      </c>
      <c r="BF167" s="205">
        <f>IF(N167="snížená",J167,0)</f>
        <v>0</v>
      </c>
      <c r="BG167" s="205">
        <f>IF(N167="zákl. přenesená",J167,0)</f>
        <v>0</v>
      </c>
      <c r="BH167" s="205">
        <f>IF(N167="sníž. přenesená",J167,0)</f>
        <v>0</v>
      </c>
      <c r="BI167" s="205">
        <f>IF(N167="nulová",J167,0)</f>
        <v>0</v>
      </c>
      <c r="BJ167" s="18" t="s">
        <v>87</v>
      </c>
      <c r="BK167" s="205">
        <f>ROUND(I167*H167,2)</f>
        <v>0</v>
      </c>
      <c r="BL167" s="18" t="s">
        <v>120</v>
      </c>
      <c r="BM167" s="204" t="s">
        <v>228</v>
      </c>
    </row>
    <row r="168" spans="1:65" s="2" customFormat="1" ht="29.25">
      <c r="A168" s="36"/>
      <c r="B168" s="37"/>
      <c r="C168" s="38"/>
      <c r="D168" s="206" t="s">
        <v>183</v>
      </c>
      <c r="E168" s="38"/>
      <c r="F168" s="207" t="s">
        <v>229</v>
      </c>
      <c r="G168" s="38"/>
      <c r="H168" s="38"/>
      <c r="I168" s="208"/>
      <c r="J168" s="38"/>
      <c r="K168" s="38"/>
      <c r="L168" s="41"/>
      <c r="M168" s="209"/>
      <c r="N168" s="210"/>
      <c r="O168" s="73"/>
      <c r="P168" s="73"/>
      <c r="Q168" s="73"/>
      <c r="R168" s="73"/>
      <c r="S168" s="73"/>
      <c r="T168" s="74"/>
      <c r="U168" s="36"/>
      <c r="V168" s="36"/>
      <c r="W168" s="36"/>
      <c r="X168" s="36"/>
      <c r="Y168" s="36"/>
      <c r="Z168" s="36"/>
      <c r="AA168" s="36"/>
      <c r="AB168" s="36"/>
      <c r="AC168" s="36"/>
      <c r="AD168" s="36"/>
      <c r="AE168" s="36"/>
      <c r="AT168" s="18" t="s">
        <v>183</v>
      </c>
      <c r="AU168" s="18" t="s">
        <v>91</v>
      </c>
    </row>
    <row r="169" spans="1:65" s="2" customFormat="1" ht="16.5" customHeight="1">
      <c r="A169" s="36"/>
      <c r="B169" s="37"/>
      <c r="C169" s="193" t="s">
        <v>190</v>
      </c>
      <c r="D169" s="193" t="s">
        <v>177</v>
      </c>
      <c r="E169" s="194" t="s">
        <v>230</v>
      </c>
      <c r="F169" s="195" t="s">
        <v>231</v>
      </c>
      <c r="G169" s="196" t="s">
        <v>217</v>
      </c>
      <c r="H169" s="197">
        <v>137.80600000000001</v>
      </c>
      <c r="I169" s="198"/>
      <c r="J169" s="199">
        <f>ROUND(I169*H169,2)</f>
        <v>0</v>
      </c>
      <c r="K169" s="195" t="s">
        <v>194</v>
      </c>
      <c r="L169" s="41"/>
      <c r="M169" s="200" t="s">
        <v>1</v>
      </c>
      <c r="N169" s="201" t="s">
        <v>48</v>
      </c>
      <c r="O169" s="73"/>
      <c r="P169" s="202">
        <f>O169*H169</f>
        <v>0</v>
      </c>
      <c r="Q169" s="202">
        <v>0</v>
      </c>
      <c r="R169" s="202">
        <f>Q169*H169</f>
        <v>0</v>
      </c>
      <c r="S169" s="202">
        <v>0</v>
      </c>
      <c r="T169" s="203">
        <f>S169*H169</f>
        <v>0</v>
      </c>
      <c r="U169" s="36"/>
      <c r="V169" s="36"/>
      <c r="W169" s="36"/>
      <c r="X169" s="36"/>
      <c r="Y169" s="36"/>
      <c r="Z169" s="36"/>
      <c r="AA169" s="36"/>
      <c r="AB169" s="36"/>
      <c r="AC169" s="36"/>
      <c r="AD169" s="36"/>
      <c r="AE169" s="36"/>
      <c r="AR169" s="204" t="s">
        <v>120</v>
      </c>
      <c r="AT169" s="204" t="s">
        <v>177</v>
      </c>
      <c r="AU169" s="204" t="s">
        <v>91</v>
      </c>
      <c r="AY169" s="18" t="s">
        <v>174</v>
      </c>
      <c r="BE169" s="205">
        <f>IF(N169="základní",J169,0)</f>
        <v>0</v>
      </c>
      <c r="BF169" s="205">
        <f>IF(N169="snížená",J169,0)</f>
        <v>0</v>
      </c>
      <c r="BG169" s="205">
        <f>IF(N169="zákl. přenesená",J169,0)</f>
        <v>0</v>
      </c>
      <c r="BH169" s="205">
        <f>IF(N169="sníž. přenesená",J169,0)</f>
        <v>0</v>
      </c>
      <c r="BI169" s="205">
        <f>IF(N169="nulová",J169,0)</f>
        <v>0</v>
      </c>
      <c r="BJ169" s="18" t="s">
        <v>87</v>
      </c>
      <c r="BK169" s="205">
        <f>ROUND(I169*H169,2)</f>
        <v>0</v>
      </c>
      <c r="BL169" s="18" t="s">
        <v>120</v>
      </c>
      <c r="BM169" s="204" t="s">
        <v>232</v>
      </c>
    </row>
    <row r="170" spans="1:65" s="2" customFormat="1" ht="16.5" customHeight="1">
      <c r="A170" s="36"/>
      <c r="B170" s="37"/>
      <c r="C170" s="193" t="s">
        <v>233</v>
      </c>
      <c r="D170" s="193" t="s">
        <v>177</v>
      </c>
      <c r="E170" s="194" t="s">
        <v>234</v>
      </c>
      <c r="F170" s="195" t="s">
        <v>235</v>
      </c>
      <c r="G170" s="196" t="s">
        <v>217</v>
      </c>
      <c r="H170" s="197">
        <v>2756.12</v>
      </c>
      <c r="I170" s="198"/>
      <c r="J170" s="199">
        <f>ROUND(I170*H170,2)</f>
        <v>0</v>
      </c>
      <c r="K170" s="195" t="s">
        <v>194</v>
      </c>
      <c r="L170" s="41"/>
      <c r="M170" s="200" t="s">
        <v>1</v>
      </c>
      <c r="N170" s="201" t="s">
        <v>48</v>
      </c>
      <c r="O170" s="73"/>
      <c r="P170" s="202">
        <f>O170*H170</f>
        <v>0</v>
      </c>
      <c r="Q170" s="202">
        <v>0</v>
      </c>
      <c r="R170" s="202">
        <f>Q170*H170</f>
        <v>0</v>
      </c>
      <c r="S170" s="202">
        <v>0</v>
      </c>
      <c r="T170" s="203">
        <f>S170*H170</f>
        <v>0</v>
      </c>
      <c r="U170" s="36"/>
      <c r="V170" s="36"/>
      <c r="W170" s="36"/>
      <c r="X170" s="36"/>
      <c r="Y170" s="36"/>
      <c r="Z170" s="36"/>
      <c r="AA170" s="36"/>
      <c r="AB170" s="36"/>
      <c r="AC170" s="36"/>
      <c r="AD170" s="36"/>
      <c r="AE170" s="36"/>
      <c r="AR170" s="204" t="s">
        <v>120</v>
      </c>
      <c r="AT170" s="204" t="s">
        <v>177</v>
      </c>
      <c r="AU170" s="204" t="s">
        <v>91</v>
      </c>
      <c r="AY170" s="18" t="s">
        <v>174</v>
      </c>
      <c r="BE170" s="205">
        <f>IF(N170="základní",J170,0)</f>
        <v>0</v>
      </c>
      <c r="BF170" s="205">
        <f>IF(N170="snížená",J170,0)</f>
        <v>0</v>
      </c>
      <c r="BG170" s="205">
        <f>IF(N170="zákl. přenesená",J170,0)</f>
        <v>0</v>
      </c>
      <c r="BH170" s="205">
        <f>IF(N170="sníž. přenesená",J170,0)</f>
        <v>0</v>
      </c>
      <c r="BI170" s="205">
        <f>IF(N170="nulová",J170,0)</f>
        <v>0</v>
      </c>
      <c r="BJ170" s="18" t="s">
        <v>87</v>
      </c>
      <c r="BK170" s="205">
        <f>ROUND(I170*H170,2)</f>
        <v>0</v>
      </c>
      <c r="BL170" s="18" t="s">
        <v>120</v>
      </c>
      <c r="BM170" s="204" t="s">
        <v>236</v>
      </c>
    </row>
    <row r="171" spans="1:65" s="14" customFormat="1" ht="11.25">
      <c r="B171" s="221"/>
      <c r="C171" s="222"/>
      <c r="D171" s="206" t="s">
        <v>185</v>
      </c>
      <c r="E171" s="222"/>
      <c r="F171" s="224" t="s">
        <v>736</v>
      </c>
      <c r="G171" s="222"/>
      <c r="H171" s="225">
        <v>2756.12</v>
      </c>
      <c r="I171" s="226"/>
      <c r="J171" s="222"/>
      <c r="K171" s="222"/>
      <c r="L171" s="227"/>
      <c r="M171" s="228"/>
      <c r="N171" s="229"/>
      <c r="O171" s="229"/>
      <c r="P171" s="229"/>
      <c r="Q171" s="229"/>
      <c r="R171" s="229"/>
      <c r="S171" s="229"/>
      <c r="T171" s="230"/>
      <c r="AT171" s="231" t="s">
        <v>185</v>
      </c>
      <c r="AU171" s="231" t="s">
        <v>91</v>
      </c>
      <c r="AV171" s="14" t="s">
        <v>91</v>
      </c>
      <c r="AW171" s="14" t="s">
        <v>4</v>
      </c>
      <c r="AX171" s="14" t="s">
        <v>87</v>
      </c>
      <c r="AY171" s="231" t="s">
        <v>174</v>
      </c>
    </row>
    <row r="172" spans="1:65" s="2" customFormat="1" ht="16.5" customHeight="1">
      <c r="A172" s="36"/>
      <c r="B172" s="37"/>
      <c r="C172" s="193" t="s">
        <v>238</v>
      </c>
      <c r="D172" s="193" t="s">
        <v>177</v>
      </c>
      <c r="E172" s="194" t="s">
        <v>239</v>
      </c>
      <c r="F172" s="195" t="s">
        <v>240</v>
      </c>
      <c r="G172" s="196" t="s">
        <v>217</v>
      </c>
      <c r="H172" s="197">
        <v>137.80600000000001</v>
      </c>
      <c r="I172" s="198"/>
      <c r="J172" s="199">
        <f>ROUND(I172*H172,2)</f>
        <v>0</v>
      </c>
      <c r="K172" s="195" t="s">
        <v>194</v>
      </c>
      <c r="L172" s="41"/>
      <c r="M172" s="200" t="s">
        <v>1</v>
      </c>
      <c r="N172" s="201" t="s">
        <v>48</v>
      </c>
      <c r="O172" s="73"/>
      <c r="P172" s="202">
        <f>O172*H172</f>
        <v>0</v>
      </c>
      <c r="Q172" s="202">
        <v>0</v>
      </c>
      <c r="R172" s="202">
        <f>Q172*H172</f>
        <v>0</v>
      </c>
      <c r="S172" s="202">
        <v>0</v>
      </c>
      <c r="T172" s="203">
        <f>S172*H172</f>
        <v>0</v>
      </c>
      <c r="U172" s="36"/>
      <c r="V172" s="36"/>
      <c r="W172" s="36"/>
      <c r="X172" s="36"/>
      <c r="Y172" s="36"/>
      <c r="Z172" s="36"/>
      <c r="AA172" s="36"/>
      <c r="AB172" s="36"/>
      <c r="AC172" s="36"/>
      <c r="AD172" s="36"/>
      <c r="AE172" s="36"/>
      <c r="AR172" s="204" t="s">
        <v>120</v>
      </c>
      <c r="AT172" s="204" t="s">
        <v>177</v>
      </c>
      <c r="AU172" s="204" t="s">
        <v>91</v>
      </c>
      <c r="AY172" s="18" t="s">
        <v>174</v>
      </c>
      <c r="BE172" s="205">
        <f>IF(N172="základní",J172,0)</f>
        <v>0</v>
      </c>
      <c r="BF172" s="205">
        <f>IF(N172="snížená",J172,0)</f>
        <v>0</v>
      </c>
      <c r="BG172" s="205">
        <f>IF(N172="zákl. přenesená",J172,0)</f>
        <v>0</v>
      </c>
      <c r="BH172" s="205">
        <f>IF(N172="sníž. přenesená",J172,0)</f>
        <v>0</v>
      </c>
      <c r="BI172" s="205">
        <f>IF(N172="nulová",J172,0)</f>
        <v>0</v>
      </c>
      <c r="BJ172" s="18" t="s">
        <v>87</v>
      </c>
      <c r="BK172" s="205">
        <f>ROUND(I172*H172,2)</f>
        <v>0</v>
      </c>
      <c r="BL172" s="18" t="s">
        <v>120</v>
      </c>
      <c r="BM172" s="204" t="s">
        <v>241</v>
      </c>
    </row>
    <row r="173" spans="1:65" s="12" customFormat="1" ht="22.9" customHeight="1">
      <c r="B173" s="177"/>
      <c r="C173" s="178"/>
      <c r="D173" s="179" t="s">
        <v>82</v>
      </c>
      <c r="E173" s="191" t="s">
        <v>242</v>
      </c>
      <c r="F173" s="191" t="s">
        <v>243</v>
      </c>
      <c r="G173" s="178"/>
      <c r="H173" s="178"/>
      <c r="I173" s="181"/>
      <c r="J173" s="192">
        <f>BK173</f>
        <v>0</v>
      </c>
      <c r="K173" s="178"/>
      <c r="L173" s="183"/>
      <c r="M173" s="184"/>
      <c r="N173" s="185"/>
      <c r="O173" s="185"/>
      <c r="P173" s="186">
        <f>SUM(P174:P177)</f>
        <v>0</v>
      </c>
      <c r="Q173" s="185"/>
      <c r="R173" s="186">
        <f>SUM(R174:R177)</f>
        <v>0</v>
      </c>
      <c r="S173" s="185"/>
      <c r="T173" s="187">
        <f>SUM(T174:T177)</f>
        <v>0</v>
      </c>
      <c r="AR173" s="188" t="s">
        <v>87</v>
      </c>
      <c r="AT173" s="189" t="s">
        <v>82</v>
      </c>
      <c r="AU173" s="189" t="s">
        <v>87</v>
      </c>
      <c r="AY173" s="188" t="s">
        <v>174</v>
      </c>
      <c r="BK173" s="190">
        <f>SUM(BK174:BK177)</f>
        <v>0</v>
      </c>
    </row>
    <row r="174" spans="1:65" s="2" customFormat="1" ht="16.5" customHeight="1">
      <c r="A174" s="36"/>
      <c r="B174" s="37"/>
      <c r="C174" s="193" t="s">
        <v>244</v>
      </c>
      <c r="D174" s="193" t="s">
        <v>177</v>
      </c>
      <c r="E174" s="194" t="s">
        <v>245</v>
      </c>
      <c r="F174" s="195" t="s">
        <v>246</v>
      </c>
      <c r="G174" s="196" t="s">
        <v>217</v>
      </c>
      <c r="H174" s="197">
        <v>7.0000000000000001E-3</v>
      </c>
      <c r="I174" s="198"/>
      <c r="J174" s="199">
        <f>ROUND(I174*H174,2)</f>
        <v>0</v>
      </c>
      <c r="K174" s="195" t="s">
        <v>194</v>
      </c>
      <c r="L174" s="41"/>
      <c r="M174" s="200" t="s">
        <v>1</v>
      </c>
      <c r="N174" s="201" t="s">
        <v>48</v>
      </c>
      <c r="O174" s="73"/>
      <c r="P174" s="202">
        <f>O174*H174</f>
        <v>0</v>
      </c>
      <c r="Q174" s="202">
        <v>0</v>
      </c>
      <c r="R174" s="202">
        <f>Q174*H174</f>
        <v>0</v>
      </c>
      <c r="S174" s="202">
        <v>0</v>
      </c>
      <c r="T174" s="203">
        <f>S174*H174</f>
        <v>0</v>
      </c>
      <c r="U174" s="36"/>
      <c r="V174" s="36"/>
      <c r="W174" s="36"/>
      <c r="X174" s="36"/>
      <c r="Y174" s="36"/>
      <c r="Z174" s="36"/>
      <c r="AA174" s="36"/>
      <c r="AB174" s="36"/>
      <c r="AC174" s="36"/>
      <c r="AD174" s="36"/>
      <c r="AE174" s="36"/>
      <c r="AR174" s="204" t="s">
        <v>120</v>
      </c>
      <c r="AT174" s="204" t="s">
        <v>177</v>
      </c>
      <c r="AU174" s="204" t="s">
        <v>91</v>
      </c>
      <c r="AY174" s="18" t="s">
        <v>174</v>
      </c>
      <c r="BE174" s="205">
        <f>IF(N174="základní",J174,0)</f>
        <v>0</v>
      </c>
      <c r="BF174" s="205">
        <f>IF(N174="snížená",J174,0)</f>
        <v>0</v>
      </c>
      <c r="BG174" s="205">
        <f>IF(N174="zákl. přenesená",J174,0)</f>
        <v>0</v>
      </c>
      <c r="BH174" s="205">
        <f>IF(N174="sníž. přenesená",J174,0)</f>
        <v>0</v>
      </c>
      <c r="BI174" s="205">
        <f>IF(N174="nulová",J174,0)</f>
        <v>0</v>
      </c>
      <c r="BJ174" s="18" t="s">
        <v>87</v>
      </c>
      <c r="BK174" s="205">
        <f>ROUND(I174*H174,2)</f>
        <v>0</v>
      </c>
      <c r="BL174" s="18" t="s">
        <v>120</v>
      </c>
      <c r="BM174" s="204" t="s">
        <v>247</v>
      </c>
    </row>
    <row r="175" spans="1:65" s="14" customFormat="1" ht="11.25">
      <c r="B175" s="221"/>
      <c r="C175" s="222"/>
      <c r="D175" s="206" t="s">
        <v>185</v>
      </c>
      <c r="E175" s="222"/>
      <c r="F175" s="224" t="s">
        <v>737</v>
      </c>
      <c r="G175" s="222"/>
      <c r="H175" s="225">
        <v>7.0000000000000001E-3</v>
      </c>
      <c r="I175" s="226"/>
      <c r="J175" s="222"/>
      <c r="K175" s="222"/>
      <c r="L175" s="227"/>
      <c r="M175" s="228"/>
      <c r="N175" s="229"/>
      <c r="O175" s="229"/>
      <c r="P175" s="229"/>
      <c r="Q175" s="229"/>
      <c r="R175" s="229"/>
      <c r="S175" s="229"/>
      <c r="T175" s="230"/>
      <c r="AT175" s="231" t="s">
        <v>185</v>
      </c>
      <c r="AU175" s="231" t="s">
        <v>91</v>
      </c>
      <c r="AV175" s="14" t="s">
        <v>91</v>
      </c>
      <c r="AW175" s="14" t="s">
        <v>4</v>
      </c>
      <c r="AX175" s="14" t="s">
        <v>87</v>
      </c>
      <c r="AY175" s="231" t="s">
        <v>174</v>
      </c>
    </row>
    <row r="176" spans="1:65" s="2" customFormat="1" ht="16.5" customHeight="1">
      <c r="A176" s="36"/>
      <c r="B176" s="37"/>
      <c r="C176" s="193" t="s">
        <v>249</v>
      </c>
      <c r="D176" s="193" t="s">
        <v>177</v>
      </c>
      <c r="E176" s="194" t="s">
        <v>250</v>
      </c>
      <c r="F176" s="195" t="s">
        <v>251</v>
      </c>
      <c r="G176" s="196" t="s">
        <v>217</v>
      </c>
      <c r="H176" s="197">
        <v>2E-3</v>
      </c>
      <c r="I176" s="198"/>
      <c r="J176" s="199">
        <f>ROUND(I176*H176,2)</f>
        <v>0</v>
      </c>
      <c r="K176" s="195" t="s">
        <v>194</v>
      </c>
      <c r="L176" s="41"/>
      <c r="M176" s="200" t="s">
        <v>1</v>
      </c>
      <c r="N176" s="201" t="s">
        <v>48</v>
      </c>
      <c r="O176" s="73"/>
      <c r="P176" s="202">
        <f>O176*H176</f>
        <v>0</v>
      </c>
      <c r="Q176" s="202">
        <v>0</v>
      </c>
      <c r="R176" s="202">
        <f>Q176*H176</f>
        <v>0</v>
      </c>
      <c r="S176" s="202">
        <v>0</v>
      </c>
      <c r="T176" s="203">
        <f>S176*H176</f>
        <v>0</v>
      </c>
      <c r="U176" s="36"/>
      <c r="V176" s="36"/>
      <c r="W176" s="36"/>
      <c r="X176" s="36"/>
      <c r="Y176" s="36"/>
      <c r="Z176" s="36"/>
      <c r="AA176" s="36"/>
      <c r="AB176" s="36"/>
      <c r="AC176" s="36"/>
      <c r="AD176" s="36"/>
      <c r="AE176" s="36"/>
      <c r="AR176" s="204" t="s">
        <v>120</v>
      </c>
      <c r="AT176" s="204" t="s">
        <v>177</v>
      </c>
      <c r="AU176" s="204" t="s">
        <v>91</v>
      </c>
      <c r="AY176" s="18" t="s">
        <v>174</v>
      </c>
      <c r="BE176" s="205">
        <f>IF(N176="základní",J176,0)</f>
        <v>0</v>
      </c>
      <c r="BF176" s="205">
        <f>IF(N176="snížená",J176,0)</f>
        <v>0</v>
      </c>
      <c r="BG176" s="205">
        <f>IF(N176="zákl. přenesená",J176,0)</f>
        <v>0</v>
      </c>
      <c r="BH176" s="205">
        <f>IF(N176="sníž. přenesená",J176,0)</f>
        <v>0</v>
      </c>
      <c r="BI176" s="205">
        <f>IF(N176="nulová",J176,0)</f>
        <v>0</v>
      </c>
      <c r="BJ176" s="18" t="s">
        <v>87</v>
      </c>
      <c r="BK176" s="205">
        <f>ROUND(I176*H176,2)</f>
        <v>0</v>
      </c>
      <c r="BL176" s="18" t="s">
        <v>120</v>
      </c>
      <c r="BM176" s="204" t="s">
        <v>252</v>
      </c>
    </row>
    <row r="177" spans="1:65" s="14" customFormat="1" ht="11.25">
      <c r="B177" s="221"/>
      <c r="C177" s="222"/>
      <c r="D177" s="206" t="s">
        <v>185</v>
      </c>
      <c r="E177" s="222"/>
      <c r="F177" s="224" t="s">
        <v>738</v>
      </c>
      <c r="G177" s="222"/>
      <c r="H177" s="225">
        <v>2E-3</v>
      </c>
      <c r="I177" s="226"/>
      <c r="J177" s="222"/>
      <c r="K177" s="222"/>
      <c r="L177" s="227"/>
      <c r="M177" s="228"/>
      <c r="N177" s="229"/>
      <c r="O177" s="229"/>
      <c r="P177" s="229"/>
      <c r="Q177" s="229"/>
      <c r="R177" s="229"/>
      <c r="S177" s="229"/>
      <c r="T177" s="230"/>
      <c r="AT177" s="231" t="s">
        <v>185</v>
      </c>
      <c r="AU177" s="231" t="s">
        <v>91</v>
      </c>
      <c r="AV177" s="14" t="s">
        <v>91</v>
      </c>
      <c r="AW177" s="14" t="s">
        <v>4</v>
      </c>
      <c r="AX177" s="14" t="s">
        <v>87</v>
      </c>
      <c r="AY177" s="231" t="s">
        <v>174</v>
      </c>
    </row>
    <row r="178" spans="1:65" s="12" customFormat="1" ht="25.9" customHeight="1">
      <c r="B178" s="177"/>
      <c r="C178" s="178"/>
      <c r="D178" s="179" t="s">
        <v>82</v>
      </c>
      <c r="E178" s="180" t="s">
        <v>254</v>
      </c>
      <c r="F178" s="180" t="s">
        <v>255</v>
      </c>
      <c r="G178" s="178"/>
      <c r="H178" s="178"/>
      <c r="I178" s="181"/>
      <c r="J178" s="182">
        <f>BK178</f>
        <v>0</v>
      </c>
      <c r="K178" s="178"/>
      <c r="L178" s="183"/>
      <c r="M178" s="184"/>
      <c r="N178" s="185"/>
      <c r="O178" s="185"/>
      <c r="P178" s="186">
        <f>P179+P251+P294+P296+P304+P315+P333</f>
        <v>0</v>
      </c>
      <c r="Q178" s="185"/>
      <c r="R178" s="186">
        <f>R179+R251+R294+R296+R304+R315+R333</f>
        <v>22.278659449999999</v>
      </c>
      <c r="S178" s="185"/>
      <c r="T178" s="187">
        <f>T179+T251+T294+T296+T304+T315+T333</f>
        <v>9.1166914999999999</v>
      </c>
      <c r="AR178" s="188" t="s">
        <v>91</v>
      </c>
      <c r="AT178" s="189" t="s">
        <v>82</v>
      </c>
      <c r="AU178" s="189" t="s">
        <v>83</v>
      </c>
      <c r="AY178" s="188" t="s">
        <v>174</v>
      </c>
      <c r="BK178" s="190">
        <f>BK179+BK251+BK294+BK296+BK304+BK315+BK333</f>
        <v>0</v>
      </c>
    </row>
    <row r="179" spans="1:65" s="12" customFormat="1" ht="22.9" customHeight="1">
      <c r="B179" s="177"/>
      <c r="C179" s="178"/>
      <c r="D179" s="179" t="s">
        <v>82</v>
      </c>
      <c r="E179" s="191" t="s">
        <v>256</v>
      </c>
      <c r="F179" s="191" t="s">
        <v>257</v>
      </c>
      <c r="G179" s="178"/>
      <c r="H179" s="178"/>
      <c r="I179" s="181"/>
      <c r="J179" s="192">
        <f>BK179</f>
        <v>0</v>
      </c>
      <c r="K179" s="178"/>
      <c r="L179" s="183"/>
      <c r="M179" s="184"/>
      <c r="N179" s="185"/>
      <c r="O179" s="185"/>
      <c r="P179" s="186">
        <f>SUM(P180:P250)</f>
        <v>0</v>
      </c>
      <c r="Q179" s="185"/>
      <c r="R179" s="186">
        <f>SUM(R180:R250)</f>
        <v>14.356108950000001</v>
      </c>
      <c r="S179" s="185"/>
      <c r="T179" s="187">
        <f>SUM(T180:T250)</f>
        <v>4.6825530000000004</v>
      </c>
      <c r="AR179" s="188" t="s">
        <v>91</v>
      </c>
      <c r="AT179" s="189" t="s">
        <v>82</v>
      </c>
      <c r="AU179" s="189" t="s">
        <v>87</v>
      </c>
      <c r="AY179" s="188" t="s">
        <v>174</v>
      </c>
      <c r="BK179" s="190">
        <f>SUM(BK180:BK250)</f>
        <v>0</v>
      </c>
    </row>
    <row r="180" spans="1:65" s="2" customFormat="1" ht="16.5" customHeight="1">
      <c r="A180" s="36"/>
      <c r="B180" s="37"/>
      <c r="C180" s="193" t="s">
        <v>258</v>
      </c>
      <c r="D180" s="193" t="s">
        <v>177</v>
      </c>
      <c r="E180" s="194" t="s">
        <v>259</v>
      </c>
      <c r="F180" s="195" t="s">
        <v>260</v>
      </c>
      <c r="G180" s="196" t="s">
        <v>199</v>
      </c>
      <c r="H180" s="197">
        <v>24</v>
      </c>
      <c r="I180" s="198"/>
      <c r="J180" s="199">
        <f>ROUND(I180*H180,2)</f>
        <v>0</v>
      </c>
      <c r="K180" s="195" t="s">
        <v>194</v>
      </c>
      <c r="L180" s="41"/>
      <c r="M180" s="200" t="s">
        <v>1</v>
      </c>
      <c r="N180" s="201" t="s">
        <v>48</v>
      </c>
      <c r="O180" s="73"/>
      <c r="P180" s="202">
        <f>O180*H180</f>
        <v>0</v>
      </c>
      <c r="Q180" s="202">
        <v>0</v>
      </c>
      <c r="R180" s="202">
        <f>Q180*H180</f>
        <v>0</v>
      </c>
      <c r="S180" s="202">
        <v>2.9999999999999997E-4</v>
      </c>
      <c r="T180" s="203">
        <f>S180*H180</f>
        <v>7.1999999999999998E-3</v>
      </c>
      <c r="U180" s="36"/>
      <c r="V180" s="36"/>
      <c r="W180" s="36"/>
      <c r="X180" s="36"/>
      <c r="Y180" s="36"/>
      <c r="Z180" s="36"/>
      <c r="AA180" s="36"/>
      <c r="AB180" s="36"/>
      <c r="AC180" s="36"/>
      <c r="AD180" s="36"/>
      <c r="AE180" s="36"/>
      <c r="AR180" s="204" t="s">
        <v>261</v>
      </c>
      <c r="AT180" s="204" t="s">
        <v>177</v>
      </c>
      <c r="AU180" s="204" t="s">
        <v>91</v>
      </c>
      <c r="AY180" s="18" t="s">
        <v>174</v>
      </c>
      <c r="BE180" s="205">
        <f>IF(N180="základní",J180,0)</f>
        <v>0</v>
      </c>
      <c r="BF180" s="205">
        <f>IF(N180="snížená",J180,0)</f>
        <v>0</v>
      </c>
      <c r="BG180" s="205">
        <f>IF(N180="zákl. přenesená",J180,0)</f>
        <v>0</v>
      </c>
      <c r="BH180" s="205">
        <f>IF(N180="sníž. přenesená",J180,0)</f>
        <v>0</v>
      </c>
      <c r="BI180" s="205">
        <f>IF(N180="nulová",J180,0)</f>
        <v>0</v>
      </c>
      <c r="BJ180" s="18" t="s">
        <v>87</v>
      </c>
      <c r="BK180" s="205">
        <f>ROUND(I180*H180,2)</f>
        <v>0</v>
      </c>
      <c r="BL180" s="18" t="s">
        <v>261</v>
      </c>
      <c r="BM180" s="204" t="s">
        <v>262</v>
      </c>
    </row>
    <row r="181" spans="1:65" s="2" customFormat="1" ht="16.5" customHeight="1">
      <c r="A181" s="36"/>
      <c r="B181" s="37"/>
      <c r="C181" s="193" t="s">
        <v>8</v>
      </c>
      <c r="D181" s="193" t="s">
        <v>177</v>
      </c>
      <c r="E181" s="194" t="s">
        <v>263</v>
      </c>
      <c r="F181" s="195" t="s">
        <v>264</v>
      </c>
      <c r="G181" s="196" t="s">
        <v>180</v>
      </c>
      <c r="H181" s="197">
        <v>597.39499999999998</v>
      </c>
      <c r="I181" s="198"/>
      <c r="J181" s="199">
        <f>ROUND(I181*H181,2)</f>
        <v>0</v>
      </c>
      <c r="K181" s="195" t="s">
        <v>194</v>
      </c>
      <c r="L181" s="41"/>
      <c r="M181" s="200" t="s">
        <v>1</v>
      </c>
      <c r="N181" s="201" t="s">
        <v>48</v>
      </c>
      <c r="O181" s="73"/>
      <c r="P181" s="202">
        <f>O181*H181</f>
        <v>0</v>
      </c>
      <c r="Q181" s="202">
        <v>4.4999999999999999E-4</v>
      </c>
      <c r="R181" s="202">
        <f>Q181*H181</f>
        <v>0.26882774999999998</v>
      </c>
      <c r="S181" s="202">
        <v>0</v>
      </c>
      <c r="T181" s="203">
        <f>S181*H181</f>
        <v>0</v>
      </c>
      <c r="U181" s="36"/>
      <c r="V181" s="36"/>
      <c r="W181" s="36"/>
      <c r="X181" s="36"/>
      <c r="Y181" s="36"/>
      <c r="Z181" s="36"/>
      <c r="AA181" s="36"/>
      <c r="AB181" s="36"/>
      <c r="AC181" s="36"/>
      <c r="AD181" s="36"/>
      <c r="AE181" s="36"/>
      <c r="AR181" s="204" t="s">
        <v>261</v>
      </c>
      <c r="AT181" s="204" t="s">
        <v>177</v>
      </c>
      <c r="AU181" s="204" t="s">
        <v>91</v>
      </c>
      <c r="AY181" s="18" t="s">
        <v>174</v>
      </c>
      <c r="BE181" s="205">
        <f>IF(N181="základní",J181,0)</f>
        <v>0</v>
      </c>
      <c r="BF181" s="205">
        <f>IF(N181="snížená",J181,0)</f>
        <v>0</v>
      </c>
      <c r="BG181" s="205">
        <f>IF(N181="zákl. přenesená",J181,0)</f>
        <v>0</v>
      </c>
      <c r="BH181" s="205">
        <f>IF(N181="sníž. přenesená",J181,0)</f>
        <v>0</v>
      </c>
      <c r="BI181" s="205">
        <f>IF(N181="nulová",J181,0)</f>
        <v>0</v>
      </c>
      <c r="BJ181" s="18" t="s">
        <v>87</v>
      </c>
      <c r="BK181" s="205">
        <f>ROUND(I181*H181,2)</f>
        <v>0</v>
      </c>
      <c r="BL181" s="18" t="s">
        <v>261</v>
      </c>
      <c r="BM181" s="204" t="s">
        <v>265</v>
      </c>
    </row>
    <row r="182" spans="1:65" s="2" customFormat="1" ht="68.25">
      <c r="A182" s="36"/>
      <c r="B182" s="37"/>
      <c r="C182" s="38"/>
      <c r="D182" s="206" t="s">
        <v>183</v>
      </c>
      <c r="E182" s="38"/>
      <c r="F182" s="207" t="s">
        <v>266</v>
      </c>
      <c r="G182" s="38"/>
      <c r="H182" s="38"/>
      <c r="I182" s="208"/>
      <c r="J182" s="38"/>
      <c r="K182" s="38"/>
      <c r="L182" s="41"/>
      <c r="M182" s="209"/>
      <c r="N182" s="210"/>
      <c r="O182" s="73"/>
      <c r="P182" s="73"/>
      <c r="Q182" s="73"/>
      <c r="R182" s="73"/>
      <c r="S182" s="73"/>
      <c r="T182" s="74"/>
      <c r="U182" s="36"/>
      <c r="V182" s="36"/>
      <c r="W182" s="36"/>
      <c r="X182" s="36"/>
      <c r="Y182" s="36"/>
      <c r="Z182" s="36"/>
      <c r="AA182" s="36"/>
      <c r="AB182" s="36"/>
      <c r="AC182" s="36"/>
      <c r="AD182" s="36"/>
      <c r="AE182" s="36"/>
      <c r="AT182" s="18" t="s">
        <v>183</v>
      </c>
      <c r="AU182" s="18" t="s">
        <v>91</v>
      </c>
    </row>
    <row r="183" spans="1:65" s="13" customFormat="1" ht="11.25">
      <c r="B183" s="211"/>
      <c r="C183" s="212"/>
      <c r="D183" s="206" t="s">
        <v>185</v>
      </c>
      <c r="E183" s="213" t="s">
        <v>1</v>
      </c>
      <c r="F183" s="214" t="s">
        <v>186</v>
      </c>
      <c r="G183" s="212"/>
      <c r="H183" s="213" t="s">
        <v>1</v>
      </c>
      <c r="I183" s="215"/>
      <c r="J183" s="212"/>
      <c r="K183" s="212"/>
      <c r="L183" s="216"/>
      <c r="M183" s="217"/>
      <c r="N183" s="218"/>
      <c r="O183" s="218"/>
      <c r="P183" s="218"/>
      <c r="Q183" s="218"/>
      <c r="R183" s="218"/>
      <c r="S183" s="218"/>
      <c r="T183" s="219"/>
      <c r="AT183" s="220" t="s">
        <v>185</v>
      </c>
      <c r="AU183" s="220" t="s">
        <v>91</v>
      </c>
      <c r="AV183" s="13" t="s">
        <v>87</v>
      </c>
      <c r="AW183" s="13" t="s">
        <v>38</v>
      </c>
      <c r="AX183" s="13" t="s">
        <v>83</v>
      </c>
      <c r="AY183" s="220" t="s">
        <v>174</v>
      </c>
    </row>
    <row r="184" spans="1:65" s="14" customFormat="1" ht="11.25">
      <c r="B184" s="221"/>
      <c r="C184" s="222"/>
      <c r="D184" s="206" t="s">
        <v>185</v>
      </c>
      <c r="E184" s="223" t="s">
        <v>1</v>
      </c>
      <c r="F184" s="224" t="s">
        <v>731</v>
      </c>
      <c r="G184" s="222"/>
      <c r="H184" s="225">
        <v>597.39499999999998</v>
      </c>
      <c r="I184" s="226"/>
      <c r="J184" s="222"/>
      <c r="K184" s="222"/>
      <c r="L184" s="227"/>
      <c r="M184" s="228"/>
      <c r="N184" s="229"/>
      <c r="O184" s="229"/>
      <c r="P184" s="229"/>
      <c r="Q184" s="229"/>
      <c r="R184" s="229"/>
      <c r="S184" s="229"/>
      <c r="T184" s="230"/>
      <c r="AT184" s="231" t="s">
        <v>185</v>
      </c>
      <c r="AU184" s="231" t="s">
        <v>91</v>
      </c>
      <c r="AV184" s="14" t="s">
        <v>91</v>
      </c>
      <c r="AW184" s="14" t="s">
        <v>38</v>
      </c>
      <c r="AX184" s="14" t="s">
        <v>83</v>
      </c>
      <c r="AY184" s="231" t="s">
        <v>174</v>
      </c>
    </row>
    <row r="185" spans="1:65" s="15" customFormat="1" ht="11.25">
      <c r="B185" s="232"/>
      <c r="C185" s="233"/>
      <c r="D185" s="206" t="s">
        <v>185</v>
      </c>
      <c r="E185" s="234" t="s">
        <v>1</v>
      </c>
      <c r="F185" s="235" t="s">
        <v>189</v>
      </c>
      <c r="G185" s="233"/>
      <c r="H185" s="236">
        <v>597.39499999999998</v>
      </c>
      <c r="I185" s="237"/>
      <c r="J185" s="233"/>
      <c r="K185" s="233"/>
      <c r="L185" s="238"/>
      <c r="M185" s="239"/>
      <c r="N185" s="240"/>
      <c r="O185" s="240"/>
      <c r="P185" s="240"/>
      <c r="Q185" s="240"/>
      <c r="R185" s="240"/>
      <c r="S185" s="240"/>
      <c r="T185" s="241"/>
      <c r="AT185" s="242" t="s">
        <v>185</v>
      </c>
      <c r="AU185" s="242" t="s">
        <v>91</v>
      </c>
      <c r="AV185" s="15" t="s">
        <v>120</v>
      </c>
      <c r="AW185" s="15" t="s">
        <v>38</v>
      </c>
      <c r="AX185" s="15" t="s">
        <v>87</v>
      </c>
      <c r="AY185" s="242" t="s">
        <v>174</v>
      </c>
    </row>
    <row r="186" spans="1:65" s="2" customFormat="1" ht="16.5" customHeight="1">
      <c r="A186" s="36"/>
      <c r="B186" s="37"/>
      <c r="C186" s="193" t="s">
        <v>261</v>
      </c>
      <c r="D186" s="193" t="s">
        <v>177</v>
      </c>
      <c r="E186" s="194" t="s">
        <v>267</v>
      </c>
      <c r="F186" s="195" t="s">
        <v>268</v>
      </c>
      <c r="G186" s="196" t="s">
        <v>180</v>
      </c>
      <c r="H186" s="197">
        <v>597.39499999999998</v>
      </c>
      <c r="I186" s="198"/>
      <c r="J186" s="199">
        <f>ROUND(I186*H186,2)</f>
        <v>0</v>
      </c>
      <c r="K186" s="195" t="s">
        <v>194</v>
      </c>
      <c r="L186" s="41"/>
      <c r="M186" s="200" t="s">
        <v>1</v>
      </c>
      <c r="N186" s="201" t="s">
        <v>48</v>
      </c>
      <c r="O186" s="73"/>
      <c r="P186" s="202">
        <f>O186*H186</f>
        <v>0</v>
      </c>
      <c r="Q186" s="202">
        <v>0</v>
      </c>
      <c r="R186" s="202">
        <f>Q186*H186</f>
        <v>0</v>
      </c>
      <c r="S186" s="202">
        <v>0</v>
      </c>
      <c r="T186" s="203">
        <f>S186*H186</f>
        <v>0</v>
      </c>
      <c r="U186" s="36"/>
      <c r="V186" s="36"/>
      <c r="W186" s="36"/>
      <c r="X186" s="36"/>
      <c r="Y186" s="36"/>
      <c r="Z186" s="36"/>
      <c r="AA186" s="36"/>
      <c r="AB186" s="36"/>
      <c r="AC186" s="36"/>
      <c r="AD186" s="36"/>
      <c r="AE186" s="36"/>
      <c r="AR186" s="204" t="s">
        <v>261</v>
      </c>
      <c r="AT186" s="204" t="s">
        <v>177</v>
      </c>
      <c r="AU186" s="204" t="s">
        <v>91</v>
      </c>
      <c r="AY186" s="18" t="s">
        <v>174</v>
      </c>
      <c r="BE186" s="205">
        <f>IF(N186="základní",J186,0)</f>
        <v>0</v>
      </c>
      <c r="BF186" s="205">
        <f>IF(N186="snížená",J186,0)</f>
        <v>0</v>
      </c>
      <c r="BG186" s="205">
        <f>IF(N186="zákl. přenesená",J186,0)</f>
        <v>0</v>
      </c>
      <c r="BH186" s="205">
        <f>IF(N186="sníž. přenesená",J186,0)</f>
        <v>0</v>
      </c>
      <c r="BI186" s="205">
        <f>IF(N186="nulová",J186,0)</f>
        <v>0</v>
      </c>
      <c r="BJ186" s="18" t="s">
        <v>87</v>
      </c>
      <c r="BK186" s="205">
        <f>ROUND(I186*H186,2)</f>
        <v>0</v>
      </c>
      <c r="BL186" s="18" t="s">
        <v>261</v>
      </c>
      <c r="BM186" s="204" t="s">
        <v>269</v>
      </c>
    </row>
    <row r="187" spans="1:65" s="13" customFormat="1" ht="11.25">
      <c r="B187" s="211"/>
      <c r="C187" s="212"/>
      <c r="D187" s="206" t="s">
        <v>185</v>
      </c>
      <c r="E187" s="213" t="s">
        <v>1</v>
      </c>
      <c r="F187" s="214" t="s">
        <v>186</v>
      </c>
      <c r="G187" s="212"/>
      <c r="H187" s="213" t="s">
        <v>1</v>
      </c>
      <c r="I187" s="215"/>
      <c r="J187" s="212"/>
      <c r="K187" s="212"/>
      <c r="L187" s="216"/>
      <c r="M187" s="217"/>
      <c r="N187" s="218"/>
      <c r="O187" s="218"/>
      <c r="P187" s="218"/>
      <c r="Q187" s="218"/>
      <c r="R187" s="218"/>
      <c r="S187" s="218"/>
      <c r="T187" s="219"/>
      <c r="AT187" s="220" t="s">
        <v>185</v>
      </c>
      <c r="AU187" s="220" t="s">
        <v>91</v>
      </c>
      <c r="AV187" s="13" t="s">
        <v>87</v>
      </c>
      <c r="AW187" s="13" t="s">
        <v>38</v>
      </c>
      <c r="AX187" s="13" t="s">
        <v>83</v>
      </c>
      <c r="AY187" s="220" t="s">
        <v>174</v>
      </c>
    </row>
    <row r="188" spans="1:65" s="14" customFormat="1" ht="11.25">
      <c r="B188" s="221"/>
      <c r="C188" s="222"/>
      <c r="D188" s="206" t="s">
        <v>185</v>
      </c>
      <c r="E188" s="223" t="s">
        <v>1</v>
      </c>
      <c r="F188" s="224" t="s">
        <v>731</v>
      </c>
      <c r="G188" s="222"/>
      <c r="H188" s="225">
        <v>597.39499999999998</v>
      </c>
      <c r="I188" s="226"/>
      <c r="J188" s="222"/>
      <c r="K188" s="222"/>
      <c r="L188" s="227"/>
      <c r="M188" s="228"/>
      <c r="N188" s="229"/>
      <c r="O188" s="229"/>
      <c r="P188" s="229"/>
      <c r="Q188" s="229"/>
      <c r="R188" s="229"/>
      <c r="S188" s="229"/>
      <c r="T188" s="230"/>
      <c r="AT188" s="231" t="s">
        <v>185</v>
      </c>
      <c r="AU188" s="231" t="s">
        <v>91</v>
      </c>
      <c r="AV188" s="14" t="s">
        <v>91</v>
      </c>
      <c r="AW188" s="14" t="s">
        <v>38</v>
      </c>
      <c r="AX188" s="14" t="s">
        <v>83</v>
      </c>
      <c r="AY188" s="231" t="s">
        <v>174</v>
      </c>
    </row>
    <row r="189" spans="1:65" s="15" customFormat="1" ht="11.25">
      <c r="B189" s="232"/>
      <c r="C189" s="233"/>
      <c r="D189" s="206" t="s">
        <v>185</v>
      </c>
      <c r="E189" s="234" t="s">
        <v>1</v>
      </c>
      <c r="F189" s="235" t="s">
        <v>189</v>
      </c>
      <c r="G189" s="233"/>
      <c r="H189" s="236">
        <v>597.39499999999998</v>
      </c>
      <c r="I189" s="237"/>
      <c r="J189" s="233"/>
      <c r="K189" s="233"/>
      <c r="L189" s="238"/>
      <c r="M189" s="239"/>
      <c r="N189" s="240"/>
      <c r="O189" s="240"/>
      <c r="P189" s="240"/>
      <c r="Q189" s="240"/>
      <c r="R189" s="240"/>
      <c r="S189" s="240"/>
      <c r="T189" s="241"/>
      <c r="AT189" s="242" t="s">
        <v>185</v>
      </c>
      <c r="AU189" s="242" t="s">
        <v>91</v>
      </c>
      <c r="AV189" s="15" t="s">
        <v>120</v>
      </c>
      <c r="AW189" s="15" t="s">
        <v>38</v>
      </c>
      <c r="AX189" s="15" t="s">
        <v>87</v>
      </c>
      <c r="AY189" s="242" t="s">
        <v>174</v>
      </c>
    </row>
    <row r="190" spans="1:65" s="2" customFormat="1" ht="16.5" customHeight="1">
      <c r="A190" s="36"/>
      <c r="B190" s="37"/>
      <c r="C190" s="243" t="s">
        <v>270</v>
      </c>
      <c r="D190" s="243" t="s">
        <v>271</v>
      </c>
      <c r="E190" s="244" t="s">
        <v>272</v>
      </c>
      <c r="F190" s="245" t="s">
        <v>273</v>
      </c>
      <c r="G190" s="246" t="s">
        <v>217</v>
      </c>
      <c r="H190" s="247">
        <v>0.191</v>
      </c>
      <c r="I190" s="248"/>
      <c r="J190" s="249">
        <f>ROUND(I190*H190,2)</f>
        <v>0</v>
      </c>
      <c r="K190" s="245" t="s">
        <v>194</v>
      </c>
      <c r="L190" s="250"/>
      <c r="M190" s="251" t="s">
        <v>1</v>
      </c>
      <c r="N190" s="252" t="s">
        <v>48</v>
      </c>
      <c r="O190" s="73"/>
      <c r="P190" s="202">
        <f>O190*H190</f>
        <v>0</v>
      </c>
      <c r="Q190" s="202">
        <v>1</v>
      </c>
      <c r="R190" s="202">
        <f>Q190*H190</f>
        <v>0.191</v>
      </c>
      <c r="S190" s="202">
        <v>0</v>
      </c>
      <c r="T190" s="203">
        <f>S190*H190</f>
        <v>0</v>
      </c>
      <c r="U190" s="36"/>
      <c r="V190" s="36"/>
      <c r="W190" s="36"/>
      <c r="X190" s="36"/>
      <c r="Y190" s="36"/>
      <c r="Z190" s="36"/>
      <c r="AA190" s="36"/>
      <c r="AB190" s="36"/>
      <c r="AC190" s="36"/>
      <c r="AD190" s="36"/>
      <c r="AE190" s="36"/>
      <c r="AR190" s="204" t="s">
        <v>274</v>
      </c>
      <c r="AT190" s="204" t="s">
        <v>271</v>
      </c>
      <c r="AU190" s="204" t="s">
        <v>91</v>
      </c>
      <c r="AY190" s="18" t="s">
        <v>174</v>
      </c>
      <c r="BE190" s="205">
        <f>IF(N190="základní",J190,0)</f>
        <v>0</v>
      </c>
      <c r="BF190" s="205">
        <f>IF(N190="snížená",J190,0)</f>
        <v>0</v>
      </c>
      <c r="BG190" s="205">
        <f>IF(N190="zákl. přenesená",J190,0)</f>
        <v>0</v>
      </c>
      <c r="BH190" s="205">
        <f>IF(N190="sníž. přenesená",J190,0)</f>
        <v>0</v>
      </c>
      <c r="BI190" s="205">
        <f>IF(N190="nulová",J190,0)</f>
        <v>0</v>
      </c>
      <c r="BJ190" s="18" t="s">
        <v>87</v>
      </c>
      <c r="BK190" s="205">
        <f>ROUND(I190*H190,2)</f>
        <v>0</v>
      </c>
      <c r="BL190" s="18" t="s">
        <v>261</v>
      </c>
      <c r="BM190" s="204" t="s">
        <v>275</v>
      </c>
    </row>
    <row r="191" spans="1:65" s="14" customFormat="1" ht="11.25">
      <c r="B191" s="221"/>
      <c r="C191" s="222"/>
      <c r="D191" s="206" t="s">
        <v>185</v>
      </c>
      <c r="E191" s="222"/>
      <c r="F191" s="224" t="s">
        <v>739</v>
      </c>
      <c r="G191" s="222"/>
      <c r="H191" s="225">
        <v>0.191</v>
      </c>
      <c r="I191" s="226"/>
      <c r="J191" s="222"/>
      <c r="K191" s="222"/>
      <c r="L191" s="227"/>
      <c r="M191" s="228"/>
      <c r="N191" s="229"/>
      <c r="O191" s="229"/>
      <c r="P191" s="229"/>
      <c r="Q191" s="229"/>
      <c r="R191" s="229"/>
      <c r="S191" s="229"/>
      <c r="T191" s="230"/>
      <c r="AT191" s="231" t="s">
        <v>185</v>
      </c>
      <c r="AU191" s="231" t="s">
        <v>91</v>
      </c>
      <c r="AV191" s="14" t="s">
        <v>91</v>
      </c>
      <c r="AW191" s="14" t="s">
        <v>4</v>
      </c>
      <c r="AX191" s="14" t="s">
        <v>87</v>
      </c>
      <c r="AY191" s="231" t="s">
        <v>174</v>
      </c>
    </row>
    <row r="192" spans="1:65" s="2" customFormat="1" ht="16.5" customHeight="1">
      <c r="A192" s="36"/>
      <c r="B192" s="37"/>
      <c r="C192" s="331" t="s">
        <v>277</v>
      </c>
      <c r="D192" s="193" t="s">
        <v>177</v>
      </c>
      <c r="E192" s="194" t="s">
        <v>278</v>
      </c>
      <c r="F192" s="195" t="s">
        <v>279</v>
      </c>
      <c r="G192" s="196" t="s">
        <v>180</v>
      </c>
      <c r="H192" s="197">
        <v>777.42499999999995</v>
      </c>
      <c r="I192" s="198"/>
      <c r="J192" s="199">
        <f>ROUND(I192*H192,2)</f>
        <v>0</v>
      </c>
      <c r="K192" s="195" t="s">
        <v>194</v>
      </c>
      <c r="L192" s="41"/>
      <c r="M192" s="200" t="s">
        <v>1</v>
      </c>
      <c r="N192" s="201" t="s">
        <v>48</v>
      </c>
      <c r="O192" s="73"/>
      <c r="P192" s="202">
        <f>O192*H192</f>
        <v>0</v>
      </c>
      <c r="Q192" s="202">
        <v>0</v>
      </c>
      <c r="R192" s="202">
        <f>Q192*H192</f>
        <v>0</v>
      </c>
      <c r="S192" s="202">
        <v>0</v>
      </c>
      <c r="T192" s="203">
        <f>S192*H192</f>
        <v>0</v>
      </c>
      <c r="U192" s="36"/>
      <c r="V192" s="36"/>
      <c r="W192" s="36"/>
      <c r="X192" s="36"/>
      <c r="Y192" s="36"/>
      <c r="Z192" s="36"/>
      <c r="AA192" s="36"/>
      <c r="AB192" s="36"/>
      <c r="AC192" s="36"/>
      <c r="AD192" s="36"/>
      <c r="AE192" s="36"/>
      <c r="AR192" s="204" t="s">
        <v>261</v>
      </c>
      <c r="AT192" s="204" t="s">
        <v>177</v>
      </c>
      <c r="AU192" s="204" t="s">
        <v>91</v>
      </c>
      <c r="AY192" s="18" t="s">
        <v>174</v>
      </c>
      <c r="BE192" s="205">
        <f>IF(N192="základní",J192,0)</f>
        <v>0</v>
      </c>
      <c r="BF192" s="205">
        <f>IF(N192="snížená",J192,0)</f>
        <v>0</v>
      </c>
      <c r="BG192" s="205">
        <f>IF(N192="zákl. přenesená",J192,0)</f>
        <v>0</v>
      </c>
      <c r="BH192" s="205">
        <f>IF(N192="sníž. přenesená",J192,0)</f>
        <v>0</v>
      </c>
      <c r="BI192" s="205">
        <f>IF(N192="nulová",J192,0)</f>
        <v>0</v>
      </c>
      <c r="BJ192" s="18" t="s">
        <v>87</v>
      </c>
      <c r="BK192" s="205">
        <f>ROUND(I192*H192,2)</f>
        <v>0</v>
      </c>
      <c r="BL192" s="18" t="s">
        <v>261</v>
      </c>
      <c r="BM192" s="204" t="s">
        <v>740</v>
      </c>
    </row>
    <row r="193" spans="1:65" s="13" customFormat="1" ht="11.25">
      <c r="B193" s="211"/>
      <c r="C193" s="212"/>
      <c r="D193" s="206" t="s">
        <v>185</v>
      </c>
      <c r="E193" s="213" t="s">
        <v>1</v>
      </c>
      <c r="F193" s="214" t="s">
        <v>741</v>
      </c>
      <c r="G193" s="212"/>
      <c r="H193" s="213" t="s">
        <v>1</v>
      </c>
      <c r="I193" s="215"/>
      <c r="J193" s="212"/>
      <c r="K193" s="212"/>
      <c r="L193" s="216"/>
      <c r="M193" s="217"/>
      <c r="N193" s="218"/>
      <c r="O193" s="218"/>
      <c r="P193" s="218"/>
      <c r="Q193" s="218"/>
      <c r="R193" s="218"/>
      <c r="S193" s="218"/>
      <c r="T193" s="219"/>
      <c r="AT193" s="220" t="s">
        <v>185</v>
      </c>
      <c r="AU193" s="220" t="s">
        <v>91</v>
      </c>
      <c r="AV193" s="13" t="s">
        <v>87</v>
      </c>
      <c r="AW193" s="13" t="s">
        <v>38</v>
      </c>
      <c r="AX193" s="13" t="s">
        <v>83</v>
      </c>
      <c r="AY193" s="220" t="s">
        <v>174</v>
      </c>
    </row>
    <row r="194" spans="1:65" s="13" customFormat="1" ht="11.25">
      <c r="B194" s="211"/>
      <c r="C194" s="212"/>
      <c r="D194" s="206" t="s">
        <v>185</v>
      </c>
      <c r="E194" s="213" t="s">
        <v>1</v>
      </c>
      <c r="F194" s="214" t="s">
        <v>742</v>
      </c>
      <c r="G194" s="212"/>
      <c r="H194" s="213" t="s">
        <v>1</v>
      </c>
      <c r="I194" s="215"/>
      <c r="J194" s="212"/>
      <c r="K194" s="212"/>
      <c r="L194" s="216"/>
      <c r="M194" s="217"/>
      <c r="N194" s="218"/>
      <c r="O194" s="218"/>
      <c r="P194" s="218"/>
      <c r="Q194" s="218"/>
      <c r="R194" s="218"/>
      <c r="S194" s="218"/>
      <c r="T194" s="219"/>
      <c r="AT194" s="220" t="s">
        <v>185</v>
      </c>
      <c r="AU194" s="220" t="s">
        <v>91</v>
      </c>
      <c r="AV194" s="13" t="s">
        <v>87</v>
      </c>
      <c r="AW194" s="13" t="s">
        <v>38</v>
      </c>
      <c r="AX194" s="13" t="s">
        <v>83</v>
      </c>
      <c r="AY194" s="220" t="s">
        <v>174</v>
      </c>
    </row>
    <row r="195" spans="1:65" s="13" customFormat="1" ht="11.25">
      <c r="B195" s="211"/>
      <c r="C195" s="212"/>
      <c r="D195" s="206" t="s">
        <v>185</v>
      </c>
      <c r="E195" s="213" t="s">
        <v>1</v>
      </c>
      <c r="F195" s="214" t="s">
        <v>743</v>
      </c>
      <c r="G195" s="212"/>
      <c r="H195" s="213" t="s">
        <v>1</v>
      </c>
      <c r="I195" s="215"/>
      <c r="J195" s="212"/>
      <c r="K195" s="212"/>
      <c r="L195" s="216"/>
      <c r="M195" s="217"/>
      <c r="N195" s="218"/>
      <c r="O195" s="218"/>
      <c r="P195" s="218"/>
      <c r="Q195" s="218"/>
      <c r="R195" s="218"/>
      <c r="S195" s="218"/>
      <c r="T195" s="219"/>
      <c r="AT195" s="220" t="s">
        <v>185</v>
      </c>
      <c r="AU195" s="220" t="s">
        <v>91</v>
      </c>
      <c r="AV195" s="13" t="s">
        <v>87</v>
      </c>
      <c r="AW195" s="13" t="s">
        <v>38</v>
      </c>
      <c r="AX195" s="13" t="s">
        <v>83</v>
      </c>
      <c r="AY195" s="220" t="s">
        <v>174</v>
      </c>
    </row>
    <row r="196" spans="1:65" s="13" customFormat="1" ht="11.25">
      <c r="B196" s="211"/>
      <c r="C196" s="212"/>
      <c r="D196" s="206" t="s">
        <v>185</v>
      </c>
      <c r="E196" s="213" t="s">
        <v>1</v>
      </c>
      <c r="F196" s="214" t="s">
        <v>744</v>
      </c>
      <c r="G196" s="212"/>
      <c r="H196" s="213" t="s">
        <v>1</v>
      </c>
      <c r="I196" s="215"/>
      <c r="J196" s="212"/>
      <c r="K196" s="212"/>
      <c r="L196" s="216"/>
      <c r="M196" s="217"/>
      <c r="N196" s="218"/>
      <c r="O196" s="218"/>
      <c r="P196" s="218"/>
      <c r="Q196" s="218"/>
      <c r="R196" s="218"/>
      <c r="S196" s="218"/>
      <c r="T196" s="219"/>
      <c r="AT196" s="220" t="s">
        <v>185</v>
      </c>
      <c r="AU196" s="220" t="s">
        <v>91</v>
      </c>
      <c r="AV196" s="13" t="s">
        <v>87</v>
      </c>
      <c r="AW196" s="13" t="s">
        <v>38</v>
      </c>
      <c r="AX196" s="13" t="s">
        <v>83</v>
      </c>
      <c r="AY196" s="220" t="s">
        <v>174</v>
      </c>
    </row>
    <row r="197" spans="1:65" s="13" customFormat="1" ht="11.25">
      <c r="B197" s="211"/>
      <c r="C197" s="212"/>
      <c r="D197" s="206" t="s">
        <v>185</v>
      </c>
      <c r="E197" s="213" t="s">
        <v>1</v>
      </c>
      <c r="F197" s="214" t="s">
        <v>745</v>
      </c>
      <c r="G197" s="212"/>
      <c r="H197" s="213" t="s">
        <v>1</v>
      </c>
      <c r="I197" s="215"/>
      <c r="J197" s="212"/>
      <c r="K197" s="212"/>
      <c r="L197" s="216"/>
      <c r="M197" s="217"/>
      <c r="N197" s="218"/>
      <c r="O197" s="218"/>
      <c r="P197" s="218"/>
      <c r="Q197" s="218"/>
      <c r="R197" s="218"/>
      <c r="S197" s="218"/>
      <c r="T197" s="219"/>
      <c r="AT197" s="220" t="s">
        <v>185</v>
      </c>
      <c r="AU197" s="220" t="s">
        <v>91</v>
      </c>
      <c r="AV197" s="13" t="s">
        <v>87</v>
      </c>
      <c r="AW197" s="13" t="s">
        <v>38</v>
      </c>
      <c r="AX197" s="13" t="s">
        <v>83</v>
      </c>
      <c r="AY197" s="220" t="s">
        <v>174</v>
      </c>
    </row>
    <row r="198" spans="1:65" s="13" customFormat="1" ht="11.25">
      <c r="B198" s="211"/>
      <c r="C198" s="212"/>
      <c r="D198" s="206" t="s">
        <v>185</v>
      </c>
      <c r="E198" s="213" t="s">
        <v>1</v>
      </c>
      <c r="F198" s="214" t="s">
        <v>186</v>
      </c>
      <c r="G198" s="212"/>
      <c r="H198" s="213" t="s">
        <v>1</v>
      </c>
      <c r="I198" s="215"/>
      <c r="J198" s="212"/>
      <c r="K198" s="212"/>
      <c r="L198" s="216"/>
      <c r="M198" s="217"/>
      <c r="N198" s="218"/>
      <c r="O198" s="218"/>
      <c r="P198" s="218"/>
      <c r="Q198" s="218"/>
      <c r="R198" s="218"/>
      <c r="S198" s="218"/>
      <c r="T198" s="219"/>
      <c r="AT198" s="220" t="s">
        <v>185</v>
      </c>
      <c r="AU198" s="220" t="s">
        <v>91</v>
      </c>
      <c r="AV198" s="13" t="s">
        <v>87</v>
      </c>
      <c r="AW198" s="13" t="s">
        <v>38</v>
      </c>
      <c r="AX198" s="13" t="s">
        <v>83</v>
      </c>
      <c r="AY198" s="220" t="s">
        <v>174</v>
      </c>
    </row>
    <row r="199" spans="1:65" s="14" customFormat="1" ht="11.25">
      <c r="B199" s="221"/>
      <c r="C199" s="222"/>
      <c r="D199" s="206" t="s">
        <v>185</v>
      </c>
      <c r="E199" s="223" t="s">
        <v>1</v>
      </c>
      <c r="F199" s="224" t="s">
        <v>731</v>
      </c>
      <c r="G199" s="222"/>
      <c r="H199" s="225">
        <v>597.39499999999998</v>
      </c>
      <c r="I199" s="226"/>
      <c r="J199" s="222"/>
      <c r="K199" s="222"/>
      <c r="L199" s="227"/>
      <c r="M199" s="228"/>
      <c r="N199" s="229"/>
      <c r="O199" s="229"/>
      <c r="P199" s="229"/>
      <c r="Q199" s="229"/>
      <c r="R199" s="229"/>
      <c r="S199" s="229"/>
      <c r="T199" s="230"/>
      <c r="AT199" s="231" t="s">
        <v>185</v>
      </c>
      <c r="AU199" s="231" t="s">
        <v>91</v>
      </c>
      <c r="AV199" s="14" t="s">
        <v>91</v>
      </c>
      <c r="AW199" s="14" t="s">
        <v>38</v>
      </c>
      <c r="AX199" s="14" t="s">
        <v>83</v>
      </c>
      <c r="AY199" s="231" t="s">
        <v>174</v>
      </c>
    </row>
    <row r="200" spans="1:65" s="14" customFormat="1" ht="11.25">
      <c r="B200" s="221"/>
      <c r="C200" s="222"/>
      <c r="D200" s="206" t="s">
        <v>185</v>
      </c>
      <c r="E200" s="223" t="s">
        <v>1</v>
      </c>
      <c r="F200" s="224" t="s">
        <v>746</v>
      </c>
      <c r="G200" s="222"/>
      <c r="H200" s="225">
        <v>180.03</v>
      </c>
      <c r="I200" s="226"/>
      <c r="J200" s="222"/>
      <c r="K200" s="222"/>
      <c r="L200" s="227"/>
      <c r="M200" s="228"/>
      <c r="N200" s="229"/>
      <c r="O200" s="229"/>
      <c r="P200" s="229"/>
      <c r="Q200" s="229"/>
      <c r="R200" s="229"/>
      <c r="S200" s="229"/>
      <c r="T200" s="230"/>
      <c r="AT200" s="231" t="s">
        <v>185</v>
      </c>
      <c r="AU200" s="231" t="s">
        <v>91</v>
      </c>
      <c r="AV200" s="14" t="s">
        <v>91</v>
      </c>
      <c r="AW200" s="14" t="s">
        <v>38</v>
      </c>
      <c r="AX200" s="14" t="s">
        <v>83</v>
      </c>
      <c r="AY200" s="231" t="s">
        <v>174</v>
      </c>
    </row>
    <row r="201" spans="1:65" s="15" customFormat="1" ht="11.25">
      <c r="B201" s="232"/>
      <c r="C201" s="233"/>
      <c r="D201" s="206" t="s">
        <v>185</v>
      </c>
      <c r="E201" s="234" t="s">
        <v>1</v>
      </c>
      <c r="F201" s="235" t="s">
        <v>189</v>
      </c>
      <c r="G201" s="233"/>
      <c r="H201" s="236">
        <v>777.42499999999995</v>
      </c>
      <c r="I201" s="237"/>
      <c r="J201" s="233"/>
      <c r="K201" s="233"/>
      <c r="L201" s="238"/>
      <c r="M201" s="239"/>
      <c r="N201" s="240"/>
      <c r="O201" s="240"/>
      <c r="P201" s="240"/>
      <c r="Q201" s="240"/>
      <c r="R201" s="240"/>
      <c r="S201" s="240"/>
      <c r="T201" s="241"/>
      <c r="AT201" s="242" t="s">
        <v>185</v>
      </c>
      <c r="AU201" s="242" t="s">
        <v>91</v>
      </c>
      <c r="AV201" s="15" t="s">
        <v>120</v>
      </c>
      <c r="AW201" s="15" t="s">
        <v>38</v>
      </c>
      <c r="AX201" s="15" t="s">
        <v>87</v>
      </c>
      <c r="AY201" s="242" t="s">
        <v>174</v>
      </c>
    </row>
    <row r="202" spans="1:65" s="2" customFormat="1" ht="24.2" customHeight="1">
      <c r="A202" s="36"/>
      <c r="B202" s="37"/>
      <c r="C202" s="332" t="s">
        <v>283</v>
      </c>
      <c r="D202" s="243" t="s">
        <v>271</v>
      </c>
      <c r="E202" s="244" t="s">
        <v>284</v>
      </c>
      <c r="F202" s="245" t="s">
        <v>285</v>
      </c>
      <c r="G202" s="246" t="s">
        <v>180</v>
      </c>
      <c r="H202" s="247">
        <v>906.08900000000006</v>
      </c>
      <c r="I202" s="248"/>
      <c r="J202" s="249">
        <f>ROUND(I202*H202,2)</f>
        <v>0</v>
      </c>
      <c r="K202" s="245" t="s">
        <v>181</v>
      </c>
      <c r="L202" s="250"/>
      <c r="M202" s="251" t="s">
        <v>1</v>
      </c>
      <c r="N202" s="252" t="s">
        <v>48</v>
      </c>
      <c r="O202" s="73"/>
      <c r="P202" s="202">
        <f>O202*H202</f>
        <v>0</v>
      </c>
      <c r="Q202" s="202">
        <v>4.0000000000000001E-3</v>
      </c>
      <c r="R202" s="202">
        <f>Q202*H202</f>
        <v>3.6243560000000001</v>
      </c>
      <c r="S202" s="202">
        <v>0</v>
      </c>
      <c r="T202" s="203">
        <f>S202*H202</f>
        <v>0</v>
      </c>
      <c r="U202" s="36"/>
      <c r="V202" s="36"/>
      <c r="W202" s="36"/>
      <c r="X202" s="36"/>
      <c r="Y202" s="36"/>
      <c r="Z202" s="36"/>
      <c r="AA202" s="36"/>
      <c r="AB202" s="36"/>
      <c r="AC202" s="36"/>
      <c r="AD202" s="36"/>
      <c r="AE202" s="36"/>
      <c r="AR202" s="204" t="s">
        <v>274</v>
      </c>
      <c r="AT202" s="204" t="s">
        <v>271</v>
      </c>
      <c r="AU202" s="204" t="s">
        <v>91</v>
      </c>
      <c r="AY202" s="18" t="s">
        <v>174</v>
      </c>
      <c r="BE202" s="205">
        <f>IF(N202="základní",J202,0)</f>
        <v>0</v>
      </c>
      <c r="BF202" s="205">
        <f>IF(N202="snížená",J202,0)</f>
        <v>0</v>
      </c>
      <c r="BG202" s="205">
        <f>IF(N202="zákl. přenesená",J202,0)</f>
        <v>0</v>
      </c>
      <c r="BH202" s="205">
        <f>IF(N202="sníž. přenesená",J202,0)</f>
        <v>0</v>
      </c>
      <c r="BI202" s="205">
        <f>IF(N202="nulová",J202,0)</f>
        <v>0</v>
      </c>
      <c r="BJ202" s="18" t="s">
        <v>87</v>
      </c>
      <c r="BK202" s="205">
        <f>ROUND(I202*H202,2)</f>
        <v>0</v>
      </c>
      <c r="BL202" s="18" t="s">
        <v>261</v>
      </c>
      <c r="BM202" s="204" t="s">
        <v>747</v>
      </c>
    </row>
    <row r="203" spans="1:65" s="14" customFormat="1" ht="11.25">
      <c r="B203" s="221"/>
      <c r="C203" s="222"/>
      <c r="D203" s="206" t="s">
        <v>185</v>
      </c>
      <c r="E203" s="222"/>
      <c r="F203" s="224" t="s">
        <v>748</v>
      </c>
      <c r="G203" s="222"/>
      <c r="H203" s="225">
        <v>906.08900000000006</v>
      </c>
      <c r="I203" s="226"/>
      <c r="J203" s="222"/>
      <c r="K203" s="222"/>
      <c r="L203" s="227"/>
      <c r="M203" s="228"/>
      <c r="N203" s="229"/>
      <c r="O203" s="229"/>
      <c r="P203" s="229"/>
      <c r="Q203" s="229"/>
      <c r="R203" s="229"/>
      <c r="S203" s="229"/>
      <c r="T203" s="230"/>
      <c r="AT203" s="231" t="s">
        <v>185</v>
      </c>
      <c r="AU203" s="231" t="s">
        <v>91</v>
      </c>
      <c r="AV203" s="14" t="s">
        <v>91</v>
      </c>
      <c r="AW203" s="14" t="s">
        <v>4</v>
      </c>
      <c r="AX203" s="14" t="s">
        <v>87</v>
      </c>
      <c r="AY203" s="231" t="s">
        <v>174</v>
      </c>
    </row>
    <row r="204" spans="1:65" s="2" customFormat="1" ht="16.5" customHeight="1">
      <c r="A204" s="36"/>
      <c r="B204" s="37"/>
      <c r="C204" s="193" t="s">
        <v>288</v>
      </c>
      <c r="D204" s="193" t="s">
        <v>177</v>
      </c>
      <c r="E204" s="194" t="s">
        <v>289</v>
      </c>
      <c r="F204" s="195" t="s">
        <v>290</v>
      </c>
      <c r="G204" s="196" t="s">
        <v>180</v>
      </c>
      <c r="H204" s="197">
        <v>2986.9749999999999</v>
      </c>
      <c r="I204" s="198"/>
      <c r="J204" s="199">
        <f>ROUND(I204*H204,2)</f>
        <v>0</v>
      </c>
      <c r="K204" s="195" t="s">
        <v>194</v>
      </c>
      <c r="L204" s="41"/>
      <c r="M204" s="200" t="s">
        <v>1</v>
      </c>
      <c r="N204" s="201" t="s">
        <v>48</v>
      </c>
      <c r="O204" s="73"/>
      <c r="P204" s="202">
        <f>O204*H204</f>
        <v>0</v>
      </c>
      <c r="Q204" s="202">
        <v>0</v>
      </c>
      <c r="R204" s="202">
        <f>Q204*H204</f>
        <v>0</v>
      </c>
      <c r="S204" s="202">
        <v>6.6E-4</v>
      </c>
      <c r="T204" s="203">
        <f>S204*H204</f>
        <v>1.9714034999999999</v>
      </c>
      <c r="U204" s="36"/>
      <c r="V204" s="36"/>
      <c r="W204" s="36"/>
      <c r="X204" s="36"/>
      <c r="Y204" s="36"/>
      <c r="Z204" s="36"/>
      <c r="AA204" s="36"/>
      <c r="AB204" s="36"/>
      <c r="AC204" s="36"/>
      <c r="AD204" s="36"/>
      <c r="AE204" s="36"/>
      <c r="AR204" s="204" t="s">
        <v>261</v>
      </c>
      <c r="AT204" s="204" t="s">
        <v>177</v>
      </c>
      <c r="AU204" s="204" t="s">
        <v>91</v>
      </c>
      <c r="AY204" s="18" t="s">
        <v>174</v>
      </c>
      <c r="BE204" s="205">
        <f>IF(N204="základní",J204,0)</f>
        <v>0</v>
      </c>
      <c r="BF204" s="205">
        <f>IF(N204="snížená",J204,0)</f>
        <v>0</v>
      </c>
      <c r="BG204" s="205">
        <f>IF(N204="zákl. přenesená",J204,0)</f>
        <v>0</v>
      </c>
      <c r="BH204" s="205">
        <f>IF(N204="sníž. přenesená",J204,0)</f>
        <v>0</v>
      </c>
      <c r="BI204" s="205">
        <f>IF(N204="nulová",J204,0)</f>
        <v>0</v>
      </c>
      <c r="BJ204" s="18" t="s">
        <v>87</v>
      </c>
      <c r="BK204" s="205">
        <f>ROUND(I204*H204,2)</f>
        <v>0</v>
      </c>
      <c r="BL204" s="18" t="s">
        <v>261</v>
      </c>
      <c r="BM204" s="204" t="s">
        <v>291</v>
      </c>
    </row>
    <row r="205" spans="1:65" s="13" customFormat="1" ht="11.25">
      <c r="B205" s="211"/>
      <c r="C205" s="212"/>
      <c r="D205" s="206" t="s">
        <v>185</v>
      </c>
      <c r="E205" s="213" t="s">
        <v>1</v>
      </c>
      <c r="F205" s="214" t="s">
        <v>186</v>
      </c>
      <c r="G205" s="212"/>
      <c r="H205" s="213" t="s">
        <v>1</v>
      </c>
      <c r="I205" s="215"/>
      <c r="J205" s="212"/>
      <c r="K205" s="212"/>
      <c r="L205" s="216"/>
      <c r="M205" s="217"/>
      <c r="N205" s="218"/>
      <c r="O205" s="218"/>
      <c r="P205" s="218"/>
      <c r="Q205" s="218"/>
      <c r="R205" s="218"/>
      <c r="S205" s="218"/>
      <c r="T205" s="219"/>
      <c r="AT205" s="220" t="s">
        <v>185</v>
      </c>
      <c r="AU205" s="220" t="s">
        <v>91</v>
      </c>
      <c r="AV205" s="13" t="s">
        <v>87</v>
      </c>
      <c r="AW205" s="13" t="s">
        <v>38</v>
      </c>
      <c r="AX205" s="13" t="s">
        <v>83</v>
      </c>
      <c r="AY205" s="220" t="s">
        <v>174</v>
      </c>
    </row>
    <row r="206" spans="1:65" s="14" customFormat="1" ht="11.25">
      <c r="B206" s="221"/>
      <c r="C206" s="222"/>
      <c r="D206" s="206" t="s">
        <v>185</v>
      </c>
      <c r="E206" s="223" t="s">
        <v>1</v>
      </c>
      <c r="F206" s="224" t="s">
        <v>749</v>
      </c>
      <c r="G206" s="222"/>
      <c r="H206" s="225">
        <v>2986.9749999999999</v>
      </c>
      <c r="I206" s="226"/>
      <c r="J206" s="222"/>
      <c r="K206" s="222"/>
      <c r="L206" s="227"/>
      <c r="M206" s="228"/>
      <c r="N206" s="229"/>
      <c r="O206" s="229"/>
      <c r="P206" s="229"/>
      <c r="Q206" s="229"/>
      <c r="R206" s="229"/>
      <c r="S206" s="229"/>
      <c r="T206" s="230"/>
      <c r="AT206" s="231" t="s">
        <v>185</v>
      </c>
      <c r="AU206" s="231" t="s">
        <v>91</v>
      </c>
      <c r="AV206" s="14" t="s">
        <v>91</v>
      </c>
      <c r="AW206" s="14" t="s">
        <v>38</v>
      </c>
      <c r="AX206" s="14" t="s">
        <v>83</v>
      </c>
      <c r="AY206" s="231" t="s">
        <v>174</v>
      </c>
    </row>
    <row r="207" spans="1:65" s="15" customFormat="1" ht="11.25">
      <c r="B207" s="232"/>
      <c r="C207" s="233"/>
      <c r="D207" s="206" t="s">
        <v>185</v>
      </c>
      <c r="E207" s="234" t="s">
        <v>1</v>
      </c>
      <c r="F207" s="235" t="s">
        <v>189</v>
      </c>
      <c r="G207" s="233"/>
      <c r="H207" s="236">
        <v>2986.9749999999999</v>
      </c>
      <c r="I207" s="237"/>
      <c r="J207" s="233"/>
      <c r="K207" s="233"/>
      <c r="L207" s="238"/>
      <c r="M207" s="239"/>
      <c r="N207" s="240"/>
      <c r="O207" s="240"/>
      <c r="P207" s="240"/>
      <c r="Q207" s="240"/>
      <c r="R207" s="240"/>
      <c r="S207" s="240"/>
      <c r="T207" s="241"/>
      <c r="AT207" s="242" t="s">
        <v>185</v>
      </c>
      <c r="AU207" s="242" t="s">
        <v>91</v>
      </c>
      <c r="AV207" s="15" t="s">
        <v>120</v>
      </c>
      <c r="AW207" s="15" t="s">
        <v>38</v>
      </c>
      <c r="AX207" s="15" t="s">
        <v>87</v>
      </c>
      <c r="AY207" s="242" t="s">
        <v>174</v>
      </c>
    </row>
    <row r="208" spans="1:65" s="2" customFormat="1" ht="16.5" customHeight="1">
      <c r="A208" s="36"/>
      <c r="B208" s="37"/>
      <c r="C208" s="193" t="s">
        <v>7</v>
      </c>
      <c r="D208" s="193" t="s">
        <v>177</v>
      </c>
      <c r="E208" s="194" t="s">
        <v>293</v>
      </c>
      <c r="F208" s="195" t="s">
        <v>294</v>
      </c>
      <c r="G208" s="196" t="s">
        <v>180</v>
      </c>
      <c r="H208" s="197">
        <v>100.605</v>
      </c>
      <c r="I208" s="198"/>
      <c r="J208" s="199">
        <f>ROUND(I208*H208,2)</f>
        <v>0</v>
      </c>
      <c r="K208" s="195" t="s">
        <v>194</v>
      </c>
      <c r="L208" s="41"/>
      <c r="M208" s="200" t="s">
        <v>1</v>
      </c>
      <c r="N208" s="201" t="s">
        <v>48</v>
      </c>
      <c r="O208" s="73"/>
      <c r="P208" s="202">
        <f>O208*H208</f>
        <v>0</v>
      </c>
      <c r="Q208" s="202">
        <v>0</v>
      </c>
      <c r="R208" s="202">
        <f>Q208*H208</f>
        <v>0</v>
      </c>
      <c r="S208" s="202">
        <v>5.4999999999999997E-3</v>
      </c>
      <c r="T208" s="203">
        <f>S208*H208</f>
        <v>0.55332749999999997</v>
      </c>
      <c r="U208" s="36"/>
      <c r="V208" s="36"/>
      <c r="W208" s="36"/>
      <c r="X208" s="36"/>
      <c r="Y208" s="36"/>
      <c r="Z208" s="36"/>
      <c r="AA208" s="36"/>
      <c r="AB208" s="36"/>
      <c r="AC208" s="36"/>
      <c r="AD208" s="36"/>
      <c r="AE208" s="36"/>
      <c r="AR208" s="204" t="s">
        <v>261</v>
      </c>
      <c r="AT208" s="204" t="s">
        <v>177</v>
      </c>
      <c r="AU208" s="204" t="s">
        <v>91</v>
      </c>
      <c r="AY208" s="18" t="s">
        <v>174</v>
      </c>
      <c r="BE208" s="205">
        <f>IF(N208="základní",J208,0)</f>
        <v>0</v>
      </c>
      <c r="BF208" s="205">
        <f>IF(N208="snížená",J208,0)</f>
        <v>0</v>
      </c>
      <c r="BG208" s="205">
        <f>IF(N208="zákl. přenesená",J208,0)</f>
        <v>0</v>
      </c>
      <c r="BH208" s="205">
        <f>IF(N208="sníž. přenesená",J208,0)</f>
        <v>0</v>
      </c>
      <c r="BI208" s="205">
        <f>IF(N208="nulová",J208,0)</f>
        <v>0</v>
      </c>
      <c r="BJ208" s="18" t="s">
        <v>87</v>
      </c>
      <c r="BK208" s="205">
        <f>ROUND(I208*H208,2)</f>
        <v>0</v>
      </c>
      <c r="BL208" s="18" t="s">
        <v>261</v>
      </c>
      <c r="BM208" s="204" t="s">
        <v>295</v>
      </c>
    </row>
    <row r="209" spans="1:65" s="13" customFormat="1" ht="11.25">
      <c r="B209" s="211"/>
      <c r="C209" s="212"/>
      <c r="D209" s="206" t="s">
        <v>185</v>
      </c>
      <c r="E209" s="213" t="s">
        <v>1</v>
      </c>
      <c r="F209" s="214" t="s">
        <v>186</v>
      </c>
      <c r="G209" s="212"/>
      <c r="H209" s="213" t="s">
        <v>1</v>
      </c>
      <c r="I209" s="215"/>
      <c r="J209" s="212"/>
      <c r="K209" s="212"/>
      <c r="L209" s="216"/>
      <c r="M209" s="217"/>
      <c r="N209" s="218"/>
      <c r="O209" s="218"/>
      <c r="P209" s="218"/>
      <c r="Q209" s="218"/>
      <c r="R209" s="218"/>
      <c r="S209" s="218"/>
      <c r="T209" s="219"/>
      <c r="AT209" s="220" t="s">
        <v>185</v>
      </c>
      <c r="AU209" s="220" t="s">
        <v>91</v>
      </c>
      <c r="AV209" s="13" t="s">
        <v>87</v>
      </c>
      <c r="AW209" s="13" t="s">
        <v>38</v>
      </c>
      <c r="AX209" s="13" t="s">
        <v>83</v>
      </c>
      <c r="AY209" s="220" t="s">
        <v>174</v>
      </c>
    </row>
    <row r="210" spans="1:65" s="14" customFormat="1" ht="11.25">
      <c r="B210" s="221"/>
      <c r="C210" s="222"/>
      <c r="D210" s="206" t="s">
        <v>185</v>
      </c>
      <c r="E210" s="223" t="s">
        <v>1</v>
      </c>
      <c r="F210" s="224" t="s">
        <v>750</v>
      </c>
      <c r="G210" s="222"/>
      <c r="H210" s="225">
        <v>100.605</v>
      </c>
      <c r="I210" s="226"/>
      <c r="J210" s="222"/>
      <c r="K210" s="222"/>
      <c r="L210" s="227"/>
      <c r="M210" s="228"/>
      <c r="N210" s="229"/>
      <c r="O210" s="229"/>
      <c r="P210" s="229"/>
      <c r="Q210" s="229"/>
      <c r="R210" s="229"/>
      <c r="S210" s="229"/>
      <c r="T210" s="230"/>
      <c r="AT210" s="231" t="s">
        <v>185</v>
      </c>
      <c r="AU210" s="231" t="s">
        <v>91</v>
      </c>
      <c r="AV210" s="14" t="s">
        <v>91</v>
      </c>
      <c r="AW210" s="14" t="s">
        <v>38</v>
      </c>
      <c r="AX210" s="14" t="s">
        <v>83</v>
      </c>
      <c r="AY210" s="231" t="s">
        <v>174</v>
      </c>
    </row>
    <row r="211" spans="1:65" s="15" customFormat="1" ht="11.25">
      <c r="B211" s="232"/>
      <c r="C211" s="233"/>
      <c r="D211" s="206" t="s">
        <v>185</v>
      </c>
      <c r="E211" s="234" t="s">
        <v>1</v>
      </c>
      <c r="F211" s="235" t="s">
        <v>189</v>
      </c>
      <c r="G211" s="233"/>
      <c r="H211" s="236">
        <v>100.605</v>
      </c>
      <c r="I211" s="237"/>
      <c r="J211" s="233"/>
      <c r="K211" s="233"/>
      <c r="L211" s="238"/>
      <c r="M211" s="239"/>
      <c r="N211" s="240"/>
      <c r="O211" s="240"/>
      <c r="P211" s="240"/>
      <c r="Q211" s="240"/>
      <c r="R211" s="240"/>
      <c r="S211" s="240"/>
      <c r="T211" s="241"/>
      <c r="AT211" s="242" t="s">
        <v>185</v>
      </c>
      <c r="AU211" s="242" t="s">
        <v>91</v>
      </c>
      <c r="AV211" s="15" t="s">
        <v>120</v>
      </c>
      <c r="AW211" s="15" t="s">
        <v>38</v>
      </c>
      <c r="AX211" s="15" t="s">
        <v>87</v>
      </c>
      <c r="AY211" s="242" t="s">
        <v>174</v>
      </c>
    </row>
    <row r="212" spans="1:65" s="2" customFormat="1" ht="16.5" customHeight="1">
      <c r="A212" s="36"/>
      <c r="B212" s="37"/>
      <c r="C212" s="193" t="s">
        <v>297</v>
      </c>
      <c r="D212" s="193" t="s">
        <v>177</v>
      </c>
      <c r="E212" s="194" t="s">
        <v>298</v>
      </c>
      <c r="F212" s="195" t="s">
        <v>299</v>
      </c>
      <c r="G212" s="196" t="s">
        <v>180</v>
      </c>
      <c r="H212" s="197">
        <v>597.39499999999998</v>
      </c>
      <c r="I212" s="198"/>
      <c r="J212" s="199">
        <f>ROUND(I212*H212,2)</f>
        <v>0</v>
      </c>
      <c r="K212" s="195" t="s">
        <v>194</v>
      </c>
      <c r="L212" s="41"/>
      <c r="M212" s="200" t="s">
        <v>1</v>
      </c>
      <c r="N212" s="201" t="s">
        <v>48</v>
      </c>
      <c r="O212" s="73"/>
      <c r="P212" s="202">
        <f>O212*H212</f>
        <v>0</v>
      </c>
      <c r="Q212" s="202">
        <v>8.8000000000000003E-4</v>
      </c>
      <c r="R212" s="202">
        <f>Q212*H212</f>
        <v>0.52570760000000005</v>
      </c>
      <c r="S212" s="202">
        <v>0</v>
      </c>
      <c r="T212" s="203">
        <f>S212*H212</f>
        <v>0</v>
      </c>
      <c r="U212" s="36"/>
      <c r="V212" s="36"/>
      <c r="W212" s="36"/>
      <c r="X212" s="36"/>
      <c r="Y212" s="36"/>
      <c r="Z212" s="36"/>
      <c r="AA212" s="36"/>
      <c r="AB212" s="36"/>
      <c r="AC212" s="36"/>
      <c r="AD212" s="36"/>
      <c r="AE212" s="36"/>
      <c r="AR212" s="204" t="s">
        <v>261</v>
      </c>
      <c r="AT212" s="204" t="s">
        <v>177</v>
      </c>
      <c r="AU212" s="204" t="s">
        <v>91</v>
      </c>
      <c r="AY212" s="18" t="s">
        <v>174</v>
      </c>
      <c r="BE212" s="205">
        <f>IF(N212="základní",J212,0)</f>
        <v>0</v>
      </c>
      <c r="BF212" s="205">
        <f>IF(N212="snížená",J212,0)</f>
        <v>0</v>
      </c>
      <c r="BG212" s="205">
        <f>IF(N212="zákl. přenesená",J212,0)</f>
        <v>0</v>
      </c>
      <c r="BH212" s="205">
        <f>IF(N212="sníž. přenesená",J212,0)</f>
        <v>0</v>
      </c>
      <c r="BI212" s="205">
        <f>IF(N212="nulová",J212,0)</f>
        <v>0</v>
      </c>
      <c r="BJ212" s="18" t="s">
        <v>87</v>
      </c>
      <c r="BK212" s="205">
        <f>ROUND(I212*H212,2)</f>
        <v>0</v>
      </c>
      <c r="BL212" s="18" t="s">
        <v>261</v>
      </c>
      <c r="BM212" s="204" t="s">
        <v>300</v>
      </c>
    </row>
    <row r="213" spans="1:65" s="13" customFormat="1" ht="11.25">
      <c r="B213" s="211"/>
      <c r="C213" s="212"/>
      <c r="D213" s="206" t="s">
        <v>185</v>
      </c>
      <c r="E213" s="213" t="s">
        <v>1</v>
      </c>
      <c r="F213" s="214" t="s">
        <v>186</v>
      </c>
      <c r="G213" s="212"/>
      <c r="H213" s="213" t="s">
        <v>1</v>
      </c>
      <c r="I213" s="215"/>
      <c r="J213" s="212"/>
      <c r="K213" s="212"/>
      <c r="L213" s="216"/>
      <c r="M213" s="217"/>
      <c r="N213" s="218"/>
      <c r="O213" s="218"/>
      <c r="P213" s="218"/>
      <c r="Q213" s="218"/>
      <c r="R213" s="218"/>
      <c r="S213" s="218"/>
      <c r="T213" s="219"/>
      <c r="AT213" s="220" t="s">
        <v>185</v>
      </c>
      <c r="AU213" s="220" t="s">
        <v>91</v>
      </c>
      <c r="AV213" s="13" t="s">
        <v>87</v>
      </c>
      <c r="AW213" s="13" t="s">
        <v>38</v>
      </c>
      <c r="AX213" s="13" t="s">
        <v>83</v>
      </c>
      <c r="AY213" s="220" t="s">
        <v>174</v>
      </c>
    </row>
    <row r="214" spans="1:65" s="14" customFormat="1" ht="11.25">
      <c r="B214" s="221"/>
      <c r="C214" s="222"/>
      <c r="D214" s="206" t="s">
        <v>185</v>
      </c>
      <c r="E214" s="223" t="s">
        <v>1</v>
      </c>
      <c r="F214" s="224" t="s">
        <v>731</v>
      </c>
      <c r="G214" s="222"/>
      <c r="H214" s="225">
        <v>597.39499999999998</v>
      </c>
      <c r="I214" s="226"/>
      <c r="J214" s="222"/>
      <c r="K214" s="222"/>
      <c r="L214" s="227"/>
      <c r="M214" s="228"/>
      <c r="N214" s="229"/>
      <c r="O214" s="229"/>
      <c r="P214" s="229"/>
      <c r="Q214" s="229"/>
      <c r="R214" s="229"/>
      <c r="S214" s="229"/>
      <c r="T214" s="230"/>
      <c r="AT214" s="231" t="s">
        <v>185</v>
      </c>
      <c r="AU214" s="231" t="s">
        <v>91</v>
      </c>
      <c r="AV214" s="14" t="s">
        <v>91</v>
      </c>
      <c r="AW214" s="14" t="s">
        <v>38</v>
      </c>
      <c r="AX214" s="14" t="s">
        <v>83</v>
      </c>
      <c r="AY214" s="231" t="s">
        <v>174</v>
      </c>
    </row>
    <row r="215" spans="1:65" s="15" customFormat="1" ht="11.25">
      <c r="B215" s="232"/>
      <c r="C215" s="233"/>
      <c r="D215" s="206" t="s">
        <v>185</v>
      </c>
      <c r="E215" s="234" t="s">
        <v>1</v>
      </c>
      <c r="F215" s="235" t="s">
        <v>189</v>
      </c>
      <c r="G215" s="233"/>
      <c r="H215" s="236">
        <v>597.39499999999998</v>
      </c>
      <c r="I215" s="237"/>
      <c r="J215" s="233"/>
      <c r="K215" s="233"/>
      <c r="L215" s="238"/>
      <c r="M215" s="239"/>
      <c r="N215" s="240"/>
      <c r="O215" s="240"/>
      <c r="P215" s="240"/>
      <c r="Q215" s="240"/>
      <c r="R215" s="240"/>
      <c r="S215" s="240"/>
      <c r="T215" s="241"/>
      <c r="AT215" s="242" t="s">
        <v>185</v>
      </c>
      <c r="AU215" s="242" t="s">
        <v>91</v>
      </c>
      <c r="AV215" s="15" t="s">
        <v>120</v>
      </c>
      <c r="AW215" s="15" t="s">
        <v>38</v>
      </c>
      <c r="AX215" s="15" t="s">
        <v>87</v>
      </c>
      <c r="AY215" s="242" t="s">
        <v>174</v>
      </c>
    </row>
    <row r="216" spans="1:65" s="2" customFormat="1" ht="33" customHeight="1">
      <c r="A216" s="36"/>
      <c r="B216" s="37"/>
      <c r="C216" s="333" t="s">
        <v>301</v>
      </c>
      <c r="D216" s="243" t="s">
        <v>271</v>
      </c>
      <c r="E216" s="244" t="s">
        <v>302</v>
      </c>
      <c r="F216" s="245" t="s">
        <v>303</v>
      </c>
      <c r="G216" s="246" t="s">
        <v>180</v>
      </c>
      <c r="H216" s="247">
        <v>696.26400000000001</v>
      </c>
      <c r="I216" s="248"/>
      <c r="J216" s="249">
        <f>ROUND(I216*H216,2)</f>
        <v>0</v>
      </c>
      <c r="K216" s="245" t="s">
        <v>181</v>
      </c>
      <c r="L216" s="250"/>
      <c r="M216" s="251" t="s">
        <v>1</v>
      </c>
      <c r="N216" s="252" t="s">
        <v>48</v>
      </c>
      <c r="O216" s="73"/>
      <c r="P216" s="202">
        <f>O216*H216</f>
        <v>0</v>
      </c>
      <c r="Q216" s="202">
        <v>4.7000000000000002E-3</v>
      </c>
      <c r="R216" s="202">
        <f>Q216*H216</f>
        <v>3.2724408</v>
      </c>
      <c r="S216" s="202">
        <v>0</v>
      </c>
      <c r="T216" s="203">
        <f>S216*H216</f>
        <v>0</v>
      </c>
      <c r="U216" s="36"/>
      <c r="V216" s="36"/>
      <c r="W216" s="36"/>
      <c r="X216" s="36"/>
      <c r="Y216" s="36"/>
      <c r="Z216" s="36"/>
      <c r="AA216" s="36"/>
      <c r="AB216" s="36"/>
      <c r="AC216" s="36"/>
      <c r="AD216" s="36"/>
      <c r="AE216" s="36"/>
      <c r="AR216" s="204" t="s">
        <v>274</v>
      </c>
      <c r="AT216" s="204" t="s">
        <v>271</v>
      </c>
      <c r="AU216" s="204" t="s">
        <v>91</v>
      </c>
      <c r="AY216" s="18" t="s">
        <v>174</v>
      </c>
      <c r="BE216" s="205">
        <f>IF(N216="základní",J216,0)</f>
        <v>0</v>
      </c>
      <c r="BF216" s="205">
        <f>IF(N216="snížená",J216,0)</f>
        <v>0</v>
      </c>
      <c r="BG216" s="205">
        <f>IF(N216="zákl. přenesená",J216,0)</f>
        <v>0</v>
      </c>
      <c r="BH216" s="205">
        <f>IF(N216="sníž. přenesená",J216,0)</f>
        <v>0</v>
      </c>
      <c r="BI216" s="205">
        <f>IF(N216="nulová",J216,0)</f>
        <v>0</v>
      </c>
      <c r="BJ216" s="18" t="s">
        <v>87</v>
      </c>
      <c r="BK216" s="205">
        <f>ROUND(I216*H216,2)</f>
        <v>0</v>
      </c>
      <c r="BL216" s="18" t="s">
        <v>261</v>
      </c>
      <c r="BM216" s="204" t="s">
        <v>304</v>
      </c>
    </row>
    <row r="217" spans="1:65" s="14" customFormat="1" ht="11.25">
      <c r="B217" s="221"/>
      <c r="C217" s="222"/>
      <c r="D217" s="206" t="s">
        <v>185</v>
      </c>
      <c r="E217" s="222"/>
      <c r="F217" s="224" t="s">
        <v>751</v>
      </c>
      <c r="G217" s="222"/>
      <c r="H217" s="225">
        <v>696.26400000000001</v>
      </c>
      <c r="I217" s="226"/>
      <c r="J217" s="222"/>
      <c r="K217" s="222"/>
      <c r="L217" s="227"/>
      <c r="M217" s="228"/>
      <c r="N217" s="229"/>
      <c r="O217" s="229"/>
      <c r="P217" s="229"/>
      <c r="Q217" s="229"/>
      <c r="R217" s="229"/>
      <c r="S217" s="229"/>
      <c r="T217" s="230"/>
      <c r="AT217" s="231" t="s">
        <v>185</v>
      </c>
      <c r="AU217" s="231" t="s">
        <v>91</v>
      </c>
      <c r="AV217" s="14" t="s">
        <v>91</v>
      </c>
      <c r="AW217" s="14" t="s">
        <v>4</v>
      </c>
      <c r="AX217" s="14" t="s">
        <v>87</v>
      </c>
      <c r="AY217" s="231" t="s">
        <v>174</v>
      </c>
    </row>
    <row r="218" spans="1:65" s="2" customFormat="1" ht="16.5" customHeight="1">
      <c r="A218" s="36"/>
      <c r="B218" s="37"/>
      <c r="C218" s="331" t="s">
        <v>306</v>
      </c>
      <c r="D218" s="193" t="s">
        <v>177</v>
      </c>
      <c r="E218" s="194" t="s">
        <v>298</v>
      </c>
      <c r="F218" s="195" t="s">
        <v>299</v>
      </c>
      <c r="G218" s="196" t="s">
        <v>180</v>
      </c>
      <c r="H218" s="197">
        <v>597.39499999999998</v>
      </c>
      <c r="I218" s="198"/>
      <c r="J218" s="199">
        <f>ROUND(I218*H218,2)</f>
        <v>0</v>
      </c>
      <c r="K218" s="195" t="s">
        <v>194</v>
      </c>
      <c r="L218" s="41"/>
      <c r="M218" s="200" t="s">
        <v>1</v>
      </c>
      <c r="N218" s="201" t="s">
        <v>48</v>
      </c>
      <c r="O218" s="73"/>
      <c r="P218" s="202">
        <f>O218*H218</f>
        <v>0</v>
      </c>
      <c r="Q218" s="202">
        <v>8.8000000000000003E-4</v>
      </c>
      <c r="R218" s="202">
        <f>Q218*H218</f>
        <v>0.52570760000000005</v>
      </c>
      <c r="S218" s="202">
        <v>0</v>
      </c>
      <c r="T218" s="203">
        <f>S218*H218</f>
        <v>0</v>
      </c>
      <c r="U218" s="36"/>
      <c r="V218" s="36"/>
      <c r="W218" s="36"/>
      <c r="X218" s="36"/>
      <c r="Y218" s="36"/>
      <c r="Z218" s="36"/>
      <c r="AA218" s="36"/>
      <c r="AB218" s="36"/>
      <c r="AC218" s="36"/>
      <c r="AD218" s="36"/>
      <c r="AE218" s="36"/>
      <c r="AR218" s="204" t="s">
        <v>261</v>
      </c>
      <c r="AT218" s="204" t="s">
        <v>177</v>
      </c>
      <c r="AU218" s="204" t="s">
        <v>91</v>
      </c>
      <c r="AY218" s="18" t="s">
        <v>174</v>
      </c>
      <c r="BE218" s="205">
        <f>IF(N218="základní",J218,0)</f>
        <v>0</v>
      </c>
      <c r="BF218" s="205">
        <f>IF(N218="snížená",J218,0)</f>
        <v>0</v>
      </c>
      <c r="BG218" s="205">
        <f>IF(N218="zákl. přenesená",J218,0)</f>
        <v>0</v>
      </c>
      <c r="BH218" s="205">
        <f>IF(N218="sníž. přenesená",J218,0)</f>
        <v>0</v>
      </c>
      <c r="BI218" s="205">
        <f>IF(N218="nulová",J218,0)</f>
        <v>0</v>
      </c>
      <c r="BJ218" s="18" t="s">
        <v>87</v>
      </c>
      <c r="BK218" s="205">
        <f>ROUND(I218*H218,2)</f>
        <v>0</v>
      </c>
      <c r="BL218" s="18" t="s">
        <v>261</v>
      </c>
      <c r="BM218" s="204" t="s">
        <v>752</v>
      </c>
    </row>
    <row r="219" spans="1:65" s="13" customFormat="1" ht="11.25">
      <c r="B219" s="211"/>
      <c r="C219" s="212"/>
      <c r="D219" s="206" t="s">
        <v>185</v>
      </c>
      <c r="E219" s="213" t="s">
        <v>1</v>
      </c>
      <c r="F219" s="214" t="s">
        <v>186</v>
      </c>
      <c r="G219" s="212"/>
      <c r="H219" s="213" t="s">
        <v>1</v>
      </c>
      <c r="I219" s="215"/>
      <c r="J219" s="212"/>
      <c r="K219" s="212"/>
      <c r="L219" s="216"/>
      <c r="M219" s="217"/>
      <c r="N219" s="218"/>
      <c r="O219" s="218"/>
      <c r="P219" s="218"/>
      <c r="Q219" s="218"/>
      <c r="R219" s="218"/>
      <c r="S219" s="218"/>
      <c r="T219" s="219"/>
      <c r="AT219" s="220" t="s">
        <v>185</v>
      </c>
      <c r="AU219" s="220" t="s">
        <v>91</v>
      </c>
      <c r="AV219" s="13" t="s">
        <v>87</v>
      </c>
      <c r="AW219" s="13" t="s">
        <v>38</v>
      </c>
      <c r="AX219" s="13" t="s">
        <v>83</v>
      </c>
      <c r="AY219" s="220" t="s">
        <v>174</v>
      </c>
    </row>
    <row r="220" spans="1:65" s="14" customFormat="1" ht="11.25">
      <c r="B220" s="221"/>
      <c r="C220" s="222"/>
      <c r="D220" s="206" t="s">
        <v>185</v>
      </c>
      <c r="E220" s="223" t="s">
        <v>1</v>
      </c>
      <c r="F220" s="224" t="s">
        <v>731</v>
      </c>
      <c r="G220" s="222"/>
      <c r="H220" s="225">
        <v>597.39499999999998</v>
      </c>
      <c r="I220" s="226"/>
      <c r="J220" s="222"/>
      <c r="K220" s="222"/>
      <c r="L220" s="227"/>
      <c r="M220" s="228"/>
      <c r="N220" s="229"/>
      <c r="O220" s="229"/>
      <c r="P220" s="229"/>
      <c r="Q220" s="229"/>
      <c r="R220" s="229"/>
      <c r="S220" s="229"/>
      <c r="T220" s="230"/>
      <c r="AT220" s="231" t="s">
        <v>185</v>
      </c>
      <c r="AU220" s="231" t="s">
        <v>91</v>
      </c>
      <c r="AV220" s="14" t="s">
        <v>91</v>
      </c>
      <c r="AW220" s="14" t="s">
        <v>38</v>
      </c>
      <c r="AX220" s="14" t="s">
        <v>83</v>
      </c>
      <c r="AY220" s="231" t="s">
        <v>174</v>
      </c>
    </row>
    <row r="221" spans="1:65" s="15" customFormat="1" ht="11.25">
      <c r="B221" s="232"/>
      <c r="C221" s="233"/>
      <c r="D221" s="206" t="s">
        <v>185</v>
      </c>
      <c r="E221" s="234" t="s">
        <v>1</v>
      </c>
      <c r="F221" s="235" t="s">
        <v>189</v>
      </c>
      <c r="G221" s="233"/>
      <c r="H221" s="236">
        <v>597.39499999999998</v>
      </c>
      <c r="I221" s="237"/>
      <c r="J221" s="233"/>
      <c r="K221" s="233"/>
      <c r="L221" s="238"/>
      <c r="M221" s="239"/>
      <c r="N221" s="240"/>
      <c r="O221" s="240"/>
      <c r="P221" s="240"/>
      <c r="Q221" s="240"/>
      <c r="R221" s="240"/>
      <c r="S221" s="240"/>
      <c r="T221" s="241"/>
      <c r="AT221" s="242" t="s">
        <v>185</v>
      </c>
      <c r="AU221" s="242" t="s">
        <v>91</v>
      </c>
      <c r="AV221" s="15" t="s">
        <v>120</v>
      </c>
      <c r="AW221" s="15" t="s">
        <v>38</v>
      </c>
      <c r="AX221" s="15" t="s">
        <v>87</v>
      </c>
      <c r="AY221" s="242" t="s">
        <v>174</v>
      </c>
    </row>
    <row r="222" spans="1:65" s="2" customFormat="1" ht="24.2" customHeight="1">
      <c r="A222" s="36"/>
      <c r="B222" s="37"/>
      <c r="C222" s="332" t="s">
        <v>308</v>
      </c>
      <c r="D222" s="243" t="s">
        <v>271</v>
      </c>
      <c r="E222" s="244" t="s">
        <v>309</v>
      </c>
      <c r="F222" s="245" t="s">
        <v>310</v>
      </c>
      <c r="G222" s="246" t="s">
        <v>180</v>
      </c>
      <c r="H222" s="247">
        <v>696.26400000000001</v>
      </c>
      <c r="I222" s="248"/>
      <c r="J222" s="249">
        <f>ROUND(I222*H222,2)</f>
        <v>0</v>
      </c>
      <c r="K222" s="245" t="s">
        <v>181</v>
      </c>
      <c r="L222" s="250"/>
      <c r="M222" s="251" t="s">
        <v>1</v>
      </c>
      <c r="N222" s="252" t="s">
        <v>48</v>
      </c>
      <c r="O222" s="73"/>
      <c r="P222" s="202">
        <f>O222*H222</f>
        <v>0</v>
      </c>
      <c r="Q222" s="202">
        <v>5.5300000000000002E-3</v>
      </c>
      <c r="R222" s="202">
        <f>Q222*H222</f>
        <v>3.8503399200000001</v>
      </c>
      <c r="S222" s="202">
        <v>0</v>
      </c>
      <c r="T222" s="203">
        <f>S222*H222</f>
        <v>0</v>
      </c>
      <c r="U222" s="36"/>
      <c r="V222" s="36"/>
      <c r="W222" s="36"/>
      <c r="X222" s="36"/>
      <c r="Y222" s="36"/>
      <c r="Z222" s="36"/>
      <c r="AA222" s="36"/>
      <c r="AB222" s="36"/>
      <c r="AC222" s="36"/>
      <c r="AD222" s="36"/>
      <c r="AE222" s="36"/>
      <c r="AR222" s="204" t="s">
        <v>274</v>
      </c>
      <c r="AT222" s="204" t="s">
        <v>271</v>
      </c>
      <c r="AU222" s="204" t="s">
        <v>91</v>
      </c>
      <c r="AY222" s="18" t="s">
        <v>174</v>
      </c>
      <c r="BE222" s="205">
        <f>IF(N222="základní",J222,0)</f>
        <v>0</v>
      </c>
      <c r="BF222" s="205">
        <f>IF(N222="snížená",J222,0)</f>
        <v>0</v>
      </c>
      <c r="BG222" s="205">
        <f>IF(N222="zákl. přenesená",J222,0)</f>
        <v>0</v>
      </c>
      <c r="BH222" s="205">
        <f>IF(N222="sníž. přenesená",J222,0)</f>
        <v>0</v>
      </c>
      <c r="BI222" s="205">
        <f>IF(N222="nulová",J222,0)</f>
        <v>0</v>
      </c>
      <c r="BJ222" s="18" t="s">
        <v>87</v>
      </c>
      <c r="BK222" s="205">
        <f>ROUND(I222*H222,2)</f>
        <v>0</v>
      </c>
      <c r="BL222" s="18" t="s">
        <v>261</v>
      </c>
      <c r="BM222" s="204" t="s">
        <v>753</v>
      </c>
    </row>
    <row r="223" spans="1:65" s="14" customFormat="1" ht="11.25">
      <c r="B223" s="221"/>
      <c r="C223" s="222"/>
      <c r="D223" s="206" t="s">
        <v>185</v>
      </c>
      <c r="E223" s="222"/>
      <c r="F223" s="224" t="s">
        <v>751</v>
      </c>
      <c r="G223" s="222"/>
      <c r="H223" s="225">
        <v>696.26400000000001</v>
      </c>
      <c r="I223" s="226"/>
      <c r="J223" s="222"/>
      <c r="K223" s="222"/>
      <c r="L223" s="227"/>
      <c r="M223" s="228"/>
      <c r="N223" s="229"/>
      <c r="O223" s="229"/>
      <c r="P223" s="229"/>
      <c r="Q223" s="229"/>
      <c r="R223" s="229"/>
      <c r="S223" s="229"/>
      <c r="T223" s="230"/>
      <c r="AT223" s="231" t="s">
        <v>185</v>
      </c>
      <c r="AU223" s="231" t="s">
        <v>91</v>
      </c>
      <c r="AV223" s="14" t="s">
        <v>91</v>
      </c>
      <c r="AW223" s="14" t="s">
        <v>4</v>
      </c>
      <c r="AX223" s="14" t="s">
        <v>87</v>
      </c>
      <c r="AY223" s="231" t="s">
        <v>174</v>
      </c>
    </row>
    <row r="224" spans="1:65" s="2" customFormat="1" ht="16.5" customHeight="1">
      <c r="A224" s="36"/>
      <c r="B224" s="37"/>
      <c r="C224" s="193" t="s">
        <v>312</v>
      </c>
      <c r="D224" s="193" t="s">
        <v>177</v>
      </c>
      <c r="E224" s="194" t="s">
        <v>313</v>
      </c>
      <c r="F224" s="195" t="s">
        <v>314</v>
      </c>
      <c r="G224" s="196" t="s">
        <v>180</v>
      </c>
      <c r="H224" s="197">
        <v>597.39499999999998</v>
      </c>
      <c r="I224" s="198"/>
      <c r="J224" s="199">
        <f>ROUND(I224*H224,2)</f>
        <v>0</v>
      </c>
      <c r="K224" s="195" t="s">
        <v>194</v>
      </c>
      <c r="L224" s="41"/>
      <c r="M224" s="200" t="s">
        <v>1</v>
      </c>
      <c r="N224" s="201" t="s">
        <v>48</v>
      </c>
      <c r="O224" s="73"/>
      <c r="P224" s="202">
        <f>O224*H224</f>
        <v>0</v>
      </c>
      <c r="Q224" s="202">
        <v>0</v>
      </c>
      <c r="R224" s="202">
        <f>Q224*H224</f>
        <v>0</v>
      </c>
      <c r="S224" s="202">
        <v>3.5999999999999999E-3</v>
      </c>
      <c r="T224" s="203">
        <f>S224*H224</f>
        <v>2.1506219999999998</v>
      </c>
      <c r="U224" s="36"/>
      <c r="V224" s="36"/>
      <c r="W224" s="36"/>
      <c r="X224" s="36"/>
      <c r="Y224" s="36"/>
      <c r="Z224" s="36"/>
      <c r="AA224" s="36"/>
      <c r="AB224" s="36"/>
      <c r="AC224" s="36"/>
      <c r="AD224" s="36"/>
      <c r="AE224" s="36"/>
      <c r="AR224" s="204" t="s">
        <v>261</v>
      </c>
      <c r="AT224" s="204" t="s">
        <v>177</v>
      </c>
      <c r="AU224" s="204" t="s">
        <v>91</v>
      </c>
      <c r="AY224" s="18" t="s">
        <v>174</v>
      </c>
      <c r="BE224" s="205">
        <f>IF(N224="základní",J224,0)</f>
        <v>0</v>
      </c>
      <c r="BF224" s="205">
        <f>IF(N224="snížená",J224,0)</f>
        <v>0</v>
      </c>
      <c r="BG224" s="205">
        <f>IF(N224="zákl. přenesená",J224,0)</f>
        <v>0</v>
      </c>
      <c r="BH224" s="205">
        <f>IF(N224="sníž. přenesená",J224,0)</f>
        <v>0</v>
      </c>
      <c r="BI224" s="205">
        <f>IF(N224="nulová",J224,0)</f>
        <v>0</v>
      </c>
      <c r="BJ224" s="18" t="s">
        <v>87</v>
      </c>
      <c r="BK224" s="205">
        <f>ROUND(I224*H224,2)</f>
        <v>0</v>
      </c>
      <c r="BL224" s="18" t="s">
        <v>261</v>
      </c>
      <c r="BM224" s="204" t="s">
        <v>315</v>
      </c>
    </row>
    <row r="225" spans="1:65" s="13" customFormat="1" ht="11.25">
      <c r="B225" s="211"/>
      <c r="C225" s="212"/>
      <c r="D225" s="206" t="s">
        <v>185</v>
      </c>
      <c r="E225" s="213" t="s">
        <v>1</v>
      </c>
      <c r="F225" s="214" t="s">
        <v>186</v>
      </c>
      <c r="G225" s="212"/>
      <c r="H225" s="213" t="s">
        <v>1</v>
      </c>
      <c r="I225" s="215"/>
      <c r="J225" s="212"/>
      <c r="K225" s="212"/>
      <c r="L225" s="216"/>
      <c r="M225" s="217"/>
      <c r="N225" s="218"/>
      <c r="O225" s="218"/>
      <c r="P225" s="218"/>
      <c r="Q225" s="218"/>
      <c r="R225" s="218"/>
      <c r="S225" s="218"/>
      <c r="T225" s="219"/>
      <c r="AT225" s="220" t="s">
        <v>185</v>
      </c>
      <c r="AU225" s="220" t="s">
        <v>91</v>
      </c>
      <c r="AV225" s="13" t="s">
        <v>87</v>
      </c>
      <c r="AW225" s="13" t="s">
        <v>38</v>
      </c>
      <c r="AX225" s="13" t="s">
        <v>83</v>
      </c>
      <c r="AY225" s="220" t="s">
        <v>174</v>
      </c>
    </row>
    <row r="226" spans="1:65" s="14" customFormat="1" ht="11.25">
      <c r="B226" s="221"/>
      <c r="C226" s="222"/>
      <c r="D226" s="206" t="s">
        <v>185</v>
      </c>
      <c r="E226" s="223" t="s">
        <v>1</v>
      </c>
      <c r="F226" s="224" t="s">
        <v>754</v>
      </c>
      <c r="G226" s="222"/>
      <c r="H226" s="225">
        <v>597.39499999999998</v>
      </c>
      <c r="I226" s="226"/>
      <c r="J226" s="222"/>
      <c r="K226" s="222"/>
      <c r="L226" s="227"/>
      <c r="M226" s="228"/>
      <c r="N226" s="229"/>
      <c r="O226" s="229"/>
      <c r="P226" s="229"/>
      <c r="Q226" s="229"/>
      <c r="R226" s="229"/>
      <c r="S226" s="229"/>
      <c r="T226" s="230"/>
      <c r="AT226" s="231" t="s">
        <v>185</v>
      </c>
      <c r="AU226" s="231" t="s">
        <v>91</v>
      </c>
      <c r="AV226" s="14" t="s">
        <v>91</v>
      </c>
      <c r="AW226" s="14" t="s">
        <v>38</v>
      </c>
      <c r="AX226" s="14" t="s">
        <v>83</v>
      </c>
      <c r="AY226" s="231" t="s">
        <v>174</v>
      </c>
    </row>
    <row r="227" spans="1:65" s="15" customFormat="1" ht="11.25">
      <c r="B227" s="232"/>
      <c r="C227" s="233"/>
      <c r="D227" s="206" t="s">
        <v>185</v>
      </c>
      <c r="E227" s="234" t="s">
        <v>1</v>
      </c>
      <c r="F227" s="235" t="s">
        <v>189</v>
      </c>
      <c r="G227" s="233"/>
      <c r="H227" s="236">
        <v>597.39499999999998</v>
      </c>
      <c r="I227" s="237"/>
      <c r="J227" s="233"/>
      <c r="K227" s="233"/>
      <c r="L227" s="238"/>
      <c r="M227" s="239"/>
      <c r="N227" s="240"/>
      <c r="O227" s="240"/>
      <c r="P227" s="240"/>
      <c r="Q227" s="240"/>
      <c r="R227" s="240"/>
      <c r="S227" s="240"/>
      <c r="T227" s="241"/>
      <c r="AT227" s="242" t="s">
        <v>185</v>
      </c>
      <c r="AU227" s="242" t="s">
        <v>91</v>
      </c>
      <c r="AV227" s="15" t="s">
        <v>120</v>
      </c>
      <c r="AW227" s="15" t="s">
        <v>38</v>
      </c>
      <c r="AX227" s="15" t="s">
        <v>87</v>
      </c>
      <c r="AY227" s="242" t="s">
        <v>174</v>
      </c>
    </row>
    <row r="228" spans="1:65" s="2" customFormat="1" ht="16.5" customHeight="1">
      <c r="A228" s="36"/>
      <c r="B228" s="37"/>
      <c r="C228" s="331" t="s">
        <v>317</v>
      </c>
      <c r="D228" s="193" t="s">
        <v>177</v>
      </c>
      <c r="E228" s="194" t="s">
        <v>755</v>
      </c>
      <c r="F228" s="195" t="s">
        <v>756</v>
      </c>
      <c r="G228" s="196" t="s">
        <v>1</v>
      </c>
      <c r="H228" s="197">
        <v>0</v>
      </c>
      <c r="I228" s="198"/>
      <c r="J228" s="199">
        <f>ROUND(I228*H228,2)</f>
        <v>0</v>
      </c>
      <c r="K228" s="195" t="s">
        <v>181</v>
      </c>
      <c r="L228" s="41"/>
      <c r="M228" s="200" t="s">
        <v>1</v>
      </c>
      <c r="N228" s="201" t="s">
        <v>48</v>
      </c>
      <c r="O228" s="73"/>
      <c r="P228" s="202">
        <f>O228*H228</f>
        <v>0</v>
      </c>
      <c r="Q228" s="202">
        <v>0</v>
      </c>
      <c r="R228" s="202">
        <f>Q228*H228</f>
        <v>0</v>
      </c>
      <c r="S228" s="202">
        <v>0</v>
      </c>
      <c r="T228" s="203">
        <f>S228*H228</f>
        <v>0</v>
      </c>
      <c r="U228" s="36"/>
      <c r="V228" s="36"/>
      <c r="W228" s="36"/>
      <c r="X228" s="36"/>
      <c r="Y228" s="36"/>
      <c r="Z228" s="36"/>
      <c r="AA228" s="36"/>
      <c r="AB228" s="36"/>
      <c r="AC228" s="36"/>
      <c r="AD228" s="36"/>
      <c r="AE228" s="36"/>
      <c r="AR228" s="204" t="s">
        <v>261</v>
      </c>
      <c r="AT228" s="204" t="s">
        <v>177</v>
      </c>
      <c r="AU228" s="204" t="s">
        <v>91</v>
      </c>
      <c r="AY228" s="18" t="s">
        <v>174</v>
      </c>
      <c r="BE228" s="205">
        <f>IF(N228="základní",J228,0)</f>
        <v>0</v>
      </c>
      <c r="BF228" s="205">
        <f>IF(N228="snížená",J228,0)</f>
        <v>0</v>
      </c>
      <c r="BG228" s="205">
        <f>IF(N228="zákl. přenesená",J228,0)</f>
        <v>0</v>
      </c>
      <c r="BH228" s="205">
        <f>IF(N228="sníž. přenesená",J228,0)</f>
        <v>0</v>
      </c>
      <c r="BI228" s="205">
        <f>IF(N228="nulová",J228,0)</f>
        <v>0</v>
      </c>
      <c r="BJ228" s="18" t="s">
        <v>87</v>
      </c>
      <c r="BK228" s="205">
        <f>ROUND(I228*H228,2)</f>
        <v>0</v>
      </c>
      <c r="BL228" s="18" t="s">
        <v>261</v>
      </c>
      <c r="BM228" s="204" t="s">
        <v>757</v>
      </c>
    </row>
    <row r="229" spans="1:65" s="2" customFormat="1" ht="156">
      <c r="A229" s="36"/>
      <c r="B229" s="37"/>
      <c r="C229" s="38"/>
      <c r="D229" s="206" t="s">
        <v>183</v>
      </c>
      <c r="E229" s="38"/>
      <c r="F229" s="207" t="s">
        <v>758</v>
      </c>
      <c r="G229" s="38"/>
      <c r="H229" s="38"/>
      <c r="I229" s="208"/>
      <c r="J229" s="38"/>
      <c r="K229" s="38"/>
      <c r="L229" s="41"/>
      <c r="M229" s="209"/>
      <c r="N229" s="210"/>
      <c r="O229" s="73"/>
      <c r="P229" s="73"/>
      <c r="Q229" s="73"/>
      <c r="R229" s="73"/>
      <c r="S229" s="73"/>
      <c r="T229" s="74"/>
      <c r="U229" s="36"/>
      <c r="V229" s="36"/>
      <c r="W229" s="36"/>
      <c r="X229" s="36"/>
      <c r="Y229" s="36"/>
      <c r="Z229" s="36"/>
      <c r="AA229" s="36"/>
      <c r="AB229" s="36"/>
      <c r="AC229" s="36"/>
      <c r="AD229" s="36"/>
      <c r="AE229" s="36"/>
      <c r="AT229" s="18" t="s">
        <v>183</v>
      </c>
      <c r="AU229" s="18" t="s">
        <v>91</v>
      </c>
    </row>
    <row r="230" spans="1:65" s="2" customFormat="1" ht="16.5" customHeight="1">
      <c r="A230" s="36"/>
      <c r="B230" s="37"/>
      <c r="C230" s="193" t="s">
        <v>321</v>
      </c>
      <c r="D230" s="193" t="s">
        <v>177</v>
      </c>
      <c r="E230" s="194" t="s">
        <v>318</v>
      </c>
      <c r="F230" s="195" t="s">
        <v>319</v>
      </c>
      <c r="G230" s="196" t="s">
        <v>180</v>
      </c>
      <c r="H230" s="197">
        <v>105.9</v>
      </c>
      <c r="I230" s="198"/>
      <c r="J230" s="199">
        <f>ROUND(I230*H230,2)</f>
        <v>0</v>
      </c>
      <c r="K230" s="195" t="s">
        <v>194</v>
      </c>
      <c r="L230" s="41"/>
      <c r="M230" s="200" t="s">
        <v>1</v>
      </c>
      <c r="N230" s="201" t="s">
        <v>48</v>
      </c>
      <c r="O230" s="73"/>
      <c r="P230" s="202">
        <f>O230*H230</f>
        <v>0</v>
      </c>
      <c r="Q230" s="202">
        <v>0</v>
      </c>
      <c r="R230" s="202">
        <f>Q230*H230</f>
        <v>0</v>
      </c>
      <c r="S230" s="202">
        <v>0</v>
      </c>
      <c r="T230" s="203">
        <f>S230*H230</f>
        <v>0</v>
      </c>
      <c r="U230" s="36"/>
      <c r="V230" s="36"/>
      <c r="W230" s="36"/>
      <c r="X230" s="36"/>
      <c r="Y230" s="36"/>
      <c r="Z230" s="36"/>
      <c r="AA230" s="36"/>
      <c r="AB230" s="36"/>
      <c r="AC230" s="36"/>
      <c r="AD230" s="36"/>
      <c r="AE230" s="36"/>
      <c r="AR230" s="204" t="s">
        <v>261</v>
      </c>
      <c r="AT230" s="204" t="s">
        <v>177</v>
      </c>
      <c r="AU230" s="204" t="s">
        <v>91</v>
      </c>
      <c r="AY230" s="18" t="s">
        <v>174</v>
      </c>
      <c r="BE230" s="205">
        <f>IF(N230="základní",J230,0)</f>
        <v>0</v>
      </c>
      <c r="BF230" s="205">
        <f>IF(N230="snížená",J230,0)</f>
        <v>0</v>
      </c>
      <c r="BG230" s="205">
        <f>IF(N230="zákl. přenesená",J230,0)</f>
        <v>0</v>
      </c>
      <c r="BH230" s="205">
        <f>IF(N230="sníž. přenesená",J230,0)</f>
        <v>0</v>
      </c>
      <c r="BI230" s="205">
        <f>IF(N230="nulová",J230,0)</f>
        <v>0</v>
      </c>
      <c r="BJ230" s="18" t="s">
        <v>87</v>
      </c>
      <c r="BK230" s="205">
        <f>ROUND(I230*H230,2)</f>
        <v>0</v>
      </c>
      <c r="BL230" s="18" t="s">
        <v>261</v>
      </c>
      <c r="BM230" s="204" t="s">
        <v>320</v>
      </c>
    </row>
    <row r="231" spans="1:65" s="13" customFormat="1" ht="11.25">
      <c r="B231" s="211"/>
      <c r="C231" s="212"/>
      <c r="D231" s="206" t="s">
        <v>185</v>
      </c>
      <c r="E231" s="213" t="s">
        <v>1</v>
      </c>
      <c r="F231" s="214" t="s">
        <v>186</v>
      </c>
      <c r="G231" s="212"/>
      <c r="H231" s="213" t="s">
        <v>1</v>
      </c>
      <c r="I231" s="215"/>
      <c r="J231" s="212"/>
      <c r="K231" s="212"/>
      <c r="L231" s="216"/>
      <c r="M231" s="217"/>
      <c r="N231" s="218"/>
      <c r="O231" s="218"/>
      <c r="P231" s="218"/>
      <c r="Q231" s="218"/>
      <c r="R231" s="218"/>
      <c r="S231" s="218"/>
      <c r="T231" s="219"/>
      <c r="AT231" s="220" t="s">
        <v>185</v>
      </c>
      <c r="AU231" s="220" t="s">
        <v>91</v>
      </c>
      <c r="AV231" s="13" t="s">
        <v>87</v>
      </c>
      <c r="AW231" s="13" t="s">
        <v>38</v>
      </c>
      <c r="AX231" s="13" t="s">
        <v>83</v>
      </c>
      <c r="AY231" s="220" t="s">
        <v>174</v>
      </c>
    </row>
    <row r="232" spans="1:65" s="13" customFormat="1" ht="11.25">
      <c r="B232" s="211"/>
      <c r="C232" s="212"/>
      <c r="D232" s="206" t="s">
        <v>185</v>
      </c>
      <c r="E232" s="213" t="s">
        <v>1</v>
      </c>
      <c r="F232" s="214" t="s">
        <v>187</v>
      </c>
      <c r="G232" s="212"/>
      <c r="H232" s="213" t="s">
        <v>1</v>
      </c>
      <c r="I232" s="215"/>
      <c r="J232" s="212"/>
      <c r="K232" s="212"/>
      <c r="L232" s="216"/>
      <c r="M232" s="217"/>
      <c r="N232" s="218"/>
      <c r="O232" s="218"/>
      <c r="P232" s="218"/>
      <c r="Q232" s="218"/>
      <c r="R232" s="218"/>
      <c r="S232" s="218"/>
      <c r="T232" s="219"/>
      <c r="AT232" s="220" t="s">
        <v>185</v>
      </c>
      <c r="AU232" s="220" t="s">
        <v>91</v>
      </c>
      <c r="AV232" s="13" t="s">
        <v>87</v>
      </c>
      <c r="AW232" s="13" t="s">
        <v>38</v>
      </c>
      <c r="AX232" s="13" t="s">
        <v>83</v>
      </c>
      <c r="AY232" s="220" t="s">
        <v>174</v>
      </c>
    </row>
    <row r="233" spans="1:65" s="14" customFormat="1" ht="11.25">
      <c r="B233" s="221"/>
      <c r="C233" s="222"/>
      <c r="D233" s="206" t="s">
        <v>185</v>
      </c>
      <c r="E233" s="223" t="s">
        <v>1</v>
      </c>
      <c r="F233" s="224" t="s">
        <v>730</v>
      </c>
      <c r="G233" s="222"/>
      <c r="H233" s="225">
        <v>105.9</v>
      </c>
      <c r="I233" s="226"/>
      <c r="J233" s="222"/>
      <c r="K233" s="222"/>
      <c r="L233" s="227"/>
      <c r="M233" s="228"/>
      <c r="N233" s="229"/>
      <c r="O233" s="229"/>
      <c r="P233" s="229"/>
      <c r="Q233" s="229"/>
      <c r="R233" s="229"/>
      <c r="S233" s="229"/>
      <c r="T233" s="230"/>
      <c r="AT233" s="231" t="s">
        <v>185</v>
      </c>
      <c r="AU233" s="231" t="s">
        <v>91</v>
      </c>
      <c r="AV233" s="14" t="s">
        <v>91</v>
      </c>
      <c r="AW233" s="14" t="s">
        <v>38</v>
      </c>
      <c r="AX233" s="14" t="s">
        <v>83</v>
      </c>
      <c r="AY233" s="231" t="s">
        <v>174</v>
      </c>
    </row>
    <row r="234" spans="1:65" s="15" customFormat="1" ht="11.25">
      <c r="B234" s="232"/>
      <c r="C234" s="233"/>
      <c r="D234" s="206" t="s">
        <v>185</v>
      </c>
      <c r="E234" s="234" t="s">
        <v>1</v>
      </c>
      <c r="F234" s="235" t="s">
        <v>189</v>
      </c>
      <c r="G234" s="233"/>
      <c r="H234" s="236">
        <v>105.9</v>
      </c>
      <c r="I234" s="237"/>
      <c r="J234" s="233"/>
      <c r="K234" s="233"/>
      <c r="L234" s="238"/>
      <c r="M234" s="239"/>
      <c r="N234" s="240"/>
      <c r="O234" s="240"/>
      <c r="P234" s="240"/>
      <c r="Q234" s="240"/>
      <c r="R234" s="240"/>
      <c r="S234" s="240"/>
      <c r="T234" s="241"/>
      <c r="AT234" s="242" t="s">
        <v>185</v>
      </c>
      <c r="AU234" s="242" t="s">
        <v>91</v>
      </c>
      <c r="AV234" s="15" t="s">
        <v>120</v>
      </c>
      <c r="AW234" s="15" t="s">
        <v>38</v>
      </c>
      <c r="AX234" s="15" t="s">
        <v>87</v>
      </c>
      <c r="AY234" s="242" t="s">
        <v>174</v>
      </c>
    </row>
    <row r="235" spans="1:65" s="2" customFormat="1" ht="16.5" customHeight="1">
      <c r="A235" s="36"/>
      <c r="B235" s="37"/>
      <c r="C235" s="243" t="s">
        <v>324</v>
      </c>
      <c r="D235" s="243" t="s">
        <v>271</v>
      </c>
      <c r="E235" s="244" t="s">
        <v>272</v>
      </c>
      <c r="F235" s="245" t="s">
        <v>273</v>
      </c>
      <c r="G235" s="246" t="s">
        <v>217</v>
      </c>
      <c r="H235" s="247">
        <v>3.6999999999999998E-2</v>
      </c>
      <c r="I235" s="248"/>
      <c r="J235" s="249">
        <f>ROUND(I235*H235,2)</f>
        <v>0</v>
      </c>
      <c r="K235" s="245" t="s">
        <v>194</v>
      </c>
      <c r="L235" s="250"/>
      <c r="M235" s="251" t="s">
        <v>1</v>
      </c>
      <c r="N235" s="252" t="s">
        <v>48</v>
      </c>
      <c r="O235" s="73"/>
      <c r="P235" s="202">
        <f>O235*H235</f>
        <v>0</v>
      </c>
      <c r="Q235" s="202">
        <v>1</v>
      </c>
      <c r="R235" s="202">
        <f>Q235*H235</f>
        <v>3.6999999999999998E-2</v>
      </c>
      <c r="S235" s="202">
        <v>0</v>
      </c>
      <c r="T235" s="203">
        <f>S235*H235</f>
        <v>0</v>
      </c>
      <c r="U235" s="36"/>
      <c r="V235" s="36"/>
      <c r="W235" s="36"/>
      <c r="X235" s="36"/>
      <c r="Y235" s="36"/>
      <c r="Z235" s="36"/>
      <c r="AA235" s="36"/>
      <c r="AB235" s="36"/>
      <c r="AC235" s="36"/>
      <c r="AD235" s="36"/>
      <c r="AE235" s="36"/>
      <c r="AR235" s="204" t="s">
        <v>274</v>
      </c>
      <c r="AT235" s="204" t="s">
        <v>271</v>
      </c>
      <c r="AU235" s="204" t="s">
        <v>91</v>
      </c>
      <c r="AY235" s="18" t="s">
        <v>174</v>
      </c>
      <c r="BE235" s="205">
        <f>IF(N235="základní",J235,0)</f>
        <v>0</v>
      </c>
      <c r="BF235" s="205">
        <f>IF(N235="snížená",J235,0)</f>
        <v>0</v>
      </c>
      <c r="BG235" s="205">
        <f>IF(N235="zákl. přenesená",J235,0)</f>
        <v>0</v>
      </c>
      <c r="BH235" s="205">
        <f>IF(N235="sníž. přenesená",J235,0)</f>
        <v>0</v>
      </c>
      <c r="BI235" s="205">
        <f>IF(N235="nulová",J235,0)</f>
        <v>0</v>
      </c>
      <c r="BJ235" s="18" t="s">
        <v>87</v>
      </c>
      <c r="BK235" s="205">
        <f>ROUND(I235*H235,2)</f>
        <v>0</v>
      </c>
      <c r="BL235" s="18" t="s">
        <v>261</v>
      </c>
      <c r="BM235" s="204" t="s">
        <v>322</v>
      </c>
    </row>
    <row r="236" spans="1:65" s="14" customFormat="1" ht="11.25">
      <c r="B236" s="221"/>
      <c r="C236" s="222"/>
      <c r="D236" s="206" t="s">
        <v>185</v>
      </c>
      <c r="E236" s="222"/>
      <c r="F236" s="224" t="s">
        <v>759</v>
      </c>
      <c r="G236" s="222"/>
      <c r="H236" s="225">
        <v>3.6999999999999998E-2</v>
      </c>
      <c r="I236" s="226"/>
      <c r="J236" s="222"/>
      <c r="K236" s="222"/>
      <c r="L236" s="227"/>
      <c r="M236" s="228"/>
      <c r="N236" s="229"/>
      <c r="O236" s="229"/>
      <c r="P236" s="229"/>
      <c r="Q236" s="229"/>
      <c r="R236" s="229"/>
      <c r="S236" s="229"/>
      <c r="T236" s="230"/>
      <c r="AT236" s="231" t="s">
        <v>185</v>
      </c>
      <c r="AU236" s="231" t="s">
        <v>91</v>
      </c>
      <c r="AV236" s="14" t="s">
        <v>91</v>
      </c>
      <c r="AW236" s="14" t="s">
        <v>4</v>
      </c>
      <c r="AX236" s="14" t="s">
        <v>87</v>
      </c>
      <c r="AY236" s="231" t="s">
        <v>174</v>
      </c>
    </row>
    <row r="237" spans="1:65" s="2" customFormat="1" ht="16.5" customHeight="1">
      <c r="A237" s="36"/>
      <c r="B237" s="37"/>
      <c r="C237" s="193" t="s">
        <v>328</v>
      </c>
      <c r="D237" s="193" t="s">
        <v>177</v>
      </c>
      <c r="E237" s="194" t="s">
        <v>325</v>
      </c>
      <c r="F237" s="195" t="s">
        <v>326</v>
      </c>
      <c r="G237" s="196" t="s">
        <v>180</v>
      </c>
      <c r="H237" s="197">
        <v>105.9</v>
      </c>
      <c r="I237" s="198"/>
      <c r="J237" s="199">
        <f>ROUND(I237*H237,2)</f>
        <v>0</v>
      </c>
      <c r="K237" s="195" t="s">
        <v>194</v>
      </c>
      <c r="L237" s="41"/>
      <c r="M237" s="200" t="s">
        <v>1</v>
      </c>
      <c r="N237" s="201" t="s">
        <v>48</v>
      </c>
      <c r="O237" s="73"/>
      <c r="P237" s="202">
        <f>O237*H237</f>
        <v>0</v>
      </c>
      <c r="Q237" s="202">
        <v>9.3999999999999997E-4</v>
      </c>
      <c r="R237" s="202">
        <f>Q237*H237</f>
        <v>9.9545999999999996E-2</v>
      </c>
      <c r="S237" s="202">
        <v>0</v>
      </c>
      <c r="T237" s="203">
        <f>S237*H237</f>
        <v>0</v>
      </c>
      <c r="U237" s="36"/>
      <c r="V237" s="36"/>
      <c r="W237" s="36"/>
      <c r="X237" s="36"/>
      <c r="Y237" s="36"/>
      <c r="Z237" s="36"/>
      <c r="AA237" s="36"/>
      <c r="AB237" s="36"/>
      <c r="AC237" s="36"/>
      <c r="AD237" s="36"/>
      <c r="AE237" s="36"/>
      <c r="AR237" s="204" t="s">
        <v>261</v>
      </c>
      <c r="AT237" s="204" t="s">
        <v>177</v>
      </c>
      <c r="AU237" s="204" t="s">
        <v>91</v>
      </c>
      <c r="AY237" s="18" t="s">
        <v>174</v>
      </c>
      <c r="BE237" s="205">
        <f>IF(N237="základní",J237,0)</f>
        <v>0</v>
      </c>
      <c r="BF237" s="205">
        <f>IF(N237="snížená",J237,0)</f>
        <v>0</v>
      </c>
      <c r="BG237" s="205">
        <f>IF(N237="zákl. přenesená",J237,0)</f>
        <v>0</v>
      </c>
      <c r="BH237" s="205">
        <f>IF(N237="sníž. přenesená",J237,0)</f>
        <v>0</v>
      </c>
      <c r="BI237" s="205">
        <f>IF(N237="nulová",J237,0)</f>
        <v>0</v>
      </c>
      <c r="BJ237" s="18" t="s">
        <v>87</v>
      </c>
      <c r="BK237" s="205">
        <f>ROUND(I237*H237,2)</f>
        <v>0</v>
      </c>
      <c r="BL237" s="18" t="s">
        <v>261</v>
      </c>
      <c r="BM237" s="204" t="s">
        <v>327</v>
      </c>
    </row>
    <row r="238" spans="1:65" s="13" customFormat="1" ht="11.25">
      <c r="B238" s="211"/>
      <c r="C238" s="212"/>
      <c r="D238" s="206" t="s">
        <v>185</v>
      </c>
      <c r="E238" s="213" t="s">
        <v>1</v>
      </c>
      <c r="F238" s="214" t="s">
        <v>186</v>
      </c>
      <c r="G238" s="212"/>
      <c r="H238" s="213" t="s">
        <v>1</v>
      </c>
      <c r="I238" s="215"/>
      <c r="J238" s="212"/>
      <c r="K238" s="212"/>
      <c r="L238" s="216"/>
      <c r="M238" s="217"/>
      <c r="N238" s="218"/>
      <c r="O238" s="218"/>
      <c r="P238" s="218"/>
      <c r="Q238" s="218"/>
      <c r="R238" s="218"/>
      <c r="S238" s="218"/>
      <c r="T238" s="219"/>
      <c r="AT238" s="220" t="s">
        <v>185</v>
      </c>
      <c r="AU238" s="220" t="s">
        <v>91</v>
      </c>
      <c r="AV238" s="13" t="s">
        <v>87</v>
      </c>
      <c r="AW238" s="13" t="s">
        <v>38</v>
      </c>
      <c r="AX238" s="13" t="s">
        <v>83</v>
      </c>
      <c r="AY238" s="220" t="s">
        <v>174</v>
      </c>
    </row>
    <row r="239" spans="1:65" s="13" customFormat="1" ht="11.25">
      <c r="B239" s="211"/>
      <c r="C239" s="212"/>
      <c r="D239" s="206" t="s">
        <v>185</v>
      </c>
      <c r="E239" s="213" t="s">
        <v>1</v>
      </c>
      <c r="F239" s="214" t="s">
        <v>187</v>
      </c>
      <c r="G239" s="212"/>
      <c r="H239" s="213" t="s">
        <v>1</v>
      </c>
      <c r="I239" s="215"/>
      <c r="J239" s="212"/>
      <c r="K239" s="212"/>
      <c r="L239" s="216"/>
      <c r="M239" s="217"/>
      <c r="N239" s="218"/>
      <c r="O239" s="218"/>
      <c r="P239" s="218"/>
      <c r="Q239" s="218"/>
      <c r="R239" s="218"/>
      <c r="S239" s="218"/>
      <c r="T239" s="219"/>
      <c r="AT239" s="220" t="s">
        <v>185</v>
      </c>
      <c r="AU239" s="220" t="s">
        <v>91</v>
      </c>
      <c r="AV239" s="13" t="s">
        <v>87</v>
      </c>
      <c r="AW239" s="13" t="s">
        <v>38</v>
      </c>
      <c r="AX239" s="13" t="s">
        <v>83</v>
      </c>
      <c r="AY239" s="220" t="s">
        <v>174</v>
      </c>
    </row>
    <row r="240" spans="1:65" s="14" customFormat="1" ht="11.25">
      <c r="B240" s="221"/>
      <c r="C240" s="222"/>
      <c r="D240" s="206" t="s">
        <v>185</v>
      </c>
      <c r="E240" s="223" t="s">
        <v>1</v>
      </c>
      <c r="F240" s="224" t="s">
        <v>730</v>
      </c>
      <c r="G240" s="222"/>
      <c r="H240" s="225">
        <v>105.9</v>
      </c>
      <c r="I240" s="226"/>
      <c r="J240" s="222"/>
      <c r="K240" s="222"/>
      <c r="L240" s="227"/>
      <c r="M240" s="228"/>
      <c r="N240" s="229"/>
      <c r="O240" s="229"/>
      <c r="P240" s="229"/>
      <c r="Q240" s="229"/>
      <c r="R240" s="229"/>
      <c r="S240" s="229"/>
      <c r="T240" s="230"/>
      <c r="AT240" s="231" t="s">
        <v>185</v>
      </c>
      <c r="AU240" s="231" t="s">
        <v>91</v>
      </c>
      <c r="AV240" s="14" t="s">
        <v>91</v>
      </c>
      <c r="AW240" s="14" t="s">
        <v>38</v>
      </c>
      <c r="AX240" s="14" t="s">
        <v>83</v>
      </c>
      <c r="AY240" s="231" t="s">
        <v>174</v>
      </c>
    </row>
    <row r="241" spans="1:65" s="15" customFormat="1" ht="11.25">
      <c r="B241" s="232"/>
      <c r="C241" s="233"/>
      <c r="D241" s="206" t="s">
        <v>185</v>
      </c>
      <c r="E241" s="234" t="s">
        <v>1</v>
      </c>
      <c r="F241" s="235" t="s">
        <v>189</v>
      </c>
      <c r="G241" s="233"/>
      <c r="H241" s="236">
        <v>105.9</v>
      </c>
      <c r="I241" s="237"/>
      <c r="J241" s="233"/>
      <c r="K241" s="233"/>
      <c r="L241" s="238"/>
      <c r="M241" s="239"/>
      <c r="N241" s="240"/>
      <c r="O241" s="240"/>
      <c r="P241" s="240"/>
      <c r="Q241" s="240"/>
      <c r="R241" s="240"/>
      <c r="S241" s="240"/>
      <c r="T241" s="241"/>
      <c r="AT241" s="242" t="s">
        <v>185</v>
      </c>
      <c r="AU241" s="242" t="s">
        <v>91</v>
      </c>
      <c r="AV241" s="15" t="s">
        <v>120</v>
      </c>
      <c r="AW241" s="15" t="s">
        <v>38</v>
      </c>
      <c r="AX241" s="15" t="s">
        <v>87</v>
      </c>
      <c r="AY241" s="242" t="s">
        <v>174</v>
      </c>
    </row>
    <row r="242" spans="1:65" s="2" customFormat="1" ht="33" customHeight="1">
      <c r="A242" s="36"/>
      <c r="B242" s="37"/>
      <c r="C242" s="243" t="s">
        <v>331</v>
      </c>
      <c r="D242" s="243" t="s">
        <v>271</v>
      </c>
      <c r="E242" s="244" t="s">
        <v>302</v>
      </c>
      <c r="F242" s="245" t="s">
        <v>303</v>
      </c>
      <c r="G242" s="246" t="s">
        <v>180</v>
      </c>
      <c r="H242" s="247">
        <v>127.08</v>
      </c>
      <c r="I242" s="248"/>
      <c r="J242" s="249">
        <f>ROUND(I242*H242,2)</f>
        <v>0</v>
      </c>
      <c r="K242" s="245" t="s">
        <v>181</v>
      </c>
      <c r="L242" s="250"/>
      <c r="M242" s="251" t="s">
        <v>1</v>
      </c>
      <c r="N242" s="252" t="s">
        <v>48</v>
      </c>
      <c r="O242" s="73"/>
      <c r="P242" s="202">
        <f>O242*H242</f>
        <v>0</v>
      </c>
      <c r="Q242" s="202">
        <v>4.7000000000000002E-3</v>
      </c>
      <c r="R242" s="202">
        <f>Q242*H242</f>
        <v>0.59727600000000003</v>
      </c>
      <c r="S242" s="202">
        <v>0</v>
      </c>
      <c r="T242" s="203">
        <f>S242*H242</f>
        <v>0</v>
      </c>
      <c r="U242" s="36"/>
      <c r="V242" s="36"/>
      <c r="W242" s="36"/>
      <c r="X242" s="36"/>
      <c r="Y242" s="36"/>
      <c r="Z242" s="36"/>
      <c r="AA242" s="36"/>
      <c r="AB242" s="36"/>
      <c r="AC242" s="36"/>
      <c r="AD242" s="36"/>
      <c r="AE242" s="36"/>
      <c r="AR242" s="204" t="s">
        <v>274</v>
      </c>
      <c r="AT242" s="204" t="s">
        <v>271</v>
      </c>
      <c r="AU242" s="204" t="s">
        <v>91</v>
      </c>
      <c r="AY242" s="18" t="s">
        <v>174</v>
      </c>
      <c r="BE242" s="205">
        <f>IF(N242="základní",J242,0)</f>
        <v>0</v>
      </c>
      <c r="BF242" s="205">
        <f>IF(N242="snížená",J242,0)</f>
        <v>0</v>
      </c>
      <c r="BG242" s="205">
        <f>IF(N242="zákl. přenesená",J242,0)</f>
        <v>0</v>
      </c>
      <c r="BH242" s="205">
        <f>IF(N242="sníž. přenesená",J242,0)</f>
        <v>0</v>
      </c>
      <c r="BI242" s="205">
        <f>IF(N242="nulová",J242,0)</f>
        <v>0</v>
      </c>
      <c r="BJ242" s="18" t="s">
        <v>87</v>
      </c>
      <c r="BK242" s="205">
        <f>ROUND(I242*H242,2)</f>
        <v>0</v>
      </c>
      <c r="BL242" s="18" t="s">
        <v>261</v>
      </c>
      <c r="BM242" s="204" t="s">
        <v>329</v>
      </c>
    </row>
    <row r="243" spans="1:65" s="14" customFormat="1" ht="11.25">
      <c r="B243" s="221"/>
      <c r="C243" s="222"/>
      <c r="D243" s="206" t="s">
        <v>185</v>
      </c>
      <c r="E243" s="222"/>
      <c r="F243" s="224" t="s">
        <v>760</v>
      </c>
      <c r="G243" s="222"/>
      <c r="H243" s="225">
        <v>127.08</v>
      </c>
      <c r="I243" s="226"/>
      <c r="J243" s="222"/>
      <c r="K243" s="222"/>
      <c r="L243" s="227"/>
      <c r="M243" s="228"/>
      <c r="N243" s="229"/>
      <c r="O243" s="229"/>
      <c r="P243" s="229"/>
      <c r="Q243" s="229"/>
      <c r="R243" s="229"/>
      <c r="S243" s="229"/>
      <c r="T243" s="230"/>
      <c r="AT243" s="231" t="s">
        <v>185</v>
      </c>
      <c r="AU243" s="231" t="s">
        <v>91</v>
      </c>
      <c r="AV243" s="14" t="s">
        <v>91</v>
      </c>
      <c r="AW243" s="14" t="s">
        <v>4</v>
      </c>
      <c r="AX243" s="14" t="s">
        <v>87</v>
      </c>
      <c r="AY243" s="231" t="s">
        <v>174</v>
      </c>
    </row>
    <row r="244" spans="1:65" s="2" customFormat="1" ht="16.5" customHeight="1">
      <c r="A244" s="36"/>
      <c r="B244" s="37"/>
      <c r="C244" s="331" t="s">
        <v>274</v>
      </c>
      <c r="D244" s="193" t="s">
        <v>177</v>
      </c>
      <c r="E244" s="194" t="s">
        <v>325</v>
      </c>
      <c r="F244" s="195" t="s">
        <v>326</v>
      </c>
      <c r="G244" s="196" t="s">
        <v>180</v>
      </c>
      <c r="H244" s="197">
        <v>180.03</v>
      </c>
      <c r="I244" s="198"/>
      <c r="J244" s="199">
        <f>ROUND(I244*H244,2)</f>
        <v>0</v>
      </c>
      <c r="K244" s="195" t="s">
        <v>194</v>
      </c>
      <c r="L244" s="41"/>
      <c r="M244" s="200" t="s">
        <v>1</v>
      </c>
      <c r="N244" s="201" t="s">
        <v>48</v>
      </c>
      <c r="O244" s="73"/>
      <c r="P244" s="202">
        <f>O244*H244</f>
        <v>0</v>
      </c>
      <c r="Q244" s="202">
        <v>9.3999999999999997E-4</v>
      </c>
      <c r="R244" s="202">
        <f>Q244*H244</f>
        <v>0.1692282</v>
      </c>
      <c r="S244" s="202">
        <v>0</v>
      </c>
      <c r="T244" s="203">
        <f>S244*H244</f>
        <v>0</v>
      </c>
      <c r="U244" s="36"/>
      <c r="V244" s="36"/>
      <c r="W244" s="36"/>
      <c r="X244" s="36"/>
      <c r="Y244" s="36"/>
      <c r="Z244" s="36"/>
      <c r="AA244" s="36"/>
      <c r="AB244" s="36"/>
      <c r="AC244" s="36"/>
      <c r="AD244" s="36"/>
      <c r="AE244" s="36"/>
      <c r="AR244" s="204" t="s">
        <v>261</v>
      </c>
      <c r="AT244" s="204" t="s">
        <v>177</v>
      </c>
      <c r="AU244" s="204" t="s">
        <v>91</v>
      </c>
      <c r="AY244" s="18" t="s">
        <v>174</v>
      </c>
      <c r="BE244" s="205">
        <f>IF(N244="základní",J244,0)</f>
        <v>0</v>
      </c>
      <c r="BF244" s="205">
        <f>IF(N244="snížená",J244,0)</f>
        <v>0</v>
      </c>
      <c r="BG244" s="205">
        <f>IF(N244="zákl. přenesená",J244,0)</f>
        <v>0</v>
      </c>
      <c r="BH244" s="205">
        <f>IF(N244="sníž. přenesená",J244,0)</f>
        <v>0</v>
      </c>
      <c r="BI244" s="205">
        <f>IF(N244="nulová",J244,0)</f>
        <v>0</v>
      </c>
      <c r="BJ244" s="18" t="s">
        <v>87</v>
      </c>
      <c r="BK244" s="205">
        <f>ROUND(I244*H244,2)</f>
        <v>0</v>
      </c>
      <c r="BL244" s="18" t="s">
        <v>261</v>
      </c>
      <c r="BM244" s="204" t="s">
        <v>761</v>
      </c>
    </row>
    <row r="245" spans="1:65" s="13" customFormat="1" ht="11.25">
      <c r="B245" s="211"/>
      <c r="C245" s="212"/>
      <c r="D245" s="206" t="s">
        <v>185</v>
      </c>
      <c r="E245" s="213" t="s">
        <v>1</v>
      </c>
      <c r="F245" s="214" t="s">
        <v>186</v>
      </c>
      <c r="G245" s="212"/>
      <c r="H245" s="213" t="s">
        <v>1</v>
      </c>
      <c r="I245" s="215"/>
      <c r="J245" s="212"/>
      <c r="K245" s="212"/>
      <c r="L245" s="216"/>
      <c r="M245" s="217"/>
      <c r="N245" s="218"/>
      <c r="O245" s="218"/>
      <c r="P245" s="218"/>
      <c r="Q245" s="218"/>
      <c r="R245" s="218"/>
      <c r="S245" s="218"/>
      <c r="T245" s="219"/>
      <c r="AT245" s="220" t="s">
        <v>185</v>
      </c>
      <c r="AU245" s="220" t="s">
        <v>91</v>
      </c>
      <c r="AV245" s="13" t="s">
        <v>87</v>
      </c>
      <c r="AW245" s="13" t="s">
        <v>38</v>
      </c>
      <c r="AX245" s="13" t="s">
        <v>83</v>
      </c>
      <c r="AY245" s="220" t="s">
        <v>174</v>
      </c>
    </row>
    <row r="246" spans="1:65" s="14" customFormat="1" ht="11.25">
      <c r="B246" s="221"/>
      <c r="C246" s="222"/>
      <c r="D246" s="206" t="s">
        <v>185</v>
      </c>
      <c r="E246" s="223" t="s">
        <v>1</v>
      </c>
      <c r="F246" s="224" t="s">
        <v>746</v>
      </c>
      <c r="G246" s="222"/>
      <c r="H246" s="225">
        <v>180.03</v>
      </c>
      <c r="I246" s="226"/>
      <c r="J246" s="222"/>
      <c r="K246" s="222"/>
      <c r="L246" s="227"/>
      <c r="M246" s="228"/>
      <c r="N246" s="229"/>
      <c r="O246" s="229"/>
      <c r="P246" s="229"/>
      <c r="Q246" s="229"/>
      <c r="R246" s="229"/>
      <c r="S246" s="229"/>
      <c r="T246" s="230"/>
      <c r="AT246" s="231" t="s">
        <v>185</v>
      </c>
      <c r="AU246" s="231" t="s">
        <v>91</v>
      </c>
      <c r="AV246" s="14" t="s">
        <v>91</v>
      </c>
      <c r="AW246" s="14" t="s">
        <v>38</v>
      </c>
      <c r="AX246" s="14" t="s">
        <v>83</v>
      </c>
      <c r="AY246" s="231" t="s">
        <v>174</v>
      </c>
    </row>
    <row r="247" spans="1:65" s="15" customFormat="1" ht="11.25">
      <c r="B247" s="232"/>
      <c r="C247" s="233"/>
      <c r="D247" s="206" t="s">
        <v>185</v>
      </c>
      <c r="E247" s="234" t="s">
        <v>1</v>
      </c>
      <c r="F247" s="235" t="s">
        <v>189</v>
      </c>
      <c r="G247" s="233"/>
      <c r="H247" s="236">
        <v>180.03</v>
      </c>
      <c r="I247" s="237"/>
      <c r="J247" s="233"/>
      <c r="K247" s="233"/>
      <c r="L247" s="238"/>
      <c r="M247" s="239"/>
      <c r="N247" s="240"/>
      <c r="O247" s="240"/>
      <c r="P247" s="240"/>
      <c r="Q247" s="240"/>
      <c r="R247" s="240"/>
      <c r="S247" s="240"/>
      <c r="T247" s="241"/>
      <c r="AT247" s="242" t="s">
        <v>185</v>
      </c>
      <c r="AU247" s="242" t="s">
        <v>91</v>
      </c>
      <c r="AV247" s="15" t="s">
        <v>120</v>
      </c>
      <c r="AW247" s="15" t="s">
        <v>38</v>
      </c>
      <c r="AX247" s="15" t="s">
        <v>87</v>
      </c>
      <c r="AY247" s="242" t="s">
        <v>174</v>
      </c>
    </row>
    <row r="248" spans="1:65" s="2" customFormat="1" ht="24.2" customHeight="1">
      <c r="A248" s="36"/>
      <c r="B248" s="37"/>
      <c r="C248" s="332" t="s">
        <v>336</v>
      </c>
      <c r="D248" s="243" t="s">
        <v>271</v>
      </c>
      <c r="E248" s="244" t="s">
        <v>309</v>
      </c>
      <c r="F248" s="245" t="s">
        <v>310</v>
      </c>
      <c r="G248" s="246" t="s">
        <v>180</v>
      </c>
      <c r="H248" s="247">
        <v>216.036</v>
      </c>
      <c r="I248" s="248"/>
      <c r="J248" s="249">
        <f>ROUND(I248*H248,2)</f>
        <v>0</v>
      </c>
      <c r="K248" s="245" t="s">
        <v>181</v>
      </c>
      <c r="L248" s="250"/>
      <c r="M248" s="251" t="s">
        <v>1</v>
      </c>
      <c r="N248" s="252" t="s">
        <v>48</v>
      </c>
      <c r="O248" s="73"/>
      <c r="P248" s="202">
        <f>O248*H248</f>
        <v>0</v>
      </c>
      <c r="Q248" s="202">
        <v>5.5300000000000002E-3</v>
      </c>
      <c r="R248" s="202">
        <f>Q248*H248</f>
        <v>1.19467908</v>
      </c>
      <c r="S248" s="202">
        <v>0</v>
      </c>
      <c r="T248" s="203">
        <f>S248*H248</f>
        <v>0</v>
      </c>
      <c r="U248" s="36"/>
      <c r="V248" s="36"/>
      <c r="W248" s="36"/>
      <c r="X248" s="36"/>
      <c r="Y248" s="36"/>
      <c r="Z248" s="36"/>
      <c r="AA248" s="36"/>
      <c r="AB248" s="36"/>
      <c r="AC248" s="36"/>
      <c r="AD248" s="36"/>
      <c r="AE248" s="36"/>
      <c r="AR248" s="204" t="s">
        <v>274</v>
      </c>
      <c r="AT248" s="204" t="s">
        <v>271</v>
      </c>
      <c r="AU248" s="204" t="s">
        <v>91</v>
      </c>
      <c r="AY248" s="18" t="s">
        <v>174</v>
      </c>
      <c r="BE248" s="205">
        <f>IF(N248="základní",J248,0)</f>
        <v>0</v>
      </c>
      <c r="BF248" s="205">
        <f>IF(N248="snížená",J248,0)</f>
        <v>0</v>
      </c>
      <c r="BG248" s="205">
        <f>IF(N248="zákl. přenesená",J248,0)</f>
        <v>0</v>
      </c>
      <c r="BH248" s="205">
        <f>IF(N248="sníž. přenesená",J248,0)</f>
        <v>0</v>
      </c>
      <c r="BI248" s="205">
        <f>IF(N248="nulová",J248,0)</f>
        <v>0</v>
      </c>
      <c r="BJ248" s="18" t="s">
        <v>87</v>
      </c>
      <c r="BK248" s="205">
        <f>ROUND(I248*H248,2)</f>
        <v>0</v>
      </c>
      <c r="BL248" s="18" t="s">
        <v>261</v>
      </c>
      <c r="BM248" s="204" t="s">
        <v>762</v>
      </c>
    </row>
    <row r="249" spans="1:65" s="14" customFormat="1" ht="11.25">
      <c r="B249" s="221"/>
      <c r="C249" s="222"/>
      <c r="D249" s="206" t="s">
        <v>185</v>
      </c>
      <c r="E249" s="222"/>
      <c r="F249" s="224" t="s">
        <v>763</v>
      </c>
      <c r="G249" s="222"/>
      <c r="H249" s="225">
        <v>216.036</v>
      </c>
      <c r="I249" s="226"/>
      <c r="J249" s="222"/>
      <c r="K249" s="222"/>
      <c r="L249" s="227"/>
      <c r="M249" s="228"/>
      <c r="N249" s="229"/>
      <c r="O249" s="229"/>
      <c r="P249" s="229"/>
      <c r="Q249" s="229"/>
      <c r="R249" s="229"/>
      <c r="S249" s="229"/>
      <c r="T249" s="230"/>
      <c r="AT249" s="231" t="s">
        <v>185</v>
      </c>
      <c r="AU249" s="231" t="s">
        <v>91</v>
      </c>
      <c r="AV249" s="14" t="s">
        <v>91</v>
      </c>
      <c r="AW249" s="14" t="s">
        <v>4</v>
      </c>
      <c r="AX249" s="14" t="s">
        <v>87</v>
      </c>
      <c r="AY249" s="231" t="s">
        <v>174</v>
      </c>
    </row>
    <row r="250" spans="1:65" s="2" customFormat="1" ht="16.5" customHeight="1">
      <c r="A250" s="36"/>
      <c r="B250" s="37"/>
      <c r="C250" s="193" t="s">
        <v>343</v>
      </c>
      <c r="D250" s="193" t="s">
        <v>177</v>
      </c>
      <c r="E250" s="194" t="s">
        <v>337</v>
      </c>
      <c r="F250" s="195" t="s">
        <v>338</v>
      </c>
      <c r="G250" s="196" t="s">
        <v>339</v>
      </c>
      <c r="H250" s="264"/>
      <c r="I250" s="198"/>
      <c r="J250" s="199">
        <f>ROUND(I250*H250,2)</f>
        <v>0</v>
      </c>
      <c r="K250" s="195" t="s">
        <v>194</v>
      </c>
      <c r="L250" s="41"/>
      <c r="M250" s="200" t="s">
        <v>1</v>
      </c>
      <c r="N250" s="201" t="s">
        <v>48</v>
      </c>
      <c r="O250" s="73"/>
      <c r="P250" s="202">
        <f>O250*H250</f>
        <v>0</v>
      </c>
      <c r="Q250" s="202">
        <v>0</v>
      </c>
      <c r="R250" s="202">
        <f>Q250*H250</f>
        <v>0</v>
      </c>
      <c r="S250" s="202">
        <v>0</v>
      </c>
      <c r="T250" s="203">
        <f>S250*H250</f>
        <v>0</v>
      </c>
      <c r="U250" s="36"/>
      <c r="V250" s="36"/>
      <c r="W250" s="36"/>
      <c r="X250" s="36"/>
      <c r="Y250" s="36"/>
      <c r="Z250" s="36"/>
      <c r="AA250" s="36"/>
      <c r="AB250" s="36"/>
      <c r="AC250" s="36"/>
      <c r="AD250" s="36"/>
      <c r="AE250" s="36"/>
      <c r="AR250" s="204" t="s">
        <v>261</v>
      </c>
      <c r="AT250" s="204" t="s">
        <v>177</v>
      </c>
      <c r="AU250" s="204" t="s">
        <v>91</v>
      </c>
      <c r="AY250" s="18" t="s">
        <v>174</v>
      </c>
      <c r="BE250" s="205">
        <f>IF(N250="základní",J250,0)</f>
        <v>0</v>
      </c>
      <c r="BF250" s="205">
        <f>IF(N250="snížená",J250,0)</f>
        <v>0</v>
      </c>
      <c r="BG250" s="205">
        <f>IF(N250="zákl. přenesená",J250,0)</f>
        <v>0</v>
      </c>
      <c r="BH250" s="205">
        <f>IF(N250="sníž. přenesená",J250,0)</f>
        <v>0</v>
      </c>
      <c r="BI250" s="205">
        <f>IF(N250="nulová",J250,0)</f>
        <v>0</v>
      </c>
      <c r="BJ250" s="18" t="s">
        <v>87</v>
      </c>
      <c r="BK250" s="205">
        <f>ROUND(I250*H250,2)</f>
        <v>0</v>
      </c>
      <c r="BL250" s="18" t="s">
        <v>261</v>
      </c>
      <c r="BM250" s="204" t="s">
        <v>340</v>
      </c>
    </row>
    <row r="251" spans="1:65" s="12" customFormat="1" ht="22.9" customHeight="1">
      <c r="B251" s="177"/>
      <c r="C251" s="178"/>
      <c r="D251" s="179" t="s">
        <v>82</v>
      </c>
      <c r="E251" s="191" t="s">
        <v>341</v>
      </c>
      <c r="F251" s="191" t="s">
        <v>342</v>
      </c>
      <c r="G251" s="178"/>
      <c r="H251" s="178"/>
      <c r="I251" s="181"/>
      <c r="J251" s="192">
        <f>BK251</f>
        <v>0</v>
      </c>
      <c r="K251" s="178"/>
      <c r="L251" s="183"/>
      <c r="M251" s="184"/>
      <c r="N251" s="185"/>
      <c r="O251" s="185"/>
      <c r="P251" s="186">
        <f>SUM(P252:P293)</f>
        <v>0</v>
      </c>
      <c r="Q251" s="185"/>
      <c r="R251" s="186">
        <f>SUM(R252:R293)</f>
        <v>7.3931380999999989</v>
      </c>
      <c r="S251" s="185"/>
      <c r="T251" s="187">
        <f>SUM(T252:T293)</f>
        <v>3.7698234999999998</v>
      </c>
      <c r="AR251" s="188" t="s">
        <v>91</v>
      </c>
      <c r="AT251" s="189" t="s">
        <v>82</v>
      </c>
      <c r="AU251" s="189" t="s">
        <v>87</v>
      </c>
      <c r="AY251" s="188" t="s">
        <v>174</v>
      </c>
      <c r="BK251" s="190">
        <f>SUM(BK252:BK293)</f>
        <v>0</v>
      </c>
    </row>
    <row r="252" spans="1:65" s="2" customFormat="1" ht="16.5" customHeight="1">
      <c r="A252" s="36"/>
      <c r="B252" s="37"/>
      <c r="C252" s="193" t="s">
        <v>347</v>
      </c>
      <c r="D252" s="193" t="s">
        <v>177</v>
      </c>
      <c r="E252" s="194" t="s">
        <v>344</v>
      </c>
      <c r="F252" s="195" t="s">
        <v>345</v>
      </c>
      <c r="G252" s="196" t="s">
        <v>180</v>
      </c>
      <c r="H252" s="197">
        <v>100.605</v>
      </c>
      <c r="I252" s="198"/>
      <c r="J252" s="199">
        <f>ROUND(I252*H252,2)</f>
        <v>0</v>
      </c>
      <c r="K252" s="195" t="s">
        <v>194</v>
      </c>
      <c r="L252" s="41"/>
      <c r="M252" s="200" t="s">
        <v>1</v>
      </c>
      <c r="N252" s="201" t="s">
        <v>48</v>
      </c>
      <c r="O252" s="73"/>
      <c r="P252" s="202">
        <f>O252*H252</f>
        <v>0</v>
      </c>
      <c r="Q252" s="202">
        <v>0</v>
      </c>
      <c r="R252" s="202">
        <f>Q252*H252</f>
        <v>0</v>
      </c>
      <c r="S252" s="202">
        <v>6.0000000000000001E-3</v>
      </c>
      <c r="T252" s="203">
        <f>S252*H252</f>
        <v>0.60363</v>
      </c>
      <c r="U252" s="36"/>
      <c r="V252" s="36"/>
      <c r="W252" s="36"/>
      <c r="X252" s="36"/>
      <c r="Y252" s="36"/>
      <c r="Z252" s="36"/>
      <c r="AA252" s="36"/>
      <c r="AB252" s="36"/>
      <c r="AC252" s="36"/>
      <c r="AD252" s="36"/>
      <c r="AE252" s="36"/>
      <c r="AR252" s="204" t="s">
        <v>261</v>
      </c>
      <c r="AT252" s="204" t="s">
        <v>177</v>
      </c>
      <c r="AU252" s="204" t="s">
        <v>91</v>
      </c>
      <c r="AY252" s="18" t="s">
        <v>174</v>
      </c>
      <c r="BE252" s="205">
        <f>IF(N252="základní",J252,0)</f>
        <v>0</v>
      </c>
      <c r="BF252" s="205">
        <f>IF(N252="snížená",J252,0)</f>
        <v>0</v>
      </c>
      <c r="BG252" s="205">
        <f>IF(N252="zákl. přenesená",J252,0)</f>
        <v>0</v>
      </c>
      <c r="BH252" s="205">
        <f>IF(N252="sníž. přenesená",J252,0)</f>
        <v>0</v>
      </c>
      <c r="BI252" s="205">
        <f>IF(N252="nulová",J252,0)</f>
        <v>0</v>
      </c>
      <c r="BJ252" s="18" t="s">
        <v>87</v>
      </c>
      <c r="BK252" s="205">
        <f>ROUND(I252*H252,2)</f>
        <v>0</v>
      </c>
      <c r="BL252" s="18" t="s">
        <v>261</v>
      </c>
      <c r="BM252" s="204" t="s">
        <v>346</v>
      </c>
    </row>
    <row r="253" spans="1:65" s="2" customFormat="1" ht="24.2" customHeight="1">
      <c r="A253" s="36"/>
      <c r="B253" s="37"/>
      <c r="C253" s="193" t="s">
        <v>352</v>
      </c>
      <c r="D253" s="193" t="s">
        <v>177</v>
      </c>
      <c r="E253" s="194" t="s">
        <v>348</v>
      </c>
      <c r="F253" s="195" t="s">
        <v>349</v>
      </c>
      <c r="G253" s="196" t="s">
        <v>180</v>
      </c>
      <c r="H253" s="197">
        <v>105.9</v>
      </c>
      <c r="I253" s="198"/>
      <c r="J253" s="199">
        <f>ROUND(I253*H253,2)</f>
        <v>0</v>
      </c>
      <c r="K253" s="195" t="s">
        <v>194</v>
      </c>
      <c r="L253" s="41"/>
      <c r="M253" s="200" t="s">
        <v>1</v>
      </c>
      <c r="N253" s="201" t="s">
        <v>48</v>
      </c>
      <c r="O253" s="73"/>
      <c r="P253" s="202">
        <f>O253*H253</f>
        <v>0</v>
      </c>
      <c r="Q253" s="202">
        <v>6.0600000000000003E-3</v>
      </c>
      <c r="R253" s="202">
        <f>Q253*H253</f>
        <v>0.64175400000000005</v>
      </c>
      <c r="S253" s="202">
        <v>0</v>
      </c>
      <c r="T253" s="203">
        <f>S253*H253</f>
        <v>0</v>
      </c>
      <c r="U253" s="36"/>
      <c r="V253" s="36"/>
      <c r="W253" s="36"/>
      <c r="X253" s="36"/>
      <c r="Y253" s="36"/>
      <c r="Z253" s="36"/>
      <c r="AA253" s="36"/>
      <c r="AB253" s="36"/>
      <c r="AC253" s="36"/>
      <c r="AD253" s="36"/>
      <c r="AE253" s="36"/>
      <c r="AR253" s="204" t="s">
        <v>261</v>
      </c>
      <c r="AT253" s="204" t="s">
        <v>177</v>
      </c>
      <c r="AU253" s="204" t="s">
        <v>91</v>
      </c>
      <c r="AY253" s="18" t="s">
        <v>174</v>
      </c>
      <c r="BE253" s="205">
        <f>IF(N253="základní",J253,0)</f>
        <v>0</v>
      </c>
      <c r="BF253" s="205">
        <f>IF(N253="snížená",J253,0)</f>
        <v>0</v>
      </c>
      <c r="BG253" s="205">
        <f>IF(N253="zákl. přenesená",J253,0)</f>
        <v>0</v>
      </c>
      <c r="BH253" s="205">
        <f>IF(N253="sníž. přenesená",J253,0)</f>
        <v>0</v>
      </c>
      <c r="BI253" s="205">
        <f>IF(N253="nulová",J253,0)</f>
        <v>0</v>
      </c>
      <c r="BJ253" s="18" t="s">
        <v>87</v>
      </c>
      <c r="BK253" s="205">
        <f>ROUND(I253*H253,2)</f>
        <v>0</v>
      </c>
      <c r="BL253" s="18" t="s">
        <v>261</v>
      </c>
      <c r="BM253" s="204" t="s">
        <v>350</v>
      </c>
    </row>
    <row r="254" spans="1:65" s="2" customFormat="1" ht="19.5">
      <c r="A254" s="36"/>
      <c r="B254" s="37"/>
      <c r="C254" s="38"/>
      <c r="D254" s="206" t="s">
        <v>183</v>
      </c>
      <c r="E254" s="38"/>
      <c r="F254" s="207" t="s">
        <v>351</v>
      </c>
      <c r="G254" s="38"/>
      <c r="H254" s="38"/>
      <c r="I254" s="208"/>
      <c r="J254" s="38"/>
      <c r="K254" s="38"/>
      <c r="L254" s="41"/>
      <c r="M254" s="209"/>
      <c r="N254" s="210"/>
      <c r="O254" s="73"/>
      <c r="P254" s="73"/>
      <c r="Q254" s="73"/>
      <c r="R254" s="73"/>
      <c r="S254" s="73"/>
      <c r="T254" s="74"/>
      <c r="U254" s="36"/>
      <c r="V254" s="36"/>
      <c r="W254" s="36"/>
      <c r="X254" s="36"/>
      <c r="Y254" s="36"/>
      <c r="Z254" s="36"/>
      <c r="AA254" s="36"/>
      <c r="AB254" s="36"/>
      <c r="AC254" s="36"/>
      <c r="AD254" s="36"/>
      <c r="AE254" s="36"/>
      <c r="AT254" s="18" t="s">
        <v>183</v>
      </c>
      <c r="AU254" s="18" t="s">
        <v>91</v>
      </c>
    </row>
    <row r="255" spans="1:65" s="13" customFormat="1" ht="11.25">
      <c r="B255" s="211"/>
      <c r="C255" s="212"/>
      <c r="D255" s="206" t="s">
        <v>185</v>
      </c>
      <c r="E255" s="213" t="s">
        <v>1</v>
      </c>
      <c r="F255" s="214" t="s">
        <v>186</v>
      </c>
      <c r="G255" s="212"/>
      <c r="H255" s="213" t="s">
        <v>1</v>
      </c>
      <c r="I255" s="215"/>
      <c r="J255" s="212"/>
      <c r="K255" s="212"/>
      <c r="L255" s="216"/>
      <c r="M255" s="217"/>
      <c r="N255" s="218"/>
      <c r="O255" s="218"/>
      <c r="P255" s="218"/>
      <c r="Q255" s="218"/>
      <c r="R255" s="218"/>
      <c r="S255" s="218"/>
      <c r="T255" s="219"/>
      <c r="AT255" s="220" t="s">
        <v>185</v>
      </c>
      <c r="AU255" s="220" t="s">
        <v>91</v>
      </c>
      <c r="AV255" s="13" t="s">
        <v>87</v>
      </c>
      <c r="AW255" s="13" t="s">
        <v>38</v>
      </c>
      <c r="AX255" s="13" t="s">
        <v>83</v>
      </c>
      <c r="AY255" s="220" t="s">
        <v>174</v>
      </c>
    </row>
    <row r="256" spans="1:65" s="13" customFormat="1" ht="11.25">
      <c r="B256" s="211"/>
      <c r="C256" s="212"/>
      <c r="D256" s="206" t="s">
        <v>185</v>
      </c>
      <c r="E256" s="213" t="s">
        <v>1</v>
      </c>
      <c r="F256" s="214" t="s">
        <v>187</v>
      </c>
      <c r="G256" s="212"/>
      <c r="H256" s="213" t="s">
        <v>1</v>
      </c>
      <c r="I256" s="215"/>
      <c r="J256" s="212"/>
      <c r="K256" s="212"/>
      <c r="L256" s="216"/>
      <c r="M256" s="217"/>
      <c r="N256" s="218"/>
      <c r="O256" s="218"/>
      <c r="P256" s="218"/>
      <c r="Q256" s="218"/>
      <c r="R256" s="218"/>
      <c r="S256" s="218"/>
      <c r="T256" s="219"/>
      <c r="AT256" s="220" t="s">
        <v>185</v>
      </c>
      <c r="AU256" s="220" t="s">
        <v>91</v>
      </c>
      <c r="AV256" s="13" t="s">
        <v>87</v>
      </c>
      <c r="AW256" s="13" t="s">
        <v>38</v>
      </c>
      <c r="AX256" s="13" t="s">
        <v>83</v>
      </c>
      <c r="AY256" s="220" t="s">
        <v>174</v>
      </c>
    </row>
    <row r="257" spans="1:65" s="14" customFormat="1" ht="11.25">
      <c r="B257" s="221"/>
      <c r="C257" s="222"/>
      <c r="D257" s="206" t="s">
        <v>185</v>
      </c>
      <c r="E257" s="223" t="s">
        <v>1</v>
      </c>
      <c r="F257" s="224" t="s">
        <v>730</v>
      </c>
      <c r="G257" s="222"/>
      <c r="H257" s="225">
        <v>105.9</v>
      </c>
      <c r="I257" s="226"/>
      <c r="J257" s="222"/>
      <c r="K257" s="222"/>
      <c r="L257" s="227"/>
      <c r="M257" s="228"/>
      <c r="N257" s="229"/>
      <c r="O257" s="229"/>
      <c r="P257" s="229"/>
      <c r="Q257" s="229"/>
      <c r="R257" s="229"/>
      <c r="S257" s="229"/>
      <c r="T257" s="230"/>
      <c r="AT257" s="231" t="s">
        <v>185</v>
      </c>
      <c r="AU257" s="231" t="s">
        <v>91</v>
      </c>
      <c r="AV257" s="14" t="s">
        <v>91</v>
      </c>
      <c r="AW257" s="14" t="s">
        <v>38</v>
      </c>
      <c r="AX257" s="14" t="s">
        <v>83</v>
      </c>
      <c r="AY257" s="231" t="s">
        <v>174</v>
      </c>
    </row>
    <row r="258" spans="1:65" s="15" customFormat="1" ht="11.25">
      <c r="B258" s="232"/>
      <c r="C258" s="233"/>
      <c r="D258" s="206" t="s">
        <v>185</v>
      </c>
      <c r="E258" s="234" t="s">
        <v>1</v>
      </c>
      <c r="F258" s="235" t="s">
        <v>189</v>
      </c>
      <c r="G258" s="233"/>
      <c r="H258" s="236">
        <v>105.9</v>
      </c>
      <c r="I258" s="237"/>
      <c r="J258" s="233"/>
      <c r="K258" s="233"/>
      <c r="L258" s="238"/>
      <c r="M258" s="239"/>
      <c r="N258" s="240"/>
      <c r="O258" s="240"/>
      <c r="P258" s="240"/>
      <c r="Q258" s="240"/>
      <c r="R258" s="240"/>
      <c r="S258" s="240"/>
      <c r="T258" s="241"/>
      <c r="AT258" s="242" t="s">
        <v>185</v>
      </c>
      <c r="AU258" s="242" t="s">
        <v>91</v>
      </c>
      <c r="AV258" s="15" t="s">
        <v>120</v>
      </c>
      <c r="AW258" s="15" t="s">
        <v>38</v>
      </c>
      <c r="AX258" s="15" t="s">
        <v>87</v>
      </c>
      <c r="AY258" s="242" t="s">
        <v>174</v>
      </c>
    </row>
    <row r="259" spans="1:65" s="2" customFormat="1" ht="16.5" customHeight="1">
      <c r="A259" s="36"/>
      <c r="B259" s="37"/>
      <c r="C259" s="243" t="s">
        <v>357</v>
      </c>
      <c r="D259" s="243" t="s">
        <v>271</v>
      </c>
      <c r="E259" s="244" t="s">
        <v>353</v>
      </c>
      <c r="F259" s="245" t="s">
        <v>354</v>
      </c>
      <c r="G259" s="246" t="s">
        <v>180</v>
      </c>
      <c r="H259" s="247">
        <v>116.49</v>
      </c>
      <c r="I259" s="248"/>
      <c r="J259" s="249">
        <f>ROUND(I259*H259,2)</f>
        <v>0</v>
      </c>
      <c r="K259" s="245" t="s">
        <v>181</v>
      </c>
      <c r="L259" s="250"/>
      <c r="M259" s="251" t="s">
        <v>1</v>
      </c>
      <c r="N259" s="252" t="s">
        <v>48</v>
      </c>
      <c r="O259" s="73"/>
      <c r="P259" s="202">
        <f>O259*H259</f>
        <v>0</v>
      </c>
      <c r="Q259" s="202">
        <v>1.4E-3</v>
      </c>
      <c r="R259" s="202">
        <f>Q259*H259</f>
        <v>0.16308599999999998</v>
      </c>
      <c r="S259" s="202">
        <v>0</v>
      </c>
      <c r="T259" s="203">
        <f>S259*H259</f>
        <v>0</v>
      </c>
      <c r="U259" s="36"/>
      <c r="V259" s="36"/>
      <c r="W259" s="36"/>
      <c r="X259" s="36"/>
      <c r="Y259" s="36"/>
      <c r="Z259" s="36"/>
      <c r="AA259" s="36"/>
      <c r="AB259" s="36"/>
      <c r="AC259" s="36"/>
      <c r="AD259" s="36"/>
      <c r="AE259" s="36"/>
      <c r="AR259" s="204" t="s">
        <v>274</v>
      </c>
      <c r="AT259" s="204" t="s">
        <v>271</v>
      </c>
      <c r="AU259" s="204" t="s">
        <v>91</v>
      </c>
      <c r="AY259" s="18" t="s">
        <v>174</v>
      </c>
      <c r="BE259" s="205">
        <f>IF(N259="základní",J259,0)</f>
        <v>0</v>
      </c>
      <c r="BF259" s="205">
        <f>IF(N259="snížená",J259,0)</f>
        <v>0</v>
      </c>
      <c r="BG259" s="205">
        <f>IF(N259="zákl. přenesená",J259,0)</f>
        <v>0</v>
      </c>
      <c r="BH259" s="205">
        <f>IF(N259="sníž. přenesená",J259,0)</f>
        <v>0</v>
      </c>
      <c r="BI259" s="205">
        <f>IF(N259="nulová",J259,0)</f>
        <v>0</v>
      </c>
      <c r="BJ259" s="18" t="s">
        <v>87</v>
      </c>
      <c r="BK259" s="205">
        <f>ROUND(I259*H259,2)</f>
        <v>0</v>
      </c>
      <c r="BL259" s="18" t="s">
        <v>261</v>
      </c>
      <c r="BM259" s="204" t="s">
        <v>355</v>
      </c>
    </row>
    <row r="260" spans="1:65" s="14" customFormat="1" ht="11.25">
      <c r="B260" s="221"/>
      <c r="C260" s="222"/>
      <c r="D260" s="206" t="s">
        <v>185</v>
      </c>
      <c r="E260" s="222"/>
      <c r="F260" s="224" t="s">
        <v>764</v>
      </c>
      <c r="G260" s="222"/>
      <c r="H260" s="225">
        <v>116.49</v>
      </c>
      <c r="I260" s="226"/>
      <c r="J260" s="222"/>
      <c r="K260" s="222"/>
      <c r="L260" s="227"/>
      <c r="M260" s="228"/>
      <c r="N260" s="229"/>
      <c r="O260" s="229"/>
      <c r="P260" s="229"/>
      <c r="Q260" s="229"/>
      <c r="R260" s="229"/>
      <c r="S260" s="229"/>
      <c r="T260" s="230"/>
      <c r="AT260" s="231" t="s">
        <v>185</v>
      </c>
      <c r="AU260" s="231" t="s">
        <v>91</v>
      </c>
      <c r="AV260" s="14" t="s">
        <v>91</v>
      </c>
      <c r="AW260" s="14" t="s">
        <v>4</v>
      </c>
      <c r="AX260" s="14" t="s">
        <v>87</v>
      </c>
      <c r="AY260" s="231" t="s">
        <v>174</v>
      </c>
    </row>
    <row r="261" spans="1:65" s="2" customFormat="1" ht="16.5" customHeight="1">
      <c r="A261" s="36"/>
      <c r="B261" s="37"/>
      <c r="C261" s="193" t="s">
        <v>361</v>
      </c>
      <c r="D261" s="193" t="s">
        <v>177</v>
      </c>
      <c r="E261" s="194" t="s">
        <v>358</v>
      </c>
      <c r="F261" s="195" t="s">
        <v>359</v>
      </c>
      <c r="G261" s="196" t="s">
        <v>180</v>
      </c>
      <c r="H261" s="197">
        <v>597.39499999999998</v>
      </c>
      <c r="I261" s="198"/>
      <c r="J261" s="199">
        <f>ROUND(I261*H261,2)</f>
        <v>0</v>
      </c>
      <c r="K261" s="195" t="s">
        <v>194</v>
      </c>
      <c r="L261" s="41"/>
      <c r="M261" s="200" t="s">
        <v>1</v>
      </c>
      <c r="N261" s="201" t="s">
        <v>48</v>
      </c>
      <c r="O261" s="73"/>
      <c r="P261" s="202">
        <f>O261*H261</f>
        <v>0</v>
      </c>
      <c r="Q261" s="202">
        <v>0</v>
      </c>
      <c r="R261" s="202">
        <f>Q261*H261</f>
        <v>0</v>
      </c>
      <c r="S261" s="202">
        <v>5.3E-3</v>
      </c>
      <c r="T261" s="203">
        <f>S261*H261</f>
        <v>3.1661934999999999</v>
      </c>
      <c r="U261" s="36"/>
      <c r="V261" s="36"/>
      <c r="W261" s="36"/>
      <c r="X261" s="36"/>
      <c r="Y261" s="36"/>
      <c r="Z261" s="36"/>
      <c r="AA261" s="36"/>
      <c r="AB261" s="36"/>
      <c r="AC261" s="36"/>
      <c r="AD261" s="36"/>
      <c r="AE261" s="36"/>
      <c r="AR261" s="204" t="s">
        <v>261</v>
      </c>
      <c r="AT261" s="204" t="s">
        <v>177</v>
      </c>
      <c r="AU261" s="204" t="s">
        <v>91</v>
      </c>
      <c r="AY261" s="18" t="s">
        <v>174</v>
      </c>
      <c r="BE261" s="205">
        <f>IF(N261="základní",J261,0)</f>
        <v>0</v>
      </c>
      <c r="BF261" s="205">
        <f>IF(N261="snížená",J261,0)</f>
        <v>0</v>
      </c>
      <c r="BG261" s="205">
        <f>IF(N261="zákl. přenesená",J261,0)</f>
        <v>0</v>
      </c>
      <c r="BH261" s="205">
        <f>IF(N261="sníž. přenesená",J261,0)</f>
        <v>0</v>
      </c>
      <c r="BI261" s="205">
        <f>IF(N261="nulová",J261,0)</f>
        <v>0</v>
      </c>
      <c r="BJ261" s="18" t="s">
        <v>87</v>
      </c>
      <c r="BK261" s="205">
        <f>ROUND(I261*H261,2)</f>
        <v>0</v>
      </c>
      <c r="BL261" s="18" t="s">
        <v>261</v>
      </c>
      <c r="BM261" s="204" t="s">
        <v>360</v>
      </c>
    </row>
    <row r="262" spans="1:65" s="13" customFormat="1" ht="11.25">
      <c r="B262" s="211"/>
      <c r="C262" s="212"/>
      <c r="D262" s="206" t="s">
        <v>185</v>
      </c>
      <c r="E262" s="213" t="s">
        <v>1</v>
      </c>
      <c r="F262" s="214" t="s">
        <v>186</v>
      </c>
      <c r="G262" s="212"/>
      <c r="H262" s="213" t="s">
        <v>1</v>
      </c>
      <c r="I262" s="215"/>
      <c r="J262" s="212"/>
      <c r="K262" s="212"/>
      <c r="L262" s="216"/>
      <c r="M262" s="217"/>
      <c r="N262" s="218"/>
      <c r="O262" s="218"/>
      <c r="P262" s="218"/>
      <c r="Q262" s="218"/>
      <c r="R262" s="218"/>
      <c r="S262" s="218"/>
      <c r="T262" s="219"/>
      <c r="AT262" s="220" t="s">
        <v>185</v>
      </c>
      <c r="AU262" s="220" t="s">
        <v>91</v>
      </c>
      <c r="AV262" s="13" t="s">
        <v>87</v>
      </c>
      <c r="AW262" s="13" t="s">
        <v>38</v>
      </c>
      <c r="AX262" s="13" t="s">
        <v>83</v>
      </c>
      <c r="AY262" s="220" t="s">
        <v>174</v>
      </c>
    </row>
    <row r="263" spans="1:65" s="14" customFormat="1" ht="11.25">
      <c r="B263" s="221"/>
      <c r="C263" s="222"/>
      <c r="D263" s="206" t="s">
        <v>185</v>
      </c>
      <c r="E263" s="223" t="s">
        <v>1</v>
      </c>
      <c r="F263" s="224" t="s">
        <v>765</v>
      </c>
      <c r="G263" s="222"/>
      <c r="H263" s="225">
        <v>597.39499999999998</v>
      </c>
      <c r="I263" s="226"/>
      <c r="J263" s="222"/>
      <c r="K263" s="222"/>
      <c r="L263" s="227"/>
      <c r="M263" s="228"/>
      <c r="N263" s="229"/>
      <c r="O263" s="229"/>
      <c r="P263" s="229"/>
      <c r="Q263" s="229"/>
      <c r="R263" s="229"/>
      <c r="S263" s="229"/>
      <c r="T263" s="230"/>
      <c r="AT263" s="231" t="s">
        <v>185</v>
      </c>
      <c r="AU263" s="231" t="s">
        <v>91</v>
      </c>
      <c r="AV263" s="14" t="s">
        <v>91</v>
      </c>
      <c r="AW263" s="14" t="s">
        <v>38</v>
      </c>
      <c r="AX263" s="14" t="s">
        <v>83</v>
      </c>
      <c r="AY263" s="231" t="s">
        <v>174</v>
      </c>
    </row>
    <row r="264" spans="1:65" s="15" customFormat="1" ht="11.25">
      <c r="B264" s="232"/>
      <c r="C264" s="233"/>
      <c r="D264" s="206" t="s">
        <v>185</v>
      </c>
      <c r="E264" s="234" t="s">
        <v>1</v>
      </c>
      <c r="F264" s="235" t="s">
        <v>189</v>
      </c>
      <c r="G264" s="233"/>
      <c r="H264" s="236">
        <v>597.39499999999998</v>
      </c>
      <c r="I264" s="237"/>
      <c r="J264" s="233"/>
      <c r="K264" s="233"/>
      <c r="L264" s="238"/>
      <c r="M264" s="239"/>
      <c r="N264" s="240"/>
      <c r="O264" s="240"/>
      <c r="P264" s="240"/>
      <c r="Q264" s="240"/>
      <c r="R264" s="240"/>
      <c r="S264" s="240"/>
      <c r="T264" s="241"/>
      <c r="AT264" s="242" t="s">
        <v>185</v>
      </c>
      <c r="AU264" s="242" t="s">
        <v>91</v>
      </c>
      <c r="AV264" s="15" t="s">
        <v>120</v>
      </c>
      <c r="AW264" s="15" t="s">
        <v>38</v>
      </c>
      <c r="AX264" s="15" t="s">
        <v>87</v>
      </c>
      <c r="AY264" s="242" t="s">
        <v>174</v>
      </c>
    </row>
    <row r="265" spans="1:65" s="2" customFormat="1" ht="21.75" customHeight="1">
      <c r="A265" s="36"/>
      <c r="B265" s="37"/>
      <c r="C265" s="193" t="s">
        <v>365</v>
      </c>
      <c r="D265" s="193" t="s">
        <v>177</v>
      </c>
      <c r="E265" s="194" t="s">
        <v>362</v>
      </c>
      <c r="F265" s="195" t="s">
        <v>363</v>
      </c>
      <c r="G265" s="196" t="s">
        <v>180</v>
      </c>
      <c r="H265" s="197">
        <v>597.39499999999998</v>
      </c>
      <c r="I265" s="198"/>
      <c r="J265" s="199">
        <f>ROUND(I265*H265,2)</f>
        <v>0</v>
      </c>
      <c r="K265" s="195" t="s">
        <v>194</v>
      </c>
      <c r="L265" s="41"/>
      <c r="M265" s="200" t="s">
        <v>1</v>
      </c>
      <c r="N265" s="201" t="s">
        <v>48</v>
      </c>
      <c r="O265" s="73"/>
      <c r="P265" s="202">
        <f>O265*H265</f>
        <v>0</v>
      </c>
      <c r="Q265" s="202">
        <v>1.2E-4</v>
      </c>
      <c r="R265" s="202">
        <f>Q265*H265</f>
        <v>7.1687399999999998E-2</v>
      </c>
      <c r="S265" s="202">
        <v>0</v>
      </c>
      <c r="T265" s="203">
        <f>S265*H265</f>
        <v>0</v>
      </c>
      <c r="U265" s="36"/>
      <c r="V265" s="36"/>
      <c r="W265" s="36"/>
      <c r="X265" s="36"/>
      <c r="Y265" s="36"/>
      <c r="Z265" s="36"/>
      <c r="AA265" s="36"/>
      <c r="AB265" s="36"/>
      <c r="AC265" s="36"/>
      <c r="AD265" s="36"/>
      <c r="AE265" s="36"/>
      <c r="AR265" s="204" t="s">
        <v>261</v>
      </c>
      <c r="AT265" s="204" t="s">
        <v>177</v>
      </c>
      <c r="AU265" s="204" t="s">
        <v>91</v>
      </c>
      <c r="AY265" s="18" t="s">
        <v>174</v>
      </c>
      <c r="BE265" s="205">
        <f>IF(N265="základní",J265,0)</f>
        <v>0</v>
      </c>
      <c r="BF265" s="205">
        <f>IF(N265="snížená",J265,0)</f>
        <v>0</v>
      </c>
      <c r="BG265" s="205">
        <f>IF(N265="zákl. přenesená",J265,0)</f>
        <v>0</v>
      </c>
      <c r="BH265" s="205">
        <f>IF(N265="sníž. přenesená",J265,0)</f>
        <v>0</v>
      </c>
      <c r="BI265" s="205">
        <f>IF(N265="nulová",J265,0)</f>
        <v>0</v>
      </c>
      <c r="BJ265" s="18" t="s">
        <v>87</v>
      </c>
      <c r="BK265" s="205">
        <f>ROUND(I265*H265,2)</f>
        <v>0</v>
      </c>
      <c r="BL265" s="18" t="s">
        <v>261</v>
      </c>
      <c r="BM265" s="204" t="s">
        <v>766</v>
      </c>
    </row>
    <row r="266" spans="1:65" s="13" customFormat="1" ht="11.25">
      <c r="B266" s="211"/>
      <c r="C266" s="212"/>
      <c r="D266" s="206" t="s">
        <v>185</v>
      </c>
      <c r="E266" s="213" t="s">
        <v>1</v>
      </c>
      <c r="F266" s="214" t="s">
        <v>186</v>
      </c>
      <c r="G266" s="212"/>
      <c r="H266" s="213" t="s">
        <v>1</v>
      </c>
      <c r="I266" s="215"/>
      <c r="J266" s="212"/>
      <c r="K266" s="212"/>
      <c r="L266" s="216"/>
      <c r="M266" s="217"/>
      <c r="N266" s="218"/>
      <c r="O266" s="218"/>
      <c r="P266" s="218"/>
      <c r="Q266" s="218"/>
      <c r="R266" s="218"/>
      <c r="S266" s="218"/>
      <c r="T266" s="219"/>
      <c r="AT266" s="220" t="s">
        <v>185</v>
      </c>
      <c r="AU266" s="220" t="s">
        <v>91</v>
      </c>
      <c r="AV266" s="13" t="s">
        <v>87</v>
      </c>
      <c r="AW266" s="13" t="s">
        <v>38</v>
      </c>
      <c r="AX266" s="13" t="s">
        <v>83</v>
      </c>
      <c r="AY266" s="220" t="s">
        <v>174</v>
      </c>
    </row>
    <row r="267" spans="1:65" s="14" customFormat="1" ht="11.25">
      <c r="B267" s="221"/>
      <c r="C267" s="222"/>
      <c r="D267" s="206" t="s">
        <v>185</v>
      </c>
      <c r="E267" s="223" t="s">
        <v>1</v>
      </c>
      <c r="F267" s="224" t="s">
        <v>731</v>
      </c>
      <c r="G267" s="222"/>
      <c r="H267" s="225">
        <v>597.39499999999998</v>
      </c>
      <c r="I267" s="226"/>
      <c r="J267" s="222"/>
      <c r="K267" s="222"/>
      <c r="L267" s="227"/>
      <c r="M267" s="228"/>
      <c r="N267" s="229"/>
      <c r="O267" s="229"/>
      <c r="P267" s="229"/>
      <c r="Q267" s="229"/>
      <c r="R267" s="229"/>
      <c r="S267" s="229"/>
      <c r="T267" s="230"/>
      <c r="AT267" s="231" t="s">
        <v>185</v>
      </c>
      <c r="AU267" s="231" t="s">
        <v>91</v>
      </c>
      <c r="AV267" s="14" t="s">
        <v>91</v>
      </c>
      <c r="AW267" s="14" t="s">
        <v>38</v>
      </c>
      <c r="AX267" s="14" t="s">
        <v>83</v>
      </c>
      <c r="AY267" s="231" t="s">
        <v>174</v>
      </c>
    </row>
    <row r="268" spans="1:65" s="15" customFormat="1" ht="11.25">
      <c r="B268" s="232"/>
      <c r="C268" s="233"/>
      <c r="D268" s="206" t="s">
        <v>185</v>
      </c>
      <c r="E268" s="234" t="s">
        <v>1</v>
      </c>
      <c r="F268" s="235" t="s">
        <v>189</v>
      </c>
      <c r="G268" s="233"/>
      <c r="H268" s="236">
        <v>597.39499999999998</v>
      </c>
      <c r="I268" s="237"/>
      <c r="J268" s="233"/>
      <c r="K268" s="233"/>
      <c r="L268" s="238"/>
      <c r="M268" s="239"/>
      <c r="N268" s="240"/>
      <c r="O268" s="240"/>
      <c r="P268" s="240"/>
      <c r="Q268" s="240"/>
      <c r="R268" s="240"/>
      <c r="S268" s="240"/>
      <c r="T268" s="241"/>
      <c r="AT268" s="242" t="s">
        <v>185</v>
      </c>
      <c r="AU268" s="242" t="s">
        <v>91</v>
      </c>
      <c r="AV268" s="15" t="s">
        <v>120</v>
      </c>
      <c r="AW268" s="15" t="s">
        <v>38</v>
      </c>
      <c r="AX268" s="15" t="s">
        <v>87</v>
      </c>
      <c r="AY268" s="242" t="s">
        <v>174</v>
      </c>
    </row>
    <row r="269" spans="1:65" s="2" customFormat="1" ht="16.5" customHeight="1">
      <c r="A269" s="36"/>
      <c r="B269" s="37"/>
      <c r="C269" s="243" t="s">
        <v>370</v>
      </c>
      <c r="D269" s="243" t="s">
        <v>271</v>
      </c>
      <c r="E269" s="244" t="s">
        <v>767</v>
      </c>
      <c r="F269" s="245" t="s">
        <v>768</v>
      </c>
      <c r="G269" s="246" t="s">
        <v>180</v>
      </c>
      <c r="H269" s="247">
        <v>657.13499999999999</v>
      </c>
      <c r="I269" s="248"/>
      <c r="J269" s="249">
        <f>ROUND(I269*H269,2)</f>
        <v>0</v>
      </c>
      <c r="K269" s="245" t="s">
        <v>181</v>
      </c>
      <c r="L269" s="250"/>
      <c r="M269" s="251" t="s">
        <v>1</v>
      </c>
      <c r="N269" s="252" t="s">
        <v>48</v>
      </c>
      <c r="O269" s="73"/>
      <c r="P269" s="202">
        <f>O269*H269</f>
        <v>0</v>
      </c>
      <c r="Q269" s="202">
        <v>5.4000000000000003E-3</v>
      </c>
      <c r="R269" s="202">
        <f>Q269*H269</f>
        <v>3.5485290000000003</v>
      </c>
      <c r="S269" s="202">
        <v>0</v>
      </c>
      <c r="T269" s="203">
        <f>S269*H269</f>
        <v>0</v>
      </c>
      <c r="U269" s="36"/>
      <c r="V269" s="36"/>
      <c r="W269" s="36"/>
      <c r="X269" s="36"/>
      <c r="Y269" s="36"/>
      <c r="Z269" s="36"/>
      <c r="AA269" s="36"/>
      <c r="AB269" s="36"/>
      <c r="AC269" s="36"/>
      <c r="AD269" s="36"/>
      <c r="AE269" s="36"/>
      <c r="AR269" s="204" t="s">
        <v>274</v>
      </c>
      <c r="AT269" s="204" t="s">
        <v>271</v>
      </c>
      <c r="AU269" s="204" t="s">
        <v>91</v>
      </c>
      <c r="AY269" s="18" t="s">
        <v>174</v>
      </c>
      <c r="BE269" s="205">
        <f>IF(N269="základní",J269,0)</f>
        <v>0</v>
      </c>
      <c r="BF269" s="205">
        <f>IF(N269="snížená",J269,0)</f>
        <v>0</v>
      </c>
      <c r="BG269" s="205">
        <f>IF(N269="zákl. přenesená",J269,0)</f>
        <v>0</v>
      </c>
      <c r="BH269" s="205">
        <f>IF(N269="sníž. přenesená",J269,0)</f>
        <v>0</v>
      </c>
      <c r="BI269" s="205">
        <f>IF(N269="nulová",J269,0)</f>
        <v>0</v>
      </c>
      <c r="BJ269" s="18" t="s">
        <v>87</v>
      </c>
      <c r="BK269" s="205">
        <f>ROUND(I269*H269,2)</f>
        <v>0</v>
      </c>
      <c r="BL269" s="18" t="s">
        <v>261</v>
      </c>
      <c r="BM269" s="204" t="s">
        <v>769</v>
      </c>
    </row>
    <row r="270" spans="1:65" s="14" customFormat="1" ht="11.25">
      <c r="B270" s="221"/>
      <c r="C270" s="222"/>
      <c r="D270" s="206" t="s">
        <v>185</v>
      </c>
      <c r="E270" s="222"/>
      <c r="F270" s="224" t="s">
        <v>770</v>
      </c>
      <c r="G270" s="222"/>
      <c r="H270" s="225">
        <v>657.13499999999999</v>
      </c>
      <c r="I270" s="226"/>
      <c r="J270" s="222"/>
      <c r="K270" s="222"/>
      <c r="L270" s="227"/>
      <c r="M270" s="228"/>
      <c r="N270" s="229"/>
      <c r="O270" s="229"/>
      <c r="P270" s="229"/>
      <c r="Q270" s="229"/>
      <c r="R270" s="229"/>
      <c r="S270" s="229"/>
      <c r="T270" s="230"/>
      <c r="AT270" s="231" t="s">
        <v>185</v>
      </c>
      <c r="AU270" s="231" t="s">
        <v>91</v>
      </c>
      <c r="AV270" s="14" t="s">
        <v>91</v>
      </c>
      <c r="AW270" s="14" t="s">
        <v>4</v>
      </c>
      <c r="AX270" s="14" t="s">
        <v>87</v>
      </c>
      <c r="AY270" s="231" t="s">
        <v>174</v>
      </c>
    </row>
    <row r="271" spans="1:65" s="2" customFormat="1" ht="16.5" customHeight="1">
      <c r="A271" s="36"/>
      <c r="B271" s="37"/>
      <c r="C271" s="193" t="s">
        <v>375</v>
      </c>
      <c r="D271" s="193" t="s">
        <v>177</v>
      </c>
      <c r="E271" s="194" t="s">
        <v>371</v>
      </c>
      <c r="F271" s="195" t="s">
        <v>372</v>
      </c>
      <c r="G271" s="196" t="s">
        <v>211</v>
      </c>
      <c r="H271" s="197">
        <v>105.9</v>
      </c>
      <c r="I271" s="198"/>
      <c r="J271" s="199">
        <f>ROUND(I271*H271,2)</f>
        <v>0</v>
      </c>
      <c r="K271" s="195" t="s">
        <v>194</v>
      </c>
      <c r="L271" s="41"/>
      <c r="M271" s="200" t="s">
        <v>1</v>
      </c>
      <c r="N271" s="201" t="s">
        <v>48</v>
      </c>
      <c r="O271" s="73"/>
      <c r="P271" s="202">
        <f>O271*H271</f>
        <v>0</v>
      </c>
      <c r="Q271" s="202">
        <v>3.0000000000000001E-5</v>
      </c>
      <c r="R271" s="202">
        <f>Q271*H271</f>
        <v>3.1770000000000001E-3</v>
      </c>
      <c r="S271" s="202">
        <v>0</v>
      </c>
      <c r="T271" s="203">
        <f>S271*H271</f>
        <v>0</v>
      </c>
      <c r="U271" s="36"/>
      <c r="V271" s="36"/>
      <c r="W271" s="36"/>
      <c r="X271" s="36"/>
      <c r="Y271" s="36"/>
      <c r="Z271" s="36"/>
      <c r="AA271" s="36"/>
      <c r="AB271" s="36"/>
      <c r="AC271" s="36"/>
      <c r="AD271" s="36"/>
      <c r="AE271" s="36"/>
      <c r="AR271" s="204" t="s">
        <v>261</v>
      </c>
      <c r="AT271" s="204" t="s">
        <v>177</v>
      </c>
      <c r="AU271" s="204" t="s">
        <v>91</v>
      </c>
      <c r="AY271" s="18" t="s">
        <v>174</v>
      </c>
      <c r="BE271" s="205">
        <f>IF(N271="základní",J271,0)</f>
        <v>0</v>
      </c>
      <c r="BF271" s="205">
        <f>IF(N271="snížená",J271,0)</f>
        <v>0</v>
      </c>
      <c r="BG271" s="205">
        <f>IF(N271="zákl. přenesená",J271,0)</f>
        <v>0</v>
      </c>
      <c r="BH271" s="205">
        <f>IF(N271="sníž. přenesená",J271,0)</f>
        <v>0</v>
      </c>
      <c r="BI271" s="205">
        <f>IF(N271="nulová",J271,0)</f>
        <v>0</v>
      </c>
      <c r="BJ271" s="18" t="s">
        <v>87</v>
      </c>
      <c r="BK271" s="205">
        <f>ROUND(I271*H271,2)</f>
        <v>0</v>
      </c>
      <c r="BL271" s="18" t="s">
        <v>261</v>
      </c>
      <c r="BM271" s="204" t="s">
        <v>373</v>
      </c>
    </row>
    <row r="272" spans="1:65" s="13" customFormat="1" ht="11.25">
      <c r="B272" s="211"/>
      <c r="C272" s="212"/>
      <c r="D272" s="206" t="s">
        <v>185</v>
      </c>
      <c r="E272" s="213" t="s">
        <v>1</v>
      </c>
      <c r="F272" s="214" t="s">
        <v>186</v>
      </c>
      <c r="G272" s="212"/>
      <c r="H272" s="213" t="s">
        <v>1</v>
      </c>
      <c r="I272" s="215"/>
      <c r="J272" s="212"/>
      <c r="K272" s="212"/>
      <c r="L272" s="216"/>
      <c r="M272" s="217"/>
      <c r="N272" s="218"/>
      <c r="O272" s="218"/>
      <c r="P272" s="218"/>
      <c r="Q272" s="218"/>
      <c r="R272" s="218"/>
      <c r="S272" s="218"/>
      <c r="T272" s="219"/>
      <c r="AT272" s="220" t="s">
        <v>185</v>
      </c>
      <c r="AU272" s="220" t="s">
        <v>91</v>
      </c>
      <c r="AV272" s="13" t="s">
        <v>87</v>
      </c>
      <c r="AW272" s="13" t="s">
        <v>38</v>
      </c>
      <c r="AX272" s="13" t="s">
        <v>83</v>
      </c>
      <c r="AY272" s="220" t="s">
        <v>174</v>
      </c>
    </row>
    <row r="273" spans="1:65" s="13" customFormat="1" ht="11.25">
      <c r="B273" s="211"/>
      <c r="C273" s="212"/>
      <c r="D273" s="206" t="s">
        <v>185</v>
      </c>
      <c r="E273" s="213" t="s">
        <v>1</v>
      </c>
      <c r="F273" s="214" t="s">
        <v>187</v>
      </c>
      <c r="G273" s="212"/>
      <c r="H273" s="213" t="s">
        <v>1</v>
      </c>
      <c r="I273" s="215"/>
      <c r="J273" s="212"/>
      <c r="K273" s="212"/>
      <c r="L273" s="216"/>
      <c r="M273" s="217"/>
      <c r="N273" s="218"/>
      <c r="O273" s="218"/>
      <c r="P273" s="218"/>
      <c r="Q273" s="218"/>
      <c r="R273" s="218"/>
      <c r="S273" s="218"/>
      <c r="T273" s="219"/>
      <c r="AT273" s="220" t="s">
        <v>185</v>
      </c>
      <c r="AU273" s="220" t="s">
        <v>91</v>
      </c>
      <c r="AV273" s="13" t="s">
        <v>87</v>
      </c>
      <c r="AW273" s="13" t="s">
        <v>38</v>
      </c>
      <c r="AX273" s="13" t="s">
        <v>83</v>
      </c>
      <c r="AY273" s="220" t="s">
        <v>174</v>
      </c>
    </row>
    <row r="274" spans="1:65" s="14" customFormat="1" ht="11.25">
      <c r="B274" s="221"/>
      <c r="C274" s="222"/>
      <c r="D274" s="206" t="s">
        <v>185</v>
      </c>
      <c r="E274" s="223" t="s">
        <v>1</v>
      </c>
      <c r="F274" s="224" t="s">
        <v>771</v>
      </c>
      <c r="G274" s="222"/>
      <c r="H274" s="225">
        <v>105.9</v>
      </c>
      <c r="I274" s="226"/>
      <c r="J274" s="222"/>
      <c r="K274" s="222"/>
      <c r="L274" s="227"/>
      <c r="M274" s="228"/>
      <c r="N274" s="229"/>
      <c r="O274" s="229"/>
      <c r="P274" s="229"/>
      <c r="Q274" s="229"/>
      <c r="R274" s="229"/>
      <c r="S274" s="229"/>
      <c r="T274" s="230"/>
      <c r="AT274" s="231" t="s">
        <v>185</v>
      </c>
      <c r="AU274" s="231" t="s">
        <v>91</v>
      </c>
      <c r="AV274" s="14" t="s">
        <v>91</v>
      </c>
      <c r="AW274" s="14" t="s">
        <v>38</v>
      </c>
      <c r="AX274" s="14" t="s">
        <v>83</v>
      </c>
      <c r="AY274" s="231" t="s">
        <v>174</v>
      </c>
    </row>
    <row r="275" spans="1:65" s="15" customFormat="1" ht="11.25">
      <c r="B275" s="232"/>
      <c r="C275" s="233"/>
      <c r="D275" s="206" t="s">
        <v>185</v>
      </c>
      <c r="E275" s="234" t="s">
        <v>1</v>
      </c>
      <c r="F275" s="235" t="s">
        <v>189</v>
      </c>
      <c r="G275" s="233"/>
      <c r="H275" s="236">
        <v>105.9</v>
      </c>
      <c r="I275" s="237"/>
      <c r="J275" s="233"/>
      <c r="K275" s="233"/>
      <c r="L275" s="238"/>
      <c r="M275" s="239"/>
      <c r="N275" s="240"/>
      <c r="O275" s="240"/>
      <c r="P275" s="240"/>
      <c r="Q275" s="240"/>
      <c r="R275" s="240"/>
      <c r="S275" s="240"/>
      <c r="T275" s="241"/>
      <c r="AT275" s="242" t="s">
        <v>185</v>
      </c>
      <c r="AU275" s="242" t="s">
        <v>91</v>
      </c>
      <c r="AV275" s="15" t="s">
        <v>120</v>
      </c>
      <c r="AW275" s="15" t="s">
        <v>38</v>
      </c>
      <c r="AX275" s="15" t="s">
        <v>87</v>
      </c>
      <c r="AY275" s="242" t="s">
        <v>174</v>
      </c>
    </row>
    <row r="276" spans="1:65" s="2" customFormat="1" ht="16.5" customHeight="1">
      <c r="A276" s="36"/>
      <c r="B276" s="37"/>
      <c r="C276" s="243" t="s">
        <v>380</v>
      </c>
      <c r="D276" s="243" t="s">
        <v>271</v>
      </c>
      <c r="E276" s="244" t="s">
        <v>376</v>
      </c>
      <c r="F276" s="245" t="s">
        <v>377</v>
      </c>
      <c r="G276" s="246" t="s">
        <v>211</v>
      </c>
      <c r="H276" s="247">
        <v>111.19499999999999</v>
      </c>
      <c r="I276" s="248"/>
      <c r="J276" s="249">
        <f>ROUND(I276*H276,2)</f>
        <v>0</v>
      </c>
      <c r="K276" s="245" t="s">
        <v>194</v>
      </c>
      <c r="L276" s="250"/>
      <c r="M276" s="251" t="s">
        <v>1</v>
      </c>
      <c r="N276" s="252" t="s">
        <v>48</v>
      </c>
      <c r="O276" s="73"/>
      <c r="P276" s="202">
        <f>O276*H276</f>
        <v>0</v>
      </c>
      <c r="Q276" s="202">
        <v>5.5000000000000003E-4</v>
      </c>
      <c r="R276" s="202">
        <f>Q276*H276</f>
        <v>6.1157250000000003E-2</v>
      </c>
      <c r="S276" s="202">
        <v>0</v>
      </c>
      <c r="T276" s="203">
        <f>S276*H276</f>
        <v>0</v>
      </c>
      <c r="U276" s="36"/>
      <c r="V276" s="36"/>
      <c r="W276" s="36"/>
      <c r="X276" s="36"/>
      <c r="Y276" s="36"/>
      <c r="Z276" s="36"/>
      <c r="AA276" s="36"/>
      <c r="AB276" s="36"/>
      <c r="AC276" s="36"/>
      <c r="AD276" s="36"/>
      <c r="AE276" s="36"/>
      <c r="AR276" s="204" t="s">
        <v>274</v>
      </c>
      <c r="AT276" s="204" t="s">
        <v>271</v>
      </c>
      <c r="AU276" s="204" t="s">
        <v>91</v>
      </c>
      <c r="AY276" s="18" t="s">
        <v>174</v>
      </c>
      <c r="BE276" s="205">
        <f>IF(N276="základní",J276,0)</f>
        <v>0</v>
      </c>
      <c r="BF276" s="205">
        <f>IF(N276="snížená",J276,0)</f>
        <v>0</v>
      </c>
      <c r="BG276" s="205">
        <f>IF(N276="zákl. přenesená",J276,0)</f>
        <v>0</v>
      </c>
      <c r="BH276" s="205">
        <f>IF(N276="sníž. přenesená",J276,0)</f>
        <v>0</v>
      </c>
      <c r="BI276" s="205">
        <f>IF(N276="nulová",J276,0)</f>
        <v>0</v>
      </c>
      <c r="BJ276" s="18" t="s">
        <v>87</v>
      </c>
      <c r="BK276" s="205">
        <f>ROUND(I276*H276,2)</f>
        <v>0</v>
      </c>
      <c r="BL276" s="18" t="s">
        <v>261</v>
      </c>
      <c r="BM276" s="204" t="s">
        <v>378</v>
      </c>
    </row>
    <row r="277" spans="1:65" s="14" customFormat="1" ht="11.25">
      <c r="B277" s="221"/>
      <c r="C277" s="222"/>
      <c r="D277" s="206" t="s">
        <v>185</v>
      </c>
      <c r="E277" s="222"/>
      <c r="F277" s="224" t="s">
        <v>772</v>
      </c>
      <c r="G277" s="222"/>
      <c r="H277" s="225">
        <v>111.19499999999999</v>
      </c>
      <c r="I277" s="226"/>
      <c r="J277" s="222"/>
      <c r="K277" s="222"/>
      <c r="L277" s="227"/>
      <c r="M277" s="228"/>
      <c r="N277" s="229"/>
      <c r="O277" s="229"/>
      <c r="P277" s="229"/>
      <c r="Q277" s="229"/>
      <c r="R277" s="229"/>
      <c r="S277" s="229"/>
      <c r="T277" s="230"/>
      <c r="AT277" s="231" t="s">
        <v>185</v>
      </c>
      <c r="AU277" s="231" t="s">
        <v>91</v>
      </c>
      <c r="AV277" s="14" t="s">
        <v>91</v>
      </c>
      <c r="AW277" s="14" t="s">
        <v>4</v>
      </c>
      <c r="AX277" s="14" t="s">
        <v>87</v>
      </c>
      <c r="AY277" s="231" t="s">
        <v>174</v>
      </c>
    </row>
    <row r="278" spans="1:65" s="2" customFormat="1" ht="16.5" customHeight="1">
      <c r="A278" s="36"/>
      <c r="B278" s="37"/>
      <c r="C278" s="193" t="s">
        <v>384</v>
      </c>
      <c r="D278" s="193" t="s">
        <v>177</v>
      </c>
      <c r="E278" s="194" t="s">
        <v>381</v>
      </c>
      <c r="F278" s="195" t="s">
        <v>382</v>
      </c>
      <c r="G278" s="196" t="s">
        <v>180</v>
      </c>
      <c r="H278" s="197">
        <v>597.39499999999998</v>
      </c>
      <c r="I278" s="198"/>
      <c r="J278" s="199">
        <f>ROUND(I278*H278,2)</f>
        <v>0</v>
      </c>
      <c r="K278" s="195" t="s">
        <v>194</v>
      </c>
      <c r="L278" s="41"/>
      <c r="M278" s="200" t="s">
        <v>1</v>
      </c>
      <c r="N278" s="201" t="s">
        <v>48</v>
      </c>
      <c r="O278" s="73"/>
      <c r="P278" s="202">
        <f>O278*H278</f>
        <v>0</v>
      </c>
      <c r="Q278" s="202">
        <v>9.0000000000000006E-5</v>
      </c>
      <c r="R278" s="202">
        <f>Q278*H278</f>
        <v>5.3765550000000002E-2</v>
      </c>
      <c r="S278" s="202">
        <v>0</v>
      </c>
      <c r="T278" s="203">
        <f>S278*H278</f>
        <v>0</v>
      </c>
      <c r="U278" s="36"/>
      <c r="V278" s="36"/>
      <c r="W278" s="36"/>
      <c r="X278" s="36"/>
      <c r="Y278" s="36"/>
      <c r="Z278" s="36"/>
      <c r="AA278" s="36"/>
      <c r="AB278" s="36"/>
      <c r="AC278" s="36"/>
      <c r="AD278" s="36"/>
      <c r="AE278" s="36"/>
      <c r="AR278" s="204" t="s">
        <v>261</v>
      </c>
      <c r="AT278" s="204" t="s">
        <v>177</v>
      </c>
      <c r="AU278" s="204" t="s">
        <v>91</v>
      </c>
      <c r="AY278" s="18" t="s">
        <v>174</v>
      </c>
      <c r="BE278" s="205">
        <f>IF(N278="základní",J278,0)</f>
        <v>0</v>
      </c>
      <c r="BF278" s="205">
        <f>IF(N278="snížená",J278,0)</f>
        <v>0</v>
      </c>
      <c r="BG278" s="205">
        <f>IF(N278="zákl. přenesená",J278,0)</f>
        <v>0</v>
      </c>
      <c r="BH278" s="205">
        <f>IF(N278="sníž. přenesená",J278,0)</f>
        <v>0</v>
      </c>
      <c r="BI278" s="205">
        <f>IF(N278="nulová",J278,0)</f>
        <v>0</v>
      </c>
      <c r="BJ278" s="18" t="s">
        <v>87</v>
      </c>
      <c r="BK278" s="205">
        <f>ROUND(I278*H278,2)</f>
        <v>0</v>
      </c>
      <c r="BL278" s="18" t="s">
        <v>261</v>
      </c>
      <c r="BM278" s="204" t="s">
        <v>383</v>
      </c>
    </row>
    <row r="279" spans="1:65" s="2" customFormat="1" ht="16.5" customHeight="1">
      <c r="A279" s="36"/>
      <c r="B279" s="37"/>
      <c r="C279" s="193" t="s">
        <v>388</v>
      </c>
      <c r="D279" s="193" t="s">
        <v>177</v>
      </c>
      <c r="E279" s="194" t="s">
        <v>385</v>
      </c>
      <c r="F279" s="195" t="s">
        <v>386</v>
      </c>
      <c r="G279" s="196" t="s">
        <v>180</v>
      </c>
      <c r="H279" s="197">
        <v>597.39499999999998</v>
      </c>
      <c r="I279" s="198"/>
      <c r="J279" s="199">
        <f>ROUND(I279*H279,2)</f>
        <v>0</v>
      </c>
      <c r="K279" s="195" t="s">
        <v>194</v>
      </c>
      <c r="L279" s="41"/>
      <c r="M279" s="200" t="s">
        <v>1</v>
      </c>
      <c r="N279" s="201" t="s">
        <v>48</v>
      </c>
      <c r="O279" s="73"/>
      <c r="P279" s="202">
        <f>O279*H279</f>
        <v>0</v>
      </c>
      <c r="Q279" s="202">
        <v>1E-4</v>
      </c>
      <c r="R279" s="202">
        <f>Q279*H279</f>
        <v>5.9739500000000001E-2</v>
      </c>
      <c r="S279" s="202">
        <v>0</v>
      </c>
      <c r="T279" s="203">
        <f>S279*H279</f>
        <v>0</v>
      </c>
      <c r="U279" s="36"/>
      <c r="V279" s="36"/>
      <c r="W279" s="36"/>
      <c r="X279" s="36"/>
      <c r="Y279" s="36"/>
      <c r="Z279" s="36"/>
      <c r="AA279" s="36"/>
      <c r="AB279" s="36"/>
      <c r="AC279" s="36"/>
      <c r="AD279" s="36"/>
      <c r="AE279" s="36"/>
      <c r="AR279" s="204" t="s">
        <v>261</v>
      </c>
      <c r="AT279" s="204" t="s">
        <v>177</v>
      </c>
      <c r="AU279" s="204" t="s">
        <v>91</v>
      </c>
      <c r="AY279" s="18" t="s">
        <v>174</v>
      </c>
      <c r="BE279" s="205">
        <f>IF(N279="základní",J279,0)</f>
        <v>0</v>
      </c>
      <c r="BF279" s="205">
        <f>IF(N279="snížená",J279,0)</f>
        <v>0</v>
      </c>
      <c r="BG279" s="205">
        <f>IF(N279="zákl. přenesená",J279,0)</f>
        <v>0</v>
      </c>
      <c r="BH279" s="205">
        <f>IF(N279="sníž. přenesená",J279,0)</f>
        <v>0</v>
      </c>
      <c r="BI279" s="205">
        <f>IF(N279="nulová",J279,0)</f>
        <v>0</v>
      </c>
      <c r="BJ279" s="18" t="s">
        <v>87</v>
      </c>
      <c r="BK279" s="205">
        <f>ROUND(I279*H279,2)</f>
        <v>0</v>
      </c>
      <c r="BL279" s="18" t="s">
        <v>261</v>
      </c>
      <c r="BM279" s="204" t="s">
        <v>387</v>
      </c>
    </row>
    <row r="280" spans="1:65" s="2" customFormat="1" ht="21.75" customHeight="1">
      <c r="A280" s="36"/>
      <c r="B280" s="37"/>
      <c r="C280" s="193" t="s">
        <v>392</v>
      </c>
      <c r="D280" s="193" t="s">
        <v>177</v>
      </c>
      <c r="E280" s="194" t="s">
        <v>389</v>
      </c>
      <c r="F280" s="195" t="s">
        <v>390</v>
      </c>
      <c r="G280" s="196" t="s">
        <v>180</v>
      </c>
      <c r="H280" s="197">
        <v>597.39499999999998</v>
      </c>
      <c r="I280" s="198"/>
      <c r="J280" s="199">
        <f>ROUND(I280*H280,2)</f>
        <v>0</v>
      </c>
      <c r="K280" s="195" t="s">
        <v>194</v>
      </c>
      <c r="L280" s="41"/>
      <c r="M280" s="200" t="s">
        <v>1</v>
      </c>
      <c r="N280" s="201" t="s">
        <v>48</v>
      </c>
      <c r="O280" s="73"/>
      <c r="P280" s="202">
        <f>O280*H280</f>
        <v>0</v>
      </c>
      <c r="Q280" s="202">
        <v>1.2E-4</v>
      </c>
      <c r="R280" s="202">
        <f>Q280*H280</f>
        <v>7.1687399999999998E-2</v>
      </c>
      <c r="S280" s="202">
        <v>0</v>
      </c>
      <c r="T280" s="203">
        <f>S280*H280</f>
        <v>0</v>
      </c>
      <c r="U280" s="36"/>
      <c r="V280" s="36"/>
      <c r="W280" s="36"/>
      <c r="X280" s="36"/>
      <c r="Y280" s="36"/>
      <c r="Z280" s="36"/>
      <c r="AA280" s="36"/>
      <c r="AB280" s="36"/>
      <c r="AC280" s="36"/>
      <c r="AD280" s="36"/>
      <c r="AE280" s="36"/>
      <c r="AR280" s="204" t="s">
        <v>261</v>
      </c>
      <c r="AT280" s="204" t="s">
        <v>177</v>
      </c>
      <c r="AU280" s="204" t="s">
        <v>91</v>
      </c>
      <c r="AY280" s="18" t="s">
        <v>174</v>
      </c>
      <c r="BE280" s="205">
        <f>IF(N280="základní",J280,0)</f>
        <v>0</v>
      </c>
      <c r="BF280" s="205">
        <f>IF(N280="snížená",J280,0)</f>
        <v>0</v>
      </c>
      <c r="BG280" s="205">
        <f>IF(N280="zákl. přenesená",J280,0)</f>
        <v>0</v>
      </c>
      <c r="BH280" s="205">
        <f>IF(N280="sníž. přenesená",J280,0)</f>
        <v>0</v>
      </c>
      <c r="BI280" s="205">
        <f>IF(N280="nulová",J280,0)</f>
        <v>0</v>
      </c>
      <c r="BJ280" s="18" t="s">
        <v>87</v>
      </c>
      <c r="BK280" s="205">
        <f>ROUND(I280*H280,2)</f>
        <v>0</v>
      </c>
      <c r="BL280" s="18" t="s">
        <v>261</v>
      </c>
      <c r="BM280" s="204" t="s">
        <v>391</v>
      </c>
    </row>
    <row r="281" spans="1:65" s="13" customFormat="1" ht="11.25">
      <c r="B281" s="211"/>
      <c r="C281" s="212"/>
      <c r="D281" s="206" t="s">
        <v>185</v>
      </c>
      <c r="E281" s="213" t="s">
        <v>1</v>
      </c>
      <c r="F281" s="214" t="s">
        <v>186</v>
      </c>
      <c r="G281" s="212"/>
      <c r="H281" s="213" t="s">
        <v>1</v>
      </c>
      <c r="I281" s="215"/>
      <c r="J281" s="212"/>
      <c r="K281" s="212"/>
      <c r="L281" s="216"/>
      <c r="M281" s="217"/>
      <c r="N281" s="218"/>
      <c r="O281" s="218"/>
      <c r="P281" s="218"/>
      <c r="Q281" s="218"/>
      <c r="R281" s="218"/>
      <c r="S281" s="218"/>
      <c r="T281" s="219"/>
      <c r="AT281" s="220" t="s">
        <v>185</v>
      </c>
      <c r="AU281" s="220" t="s">
        <v>91</v>
      </c>
      <c r="AV281" s="13" t="s">
        <v>87</v>
      </c>
      <c r="AW281" s="13" t="s">
        <v>38</v>
      </c>
      <c r="AX281" s="13" t="s">
        <v>83</v>
      </c>
      <c r="AY281" s="220" t="s">
        <v>174</v>
      </c>
    </row>
    <row r="282" spans="1:65" s="14" customFormat="1" ht="11.25">
      <c r="B282" s="221"/>
      <c r="C282" s="222"/>
      <c r="D282" s="206" t="s">
        <v>185</v>
      </c>
      <c r="E282" s="223" t="s">
        <v>1</v>
      </c>
      <c r="F282" s="224" t="s">
        <v>731</v>
      </c>
      <c r="G282" s="222"/>
      <c r="H282" s="225">
        <v>597.39499999999998</v>
      </c>
      <c r="I282" s="226"/>
      <c r="J282" s="222"/>
      <c r="K282" s="222"/>
      <c r="L282" s="227"/>
      <c r="M282" s="228"/>
      <c r="N282" s="229"/>
      <c r="O282" s="229"/>
      <c r="P282" s="229"/>
      <c r="Q282" s="229"/>
      <c r="R282" s="229"/>
      <c r="S282" s="229"/>
      <c r="T282" s="230"/>
      <c r="AT282" s="231" t="s">
        <v>185</v>
      </c>
      <c r="AU282" s="231" t="s">
        <v>91</v>
      </c>
      <c r="AV282" s="14" t="s">
        <v>91</v>
      </c>
      <c r="AW282" s="14" t="s">
        <v>38</v>
      </c>
      <c r="AX282" s="14" t="s">
        <v>83</v>
      </c>
      <c r="AY282" s="231" t="s">
        <v>174</v>
      </c>
    </row>
    <row r="283" spans="1:65" s="15" customFormat="1" ht="11.25">
      <c r="B283" s="232"/>
      <c r="C283" s="233"/>
      <c r="D283" s="206" t="s">
        <v>185</v>
      </c>
      <c r="E283" s="234" t="s">
        <v>1</v>
      </c>
      <c r="F283" s="235" t="s">
        <v>189</v>
      </c>
      <c r="G283" s="233"/>
      <c r="H283" s="236">
        <v>597.39499999999998</v>
      </c>
      <c r="I283" s="237"/>
      <c r="J283" s="233"/>
      <c r="K283" s="233"/>
      <c r="L283" s="238"/>
      <c r="M283" s="239"/>
      <c r="N283" s="240"/>
      <c r="O283" s="240"/>
      <c r="P283" s="240"/>
      <c r="Q283" s="240"/>
      <c r="R283" s="240"/>
      <c r="S283" s="240"/>
      <c r="T283" s="241"/>
      <c r="AT283" s="242" t="s">
        <v>185</v>
      </c>
      <c r="AU283" s="242" t="s">
        <v>91</v>
      </c>
      <c r="AV283" s="15" t="s">
        <v>120</v>
      </c>
      <c r="AW283" s="15" t="s">
        <v>38</v>
      </c>
      <c r="AX283" s="15" t="s">
        <v>87</v>
      </c>
      <c r="AY283" s="242" t="s">
        <v>174</v>
      </c>
    </row>
    <row r="284" spans="1:65" s="2" customFormat="1" ht="16.5" customHeight="1">
      <c r="A284" s="36"/>
      <c r="B284" s="37"/>
      <c r="C284" s="243" t="s">
        <v>397</v>
      </c>
      <c r="D284" s="243" t="s">
        <v>271</v>
      </c>
      <c r="E284" s="244" t="s">
        <v>393</v>
      </c>
      <c r="F284" s="245" t="s">
        <v>394</v>
      </c>
      <c r="G284" s="246" t="s">
        <v>204</v>
      </c>
      <c r="H284" s="247">
        <v>131.42699999999999</v>
      </c>
      <c r="I284" s="248"/>
      <c r="J284" s="249">
        <f>ROUND(I284*H284,2)</f>
        <v>0</v>
      </c>
      <c r="K284" s="245" t="s">
        <v>181</v>
      </c>
      <c r="L284" s="250"/>
      <c r="M284" s="251" t="s">
        <v>1</v>
      </c>
      <c r="N284" s="252" t="s">
        <v>48</v>
      </c>
      <c r="O284" s="73"/>
      <c r="P284" s="202">
        <f>O284*H284</f>
        <v>0</v>
      </c>
      <c r="Q284" s="202">
        <v>0.02</v>
      </c>
      <c r="R284" s="202">
        <f>Q284*H284</f>
        <v>2.6285400000000001</v>
      </c>
      <c r="S284" s="202">
        <v>0</v>
      </c>
      <c r="T284" s="203">
        <f>S284*H284</f>
        <v>0</v>
      </c>
      <c r="U284" s="36"/>
      <c r="V284" s="36"/>
      <c r="W284" s="36"/>
      <c r="X284" s="36"/>
      <c r="Y284" s="36"/>
      <c r="Z284" s="36"/>
      <c r="AA284" s="36"/>
      <c r="AB284" s="36"/>
      <c r="AC284" s="36"/>
      <c r="AD284" s="36"/>
      <c r="AE284" s="36"/>
      <c r="AR284" s="204" t="s">
        <v>274</v>
      </c>
      <c r="AT284" s="204" t="s">
        <v>271</v>
      </c>
      <c r="AU284" s="204" t="s">
        <v>91</v>
      </c>
      <c r="AY284" s="18" t="s">
        <v>174</v>
      </c>
      <c r="BE284" s="205">
        <f>IF(N284="základní",J284,0)</f>
        <v>0</v>
      </c>
      <c r="BF284" s="205">
        <f>IF(N284="snížená",J284,0)</f>
        <v>0</v>
      </c>
      <c r="BG284" s="205">
        <f>IF(N284="zákl. přenesená",J284,0)</f>
        <v>0</v>
      </c>
      <c r="BH284" s="205">
        <f>IF(N284="sníž. přenesená",J284,0)</f>
        <v>0</v>
      </c>
      <c r="BI284" s="205">
        <f>IF(N284="nulová",J284,0)</f>
        <v>0</v>
      </c>
      <c r="BJ284" s="18" t="s">
        <v>87</v>
      </c>
      <c r="BK284" s="205">
        <f>ROUND(I284*H284,2)</f>
        <v>0</v>
      </c>
      <c r="BL284" s="18" t="s">
        <v>261</v>
      </c>
      <c r="BM284" s="204" t="s">
        <v>395</v>
      </c>
    </row>
    <row r="285" spans="1:65" s="14" customFormat="1" ht="11.25">
      <c r="B285" s="221"/>
      <c r="C285" s="222"/>
      <c r="D285" s="206" t="s">
        <v>185</v>
      </c>
      <c r="E285" s="222"/>
      <c r="F285" s="224" t="s">
        <v>773</v>
      </c>
      <c r="G285" s="222"/>
      <c r="H285" s="225">
        <v>131.42699999999999</v>
      </c>
      <c r="I285" s="226"/>
      <c r="J285" s="222"/>
      <c r="K285" s="222"/>
      <c r="L285" s="227"/>
      <c r="M285" s="228"/>
      <c r="N285" s="229"/>
      <c r="O285" s="229"/>
      <c r="P285" s="229"/>
      <c r="Q285" s="229"/>
      <c r="R285" s="229"/>
      <c r="S285" s="229"/>
      <c r="T285" s="230"/>
      <c r="AT285" s="231" t="s">
        <v>185</v>
      </c>
      <c r="AU285" s="231" t="s">
        <v>91</v>
      </c>
      <c r="AV285" s="14" t="s">
        <v>91</v>
      </c>
      <c r="AW285" s="14" t="s">
        <v>4</v>
      </c>
      <c r="AX285" s="14" t="s">
        <v>87</v>
      </c>
      <c r="AY285" s="231" t="s">
        <v>174</v>
      </c>
    </row>
    <row r="286" spans="1:65" s="2" customFormat="1" ht="21.75" customHeight="1">
      <c r="A286" s="36"/>
      <c r="B286" s="37"/>
      <c r="C286" s="193" t="s">
        <v>401</v>
      </c>
      <c r="D286" s="193" t="s">
        <v>177</v>
      </c>
      <c r="E286" s="194" t="s">
        <v>398</v>
      </c>
      <c r="F286" s="195" t="s">
        <v>399</v>
      </c>
      <c r="G286" s="196" t="s">
        <v>211</v>
      </c>
      <c r="H286" s="197">
        <v>105.9</v>
      </c>
      <c r="I286" s="198"/>
      <c r="J286" s="199">
        <f>ROUND(I286*H286,2)</f>
        <v>0</v>
      </c>
      <c r="K286" s="195" t="s">
        <v>194</v>
      </c>
      <c r="L286" s="41"/>
      <c r="M286" s="200" t="s">
        <v>1</v>
      </c>
      <c r="N286" s="201" t="s">
        <v>48</v>
      </c>
      <c r="O286" s="73"/>
      <c r="P286" s="202">
        <f>O286*H286</f>
        <v>0</v>
      </c>
      <c r="Q286" s="202">
        <v>1E-4</v>
      </c>
      <c r="R286" s="202">
        <f>Q286*H286</f>
        <v>1.059E-2</v>
      </c>
      <c r="S286" s="202">
        <v>0</v>
      </c>
      <c r="T286" s="203">
        <f>S286*H286</f>
        <v>0</v>
      </c>
      <c r="U286" s="36"/>
      <c r="V286" s="36"/>
      <c r="W286" s="36"/>
      <c r="X286" s="36"/>
      <c r="Y286" s="36"/>
      <c r="Z286" s="36"/>
      <c r="AA286" s="36"/>
      <c r="AB286" s="36"/>
      <c r="AC286" s="36"/>
      <c r="AD286" s="36"/>
      <c r="AE286" s="36"/>
      <c r="AR286" s="204" t="s">
        <v>261</v>
      </c>
      <c r="AT286" s="204" t="s">
        <v>177</v>
      </c>
      <c r="AU286" s="204" t="s">
        <v>91</v>
      </c>
      <c r="AY286" s="18" t="s">
        <v>174</v>
      </c>
      <c r="BE286" s="205">
        <f>IF(N286="základní",J286,0)</f>
        <v>0</v>
      </c>
      <c r="BF286" s="205">
        <f>IF(N286="snížená",J286,0)</f>
        <v>0</v>
      </c>
      <c r="BG286" s="205">
        <f>IF(N286="zákl. přenesená",J286,0)</f>
        <v>0</v>
      </c>
      <c r="BH286" s="205">
        <f>IF(N286="sníž. přenesená",J286,0)</f>
        <v>0</v>
      </c>
      <c r="BI286" s="205">
        <f>IF(N286="nulová",J286,0)</f>
        <v>0</v>
      </c>
      <c r="BJ286" s="18" t="s">
        <v>87</v>
      </c>
      <c r="BK286" s="205">
        <f>ROUND(I286*H286,2)</f>
        <v>0</v>
      </c>
      <c r="BL286" s="18" t="s">
        <v>261</v>
      </c>
      <c r="BM286" s="204" t="s">
        <v>400</v>
      </c>
    </row>
    <row r="287" spans="1:65" s="13" customFormat="1" ht="11.25">
      <c r="B287" s="211"/>
      <c r="C287" s="212"/>
      <c r="D287" s="206" t="s">
        <v>185</v>
      </c>
      <c r="E287" s="213" t="s">
        <v>1</v>
      </c>
      <c r="F287" s="214" t="s">
        <v>186</v>
      </c>
      <c r="G287" s="212"/>
      <c r="H287" s="213" t="s">
        <v>1</v>
      </c>
      <c r="I287" s="215"/>
      <c r="J287" s="212"/>
      <c r="K287" s="212"/>
      <c r="L287" s="216"/>
      <c r="M287" s="217"/>
      <c r="N287" s="218"/>
      <c r="O287" s="218"/>
      <c r="P287" s="218"/>
      <c r="Q287" s="218"/>
      <c r="R287" s="218"/>
      <c r="S287" s="218"/>
      <c r="T287" s="219"/>
      <c r="AT287" s="220" t="s">
        <v>185</v>
      </c>
      <c r="AU287" s="220" t="s">
        <v>91</v>
      </c>
      <c r="AV287" s="13" t="s">
        <v>87</v>
      </c>
      <c r="AW287" s="13" t="s">
        <v>38</v>
      </c>
      <c r="AX287" s="13" t="s">
        <v>83</v>
      </c>
      <c r="AY287" s="220" t="s">
        <v>174</v>
      </c>
    </row>
    <row r="288" spans="1:65" s="13" customFormat="1" ht="11.25">
      <c r="B288" s="211"/>
      <c r="C288" s="212"/>
      <c r="D288" s="206" t="s">
        <v>185</v>
      </c>
      <c r="E288" s="213" t="s">
        <v>1</v>
      </c>
      <c r="F288" s="214" t="s">
        <v>187</v>
      </c>
      <c r="G288" s="212"/>
      <c r="H288" s="213" t="s">
        <v>1</v>
      </c>
      <c r="I288" s="215"/>
      <c r="J288" s="212"/>
      <c r="K288" s="212"/>
      <c r="L288" s="216"/>
      <c r="M288" s="217"/>
      <c r="N288" s="218"/>
      <c r="O288" s="218"/>
      <c r="P288" s="218"/>
      <c r="Q288" s="218"/>
      <c r="R288" s="218"/>
      <c r="S288" s="218"/>
      <c r="T288" s="219"/>
      <c r="AT288" s="220" t="s">
        <v>185</v>
      </c>
      <c r="AU288" s="220" t="s">
        <v>91</v>
      </c>
      <c r="AV288" s="13" t="s">
        <v>87</v>
      </c>
      <c r="AW288" s="13" t="s">
        <v>38</v>
      </c>
      <c r="AX288" s="13" t="s">
        <v>83</v>
      </c>
      <c r="AY288" s="220" t="s">
        <v>174</v>
      </c>
    </row>
    <row r="289" spans="1:65" s="14" customFormat="1" ht="11.25">
      <c r="B289" s="221"/>
      <c r="C289" s="222"/>
      <c r="D289" s="206" t="s">
        <v>185</v>
      </c>
      <c r="E289" s="223" t="s">
        <v>1</v>
      </c>
      <c r="F289" s="224" t="s">
        <v>771</v>
      </c>
      <c r="G289" s="222"/>
      <c r="H289" s="225">
        <v>105.9</v>
      </c>
      <c r="I289" s="226"/>
      <c r="J289" s="222"/>
      <c r="K289" s="222"/>
      <c r="L289" s="227"/>
      <c r="M289" s="228"/>
      <c r="N289" s="229"/>
      <c r="O289" s="229"/>
      <c r="P289" s="229"/>
      <c r="Q289" s="229"/>
      <c r="R289" s="229"/>
      <c r="S289" s="229"/>
      <c r="T289" s="230"/>
      <c r="AT289" s="231" t="s">
        <v>185</v>
      </c>
      <c r="AU289" s="231" t="s">
        <v>91</v>
      </c>
      <c r="AV289" s="14" t="s">
        <v>91</v>
      </c>
      <c r="AW289" s="14" t="s">
        <v>38</v>
      </c>
      <c r="AX289" s="14" t="s">
        <v>83</v>
      </c>
      <c r="AY289" s="231" t="s">
        <v>174</v>
      </c>
    </row>
    <row r="290" spans="1:65" s="15" customFormat="1" ht="11.25">
      <c r="B290" s="232"/>
      <c r="C290" s="233"/>
      <c r="D290" s="206" t="s">
        <v>185</v>
      </c>
      <c r="E290" s="234" t="s">
        <v>1</v>
      </c>
      <c r="F290" s="235" t="s">
        <v>189</v>
      </c>
      <c r="G290" s="233"/>
      <c r="H290" s="236">
        <v>105.9</v>
      </c>
      <c r="I290" s="237"/>
      <c r="J290" s="233"/>
      <c r="K290" s="233"/>
      <c r="L290" s="238"/>
      <c r="M290" s="239"/>
      <c r="N290" s="240"/>
      <c r="O290" s="240"/>
      <c r="P290" s="240"/>
      <c r="Q290" s="240"/>
      <c r="R290" s="240"/>
      <c r="S290" s="240"/>
      <c r="T290" s="241"/>
      <c r="AT290" s="242" t="s">
        <v>185</v>
      </c>
      <c r="AU290" s="242" t="s">
        <v>91</v>
      </c>
      <c r="AV290" s="15" t="s">
        <v>120</v>
      </c>
      <c r="AW290" s="15" t="s">
        <v>38</v>
      </c>
      <c r="AX290" s="15" t="s">
        <v>87</v>
      </c>
      <c r="AY290" s="242" t="s">
        <v>174</v>
      </c>
    </row>
    <row r="291" spans="1:65" s="2" customFormat="1" ht="16.5" customHeight="1">
      <c r="A291" s="36"/>
      <c r="B291" s="37"/>
      <c r="C291" s="243" t="s">
        <v>406</v>
      </c>
      <c r="D291" s="243" t="s">
        <v>271</v>
      </c>
      <c r="E291" s="244" t="s">
        <v>402</v>
      </c>
      <c r="F291" s="245" t="s">
        <v>403</v>
      </c>
      <c r="G291" s="246" t="s">
        <v>204</v>
      </c>
      <c r="H291" s="247">
        <v>2.1179999999999999</v>
      </c>
      <c r="I291" s="248"/>
      <c r="J291" s="249">
        <f>ROUND(I291*H291,2)</f>
        <v>0</v>
      </c>
      <c r="K291" s="245" t="s">
        <v>181</v>
      </c>
      <c r="L291" s="250"/>
      <c r="M291" s="251" t="s">
        <v>1</v>
      </c>
      <c r="N291" s="252" t="s">
        <v>48</v>
      </c>
      <c r="O291" s="73"/>
      <c r="P291" s="202">
        <f>O291*H291</f>
        <v>0</v>
      </c>
      <c r="Q291" s="202">
        <v>3.7499999999999999E-2</v>
      </c>
      <c r="R291" s="202">
        <f>Q291*H291</f>
        <v>7.9424999999999996E-2</v>
      </c>
      <c r="S291" s="202">
        <v>0</v>
      </c>
      <c r="T291" s="203">
        <f>S291*H291</f>
        <v>0</v>
      </c>
      <c r="U291" s="36"/>
      <c r="V291" s="36"/>
      <c r="W291" s="36"/>
      <c r="X291" s="36"/>
      <c r="Y291" s="36"/>
      <c r="Z291" s="36"/>
      <c r="AA291" s="36"/>
      <c r="AB291" s="36"/>
      <c r="AC291" s="36"/>
      <c r="AD291" s="36"/>
      <c r="AE291" s="36"/>
      <c r="AR291" s="204" t="s">
        <v>274</v>
      </c>
      <c r="AT291" s="204" t="s">
        <v>271</v>
      </c>
      <c r="AU291" s="204" t="s">
        <v>91</v>
      </c>
      <c r="AY291" s="18" t="s">
        <v>174</v>
      </c>
      <c r="BE291" s="205">
        <f>IF(N291="základní",J291,0)</f>
        <v>0</v>
      </c>
      <c r="BF291" s="205">
        <f>IF(N291="snížená",J291,0)</f>
        <v>0</v>
      </c>
      <c r="BG291" s="205">
        <f>IF(N291="zákl. přenesená",J291,0)</f>
        <v>0</v>
      </c>
      <c r="BH291" s="205">
        <f>IF(N291="sníž. přenesená",J291,0)</f>
        <v>0</v>
      </c>
      <c r="BI291" s="205">
        <f>IF(N291="nulová",J291,0)</f>
        <v>0</v>
      </c>
      <c r="BJ291" s="18" t="s">
        <v>87</v>
      </c>
      <c r="BK291" s="205">
        <f>ROUND(I291*H291,2)</f>
        <v>0</v>
      </c>
      <c r="BL291" s="18" t="s">
        <v>261</v>
      </c>
      <c r="BM291" s="204" t="s">
        <v>404</v>
      </c>
    </row>
    <row r="292" spans="1:65" s="14" customFormat="1" ht="11.25">
      <c r="B292" s="221"/>
      <c r="C292" s="222"/>
      <c r="D292" s="206" t="s">
        <v>185</v>
      </c>
      <c r="E292" s="222"/>
      <c r="F292" s="224" t="s">
        <v>774</v>
      </c>
      <c r="G292" s="222"/>
      <c r="H292" s="225">
        <v>2.1179999999999999</v>
      </c>
      <c r="I292" s="226"/>
      <c r="J292" s="222"/>
      <c r="K292" s="222"/>
      <c r="L292" s="227"/>
      <c r="M292" s="228"/>
      <c r="N292" s="229"/>
      <c r="O292" s="229"/>
      <c r="P292" s="229"/>
      <c r="Q292" s="229"/>
      <c r="R292" s="229"/>
      <c r="S292" s="229"/>
      <c r="T292" s="230"/>
      <c r="AT292" s="231" t="s">
        <v>185</v>
      </c>
      <c r="AU292" s="231" t="s">
        <v>91</v>
      </c>
      <c r="AV292" s="14" t="s">
        <v>91</v>
      </c>
      <c r="AW292" s="14" t="s">
        <v>4</v>
      </c>
      <c r="AX292" s="14" t="s">
        <v>87</v>
      </c>
      <c r="AY292" s="231" t="s">
        <v>174</v>
      </c>
    </row>
    <row r="293" spans="1:65" s="2" customFormat="1" ht="16.5" customHeight="1">
      <c r="A293" s="36"/>
      <c r="B293" s="37"/>
      <c r="C293" s="193" t="s">
        <v>412</v>
      </c>
      <c r="D293" s="193" t="s">
        <v>177</v>
      </c>
      <c r="E293" s="194" t="s">
        <v>407</v>
      </c>
      <c r="F293" s="195" t="s">
        <v>408</v>
      </c>
      <c r="G293" s="196" t="s">
        <v>339</v>
      </c>
      <c r="H293" s="264"/>
      <c r="I293" s="198"/>
      <c r="J293" s="199">
        <f>ROUND(I293*H293,2)</f>
        <v>0</v>
      </c>
      <c r="K293" s="195" t="s">
        <v>194</v>
      </c>
      <c r="L293" s="41"/>
      <c r="M293" s="200" t="s">
        <v>1</v>
      </c>
      <c r="N293" s="201" t="s">
        <v>48</v>
      </c>
      <c r="O293" s="73"/>
      <c r="P293" s="202">
        <f>O293*H293</f>
        <v>0</v>
      </c>
      <c r="Q293" s="202">
        <v>0</v>
      </c>
      <c r="R293" s="202">
        <f>Q293*H293</f>
        <v>0</v>
      </c>
      <c r="S293" s="202">
        <v>0</v>
      </c>
      <c r="T293" s="203">
        <f>S293*H293</f>
        <v>0</v>
      </c>
      <c r="U293" s="36"/>
      <c r="V293" s="36"/>
      <c r="W293" s="36"/>
      <c r="X293" s="36"/>
      <c r="Y293" s="36"/>
      <c r="Z293" s="36"/>
      <c r="AA293" s="36"/>
      <c r="AB293" s="36"/>
      <c r="AC293" s="36"/>
      <c r="AD293" s="36"/>
      <c r="AE293" s="36"/>
      <c r="AR293" s="204" t="s">
        <v>261</v>
      </c>
      <c r="AT293" s="204" t="s">
        <v>177</v>
      </c>
      <c r="AU293" s="204" t="s">
        <v>91</v>
      </c>
      <c r="AY293" s="18" t="s">
        <v>174</v>
      </c>
      <c r="BE293" s="205">
        <f>IF(N293="základní",J293,0)</f>
        <v>0</v>
      </c>
      <c r="BF293" s="205">
        <f>IF(N293="snížená",J293,0)</f>
        <v>0</v>
      </c>
      <c r="BG293" s="205">
        <f>IF(N293="zákl. přenesená",J293,0)</f>
        <v>0</v>
      </c>
      <c r="BH293" s="205">
        <f>IF(N293="sníž. přenesená",J293,0)</f>
        <v>0</v>
      </c>
      <c r="BI293" s="205">
        <f>IF(N293="nulová",J293,0)</f>
        <v>0</v>
      </c>
      <c r="BJ293" s="18" t="s">
        <v>87</v>
      </c>
      <c r="BK293" s="205">
        <f>ROUND(I293*H293,2)</f>
        <v>0</v>
      </c>
      <c r="BL293" s="18" t="s">
        <v>261</v>
      </c>
      <c r="BM293" s="204" t="s">
        <v>409</v>
      </c>
    </row>
    <row r="294" spans="1:65" s="12" customFormat="1" ht="22.9" customHeight="1">
      <c r="B294" s="177"/>
      <c r="C294" s="178"/>
      <c r="D294" s="179" t="s">
        <v>82</v>
      </c>
      <c r="E294" s="191" t="s">
        <v>410</v>
      </c>
      <c r="F294" s="191" t="s">
        <v>411</v>
      </c>
      <c r="G294" s="178"/>
      <c r="H294" s="178"/>
      <c r="I294" s="181"/>
      <c r="J294" s="192">
        <f>BK294</f>
        <v>0</v>
      </c>
      <c r="K294" s="178"/>
      <c r="L294" s="183"/>
      <c r="M294" s="184"/>
      <c r="N294" s="185"/>
      <c r="O294" s="185"/>
      <c r="P294" s="186">
        <f>P295</f>
        <v>0</v>
      </c>
      <c r="Q294" s="185"/>
      <c r="R294" s="186">
        <f>R295</f>
        <v>0</v>
      </c>
      <c r="S294" s="185"/>
      <c r="T294" s="187">
        <f>T295</f>
        <v>6.9209999999999994E-2</v>
      </c>
      <c r="AR294" s="188" t="s">
        <v>91</v>
      </c>
      <c r="AT294" s="189" t="s">
        <v>82</v>
      </c>
      <c r="AU294" s="189" t="s">
        <v>87</v>
      </c>
      <c r="AY294" s="188" t="s">
        <v>174</v>
      </c>
      <c r="BK294" s="190">
        <f>BK295</f>
        <v>0</v>
      </c>
    </row>
    <row r="295" spans="1:65" s="2" customFormat="1" ht="16.5" customHeight="1">
      <c r="A295" s="36"/>
      <c r="B295" s="37"/>
      <c r="C295" s="193" t="s">
        <v>418</v>
      </c>
      <c r="D295" s="193" t="s">
        <v>177</v>
      </c>
      <c r="E295" s="194" t="s">
        <v>413</v>
      </c>
      <c r="F295" s="195" t="s">
        <v>414</v>
      </c>
      <c r="G295" s="196" t="s">
        <v>199</v>
      </c>
      <c r="H295" s="197">
        <v>3</v>
      </c>
      <c r="I295" s="198"/>
      <c r="J295" s="199">
        <f>ROUND(I295*H295,2)</f>
        <v>0</v>
      </c>
      <c r="K295" s="195" t="s">
        <v>194</v>
      </c>
      <c r="L295" s="41"/>
      <c r="M295" s="200" t="s">
        <v>1</v>
      </c>
      <c r="N295" s="201" t="s">
        <v>48</v>
      </c>
      <c r="O295" s="73"/>
      <c r="P295" s="202">
        <f>O295*H295</f>
        <v>0</v>
      </c>
      <c r="Q295" s="202">
        <v>0</v>
      </c>
      <c r="R295" s="202">
        <f>Q295*H295</f>
        <v>0</v>
      </c>
      <c r="S295" s="202">
        <v>2.307E-2</v>
      </c>
      <c r="T295" s="203">
        <f>S295*H295</f>
        <v>6.9209999999999994E-2</v>
      </c>
      <c r="U295" s="36"/>
      <c r="V295" s="36"/>
      <c r="W295" s="36"/>
      <c r="X295" s="36"/>
      <c r="Y295" s="36"/>
      <c r="Z295" s="36"/>
      <c r="AA295" s="36"/>
      <c r="AB295" s="36"/>
      <c r="AC295" s="36"/>
      <c r="AD295" s="36"/>
      <c r="AE295" s="36"/>
      <c r="AR295" s="204" t="s">
        <v>261</v>
      </c>
      <c r="AT295" s="204" t="s">
        <v>177</v>
      </c>
      <c r="AU295" s="204" t="s">
        <v>91</v>
      </c>
      <c r="AY295" s="18" t="s">
        <v>174</v>
      </c>
      <c r="BE295" s="205">
        <f>IF(N295="základní",J295,0)</f>
        <v>0</v>
      </c>
      <c r="BF295" s="205">
        <f>IF(N295="snížená",J295,0)</f>
        <v>0</v>
      </c>
      <c r="BG295" s="205">
        <f>IF(N295="zákl. přenesená",J295,0)</f>
        <v>0</v>
      </c>
      <c r="BH295" s="205">
        <f>IF(N295="sníž. přenesená",J295,0)</f>
        <v>0</v>
      </c>
      <c r="BI295" s="205">
        <f>IF(N295="nulová",J295,0)</f>
        <v>0</v>
      </c>
      <c r="BJ295" s="18" t="s">
        <v>87</v>
      </c>
      <c r="BK295" s="205">
        <f>ROUND(I295*H295,2)</f>
        <v>0</v>
      </c>
      <c r="BL295" s="18" t="s">
        <v>261</v>
      </c>
      <c r="BM295" s="204" t="s">
        <v>415</v>
      </c>
    </row>
    <row r="296" spans="1:65" s="12" customFormat="1" ht="22.9" customHeight="1">
      <c r="B296" s="177"/>
      <c r="C296" s="178"/>
      <c r="D296" s="179" t="s">
        <v>82</v>
      </c>
      <c r="E296" s="191" t="s">
        <v>416</v>
      </c>
      <c r="F296" s="191" t="s">
        <v>417</v>
      </c>
      <c r="G296" s="178"/>
      <c r="H296" s="178"/>
      <c r="I296" s="181"/>
      <c r="J296" s="192">
        <f>BK296</f>
        <v>0</v>
      </c>
      <c r="K296" s="178"/>
      <c r="L296" s="183"/>
      <c r="M296" s="184"/>
      <c r="N296" s="185"/>
      <c r="O296" s="185"/>
      <c r="P296" s="186">
        <f>SUM(P297:P303)</f>
        <v>0</v>
      </c>
      <c r="Q296" s="185"/>
      <c r="R296" s="186">
        <f>SUM(R297:R303)</f>
        <v>0.51742739999999998</v>
      </c>
      <c r="S296" s="185"/>
      <c r="T296" s="187">
        <f>SUM(T297:T303)</f>
        <v>0</v>
      </c>
      <c r="AR296" s="188" t="s">
        <v>91</v>
      </c>
      <c r="AT296" s="189" t="s">
        <v>82</v>
      </c>
      <c r="AU296" s="189" t="s">
        <v>87</v>
      </c>
      <c r="AY296" s="188" t="s">
        <v>174</v>
      </c>
      <c r="BK296" s="190">
        <f>SUM(BK297:BK303)</f>
        <v>0</v>
      </c>
    </row>
    <row r="297" spans="1:65" s="2" customFormat="1" ht="21.75" customHeight="1">
      <c r="A297" s="36"/>
      <c r="B297" s="37"/>
      <c r="C297" s="193" t="s">
        <v>424</v>
      </c>
      <c r="D297" s="193" t="s">
        <v>177</v>
      </c>
      <c r="E297" s="194" t="s">
        <v>419</v>
      </c>
      <c r="F297" s="195" t="s">
        <v>420</v>
      </c>
      <c r="G297" s="196" t="s">
        <v>180</v>
      </c>
      <c r="H297" s="197">
        <v>37.064999999999998</v>
      </c>
      <c r="I297" s="198"/>
      <c r="J297" s="199">
        <f>ROUND(I297*H297,2)</f>
        <v>0</v>
      </c>
      <c r="K297" s="195" t="s">
        <v>181</v>
      </c>
      <c r="L297" s="41"/>
      <c r="M297" s="200" t="s">
        <v>1</v>
      </c>
      <c r="N297" s="201" t="s">
        <v>48</v>
      </c>
      <c r="O297" s="73"/>
      <c r="P297" s="202">
        <f>O297*H297</f>
        <v>0</v>
      </c>
      <c r="Q297" s="202">
        <v>1.396E-2</v>
      </c>
      <c r="R297" s="202">
        <f>Q297*H297</f>
        <v>0.51742739999999998</v>
      </c>
      <c r="S297" s="202">
        <v>0</v>
      </c>
      <c r="T297" s="203">
        <f>S297*H297</f>
        <v>0</v>
      </c>
      <c r="U297" s="36"/>
      <c r="V297" s="36"/>
      <c r="W297" s="36"/>
      <c r="X297" s="36"/>
      <c r="Y297" s="36"/>
      <c r="Z297" s="36"/>
      <c r="AA297" s="36"/>
      <c r="AB297" s="36"/>
      <c r="AC297" s="36"/>
      <c r="AD297" s="36"/>
      <c r="AE297" s="36"/>
      <c r="AR297" s="204" t="s">
        <v>261</v>
      </c>
      <c r="AT297" s="204" t="s">
        <v>177</v>
      </c>
      <c r="AU297" s="204" t="s">
        <v>91</v>
      </c>
      <c r="AY297" s="18" t="s">
        <v>174</v>
      </c>
      <c r="BE297" s="205">
        <f>IF(N297="základní",J297,0)</f>
        <v>0</v>
      </c>
      <c r="BF297" s="205">
        <f>IF(N297="snížená",J297,0)</f>
        <v>0</v>
      </c>
      <c r="BG297" s="205">
        <f>IF(N297="zákl. přenesená",J297,0)</f>
        <v>0</v>
      </c>
      <c r="BH297" s="205">
        <f>IF(N297="sníž. přenesená",J297,0)</f>
        <v>0</v>
      </c>
      <c r="BI297" s="205">
        <f>IF(N297="nulová",J297,0)</f>
        <v>0</v>
      </c>
      <c r="BJ297" s="18" t="s">
        <v>87</v>
      </c>
      <c r="BK297" s="205">
        <f>ROUND(I297*H297,2)</f>
        <v>0</v>
      </c>
      <c r="BL297" s="18" t="s">
        <v>261</v>
      </c>
      <c r="BM297" s="204" t="s">
        <v>421</v>
      </c>
    </row>
    <row r="298" spans="1:65" s="2" customFormat="1" ht="29.25">
      <c r="A298" s="36"/>
      <c r="B298" s="37"/>
      <c r="C298" s="38"/>
      <c r="D298" s="206" t="s">
        <v>183</v>
      </c>
      <c r="E298" s="38"/>
      <c r="F298" s="207" t="s">
        <v>422</v>
      </c>
      <c r="G298" s="38"/>
      <c r="H298" s="38"/>
      <c r="I298" s="208"/>
      <c r="J298" s="38"/>
      <c r="K298" s="38"/>
      <c r="L298" s="41"/>
      <c r="M298" s="209"/>
      <c r="N298" s="210"/>
      <c r="O298" s="73"/>
      <c r="P298" s="73"/>
      <c r="Q298" s="73"/>
      <c r="R298" s="73"/>
      <c r="S298" s="73"/>
      <c r="T298" s="74"/>
      <c r="U298" s="36"/>
      <c r="V298" s="36"/>
      <c r="W298" s="36"/>
      <c r="X298" s="36"/>
      <c r="Y298" s="36"/>
      <c r="Z298" s="36"/>
      <c r="AA298" s="36"/>
      <c r="AB298" s="36"/>
      <c r="AC298" s="36"/>
      <c r="AD298" s="36"/>
      <c r="AE298" s="36"/>
      <c r="AT298" s="18" t="s">
        <v>183</v>
      </c>
      <c r="AU298" s="18" t="s">
        <v>91</v>
      </c>
    </row>
    <row r="299" spans="1:65" s="13" customFormat="1" ht="11.25">
      <c r="B299" s="211"/>
      <c r="C299" s="212"/>
      <c r="D299" s="206" t="s">
        <v>185</v>
      </c>
      <c r="E299" s="213" t="s">
        <v>1</v>
      </c>
      <c r="F299" s="214" t="s">
        <v>186</v>
      </c>
      <c r="G299" s="212"/>
      <c r="H299" s="213" t="s">
        <v>1</v>
      </c>
      <c r="I299" s="215"/>
      <c r="J299" s="212"/>
      <c r="K299" s="212"/>
      <c r="L299" s="216"/>
      <c r="M299" s="217"/>
      <c r="N299" s="218"/>
      <c r="O299" s="218"/>
      <c r="P299" s="218"/>
      <c r="Q299" s="218"/>
      <c r="R299" s="218"/>
      <c r="S299" s="218"/>
      <c r="T299" s="219"/>
      <c r="AT299" s="220" t="s">
        <v>185</v>
      </c>
      <c r="AU299" s="220" t="s">
        <v>91</v>
      </c>
      <c r="AV299" s="13" t="s">
        <v>87</v>
      </c>
      <c r="AW299" s="13" t="s">
        <v>38</v>
      </c>
      <c r="AX299" s="13" t="s">
        <v>83</v>
      </c>
      <c r="AY299" s="220" t="s">
        <v>174</v>
      </c>
    </row>
    <row r="300" spans="1:65" s="13" customFormat="1" ht="11.25">
      <c r="B300" s="211"/>
      <c r="C300" s="212"/>
      <c r="D300" s="206" t="s">
        <v>185</v>
      </c>
      <c r="E300" s="213" t="s">
        <v>1</v>
      </c>
      <c r="F300" s="214" t="s">
        <v>187</v>
      </c>
      <c r="G300" s="212"/>
      <c r="H300" s="213" t="s">
        <v>1</v>
      </c>
      <c r="I300" s="215"/>
      <c r="J300" s="212"/>
      <c r="K300" s="212"/>
      <c r="L300" s="216"/>
      <c r="M300" s="217"/>
      <c r="N300" s="218"/>
      <c r="O300" s="218"/>
      <c r="P300" s="218"/>
      <c r="Q300" s="218"/>
      <c r="R300" s="218"/>
      <c r="S300" s="218"/>
      <c r="T300" s="219"/>
      <c r="AT300" s="220" t="s">
        <v>185</v>
      </c>
      <c r="AU300" s="220" t="s">
        <v>91</v>
      </c>
      <c r="AV300" s="13" t="s">
        <v>87</v>
      </c>
      <c r="AW300" s="13" t="s">
        <v>38</v>
      </c>
      <c r="AX300" s="13" t="s">
        <v>83</v>
      </c>
      <c r="AY300" s="220" t="s">
        <v>174</v>
      </c>
    </row>
    <row r="301" spans="1:65" s="14" customFormat="1" ht="11.25">
      <c r="B301" s="221"/>
      <c r="C301" s="222"/>
      <c r="D301" s="206" t="s">
        <v>185</v>
      </c>
      <c r="E301" s="223" t="s">
        <v>1</v>
      </c>
      <c r="F301" s="224" t="s">
        <v>775</v>
      </c>
      <c r="G301" s="222"/>
      <c r="H301" s="225">
        <v>37.064999999999998</v>
      </c>
      <c r="I301" s="226"/>
      <c r="J301" s="222"/>
      <c r="K301" s="222"/>
      <c r="L301" s="227"/>
      <c r="M301" s="228"/>
      <c r="N301" s="229"/>
      <c r="O301" s="229"/>
      <c r="P301" s="229"/>
      <c r="Q301" s="229"/>
      <c r="R301" s="229"/>
      <c r="S301" s="229"/>
      <c r="T301" s="230"/>
      <c r="AT301" s="231" t="s">
        <v>185</v>
      </c>
      <c r="AU301" s="231" t="s">
        <v>91</v>
      </c>
      <c r="AV301" s="14" t="s">
        <v>91</v>
      </c>
      <c r="AW301" s="14" t="s">
        <v>38</v>
      </c>
      <c r="AX301" s="14" t="s">
        <v>83</v>
      </c>
      <c r="AY301" s="231" t="s">
        <v>174</v>
      </c>
    </row>
    <row r="302" spans="1:65" s="15" customFormat="1" ht="11.25">
      <c r="B302" s="232"/>
      <c r="C302" s="233"/>
      <c r="D302" s="206" t="s">
        <v>185</v>
      </c>
      <c r="E302" s="234" t="s">
        <v>1</v>
      </c>
      <c r="F302" s="235" t="s">
        <v>189</v>
      </c>
      <c r="G302" s="233"/>
      <c r="H302" s="236">
        <v>37.064999999999998</v>
      </c>
      <c r="I302" s="237"/>
      <c r="J302" s="233"/>
      <c r="K302" s="233"/>
      <c r="L302" s="238"/>
      <c r="M302" s="239"/>
      <c r="N302" s="240"/>
      <c r="O302" s="240"/>
      <c r="P302" s="240"/>
      <c r="Q302" s="240"/>
      <c r="R302" s="240"/>
      <c r="S302" s="240"/>
      <c r="T302" s="241"/>
      <c r="AT302" s="242" t="s">
        <v>185</v>
      </c>
      <c r="AU302" s="242" t="s">
        <v>91</v>
      </c>
      <c r="AV302" s="15" t="s">
        <v>120</v>
      </c>
      <c r="AW302" s="15" t="s">
        <v>38</v>
      </c>
      <c r="AX302" s="15" t="s">
        <v>87</v>
      </c>
      <c r="AY302" s="242" t="s">
        <v>174</v>
      </c>
    </row>
    <row r="303" spans="1:65" s="2" customFormat="1" ht="16.5" customHeight="1">
      <c r="A303" s="36"/>
      <c r="B303" s="37"/>
      <c r="C303" s="193" t="s">
        <v>429</v>
      </c>
      <c r="D303" s="193" t="s">
        <v>177</v>
      </c>
      <c r="E303" s="194" t="s">
        <v>430</v>
      </c>
      <c r="F303" s="195" t="s">
        <v>431</v>
      </c>
      <c r="G303" s="196" t="s">
        <v>339</v>
      </c>
      <c r="H303" s="264"/>
      <c r="I303" s="198"/>
      <c r="J303" s="199">
        <f>ROUND(I303*H303,2)</f>
        <v>0</v>
      </c>
      <c r="K303" s="195" t="s">
        <v>194</v>
      </c>
      <c r="L303" s="41"/>
      <c r="M303" s="200" t="s">
        <v>1</v>
      </c>
      <c r="N303" s="201" t="s">
        <v>48</v>
      </c>
      <c r="O303" s="73"/>
      <c r="P303" s="202">
        <f>O303*H303</f>
        <v>0</v>
      </c>
      <c r="Q303" s="202">
        <v>0</v>
      </c>
      <c r="R303" s="202">
        <f>Q303*H303</f>
        <v>0</v>
      </c>
      <c r="S303" s="202">
        <v>0</v>
      </c>
      <c r="T303" s="203">
        <f>S303*H303</f>
        <v>0</v>
      </c>
      <c r="U303" s="36"/>
      <c r="V303" s="36"/>
      <c r="W303" s="36"/>
      <c r="X303" s="36"/>
      <c r="Y303" s="36"/>
      <c r="Z303" s="36"/>
      <c r="AA303" s="36"/>
      <c r="AB303" s="36"/>
      <c r="AC303" s="36"/>
      <c r="AD303" s="36"/>
      <c r="AE303" s="36"/>
      <c r="AR303" s="204" t="s">
        <v>261</v>
      </c>
      <c r="AT303" s="204" t="s">
        <v>177</v>
      </c>
      <c r="AU303" s="204" t="s">
        <v>91</v>
      </c>
      <c r="AY303" s="18" t="s">
        <v>174</v>
      </c>
      <c r="BE303" s="205">
        <f>IF(N303="základní",J303,0)</f>
        <v>0</v>
      </c>
      <c r="BF303" s="205">
        <f>IF(N303="snížená",J303,0)</f>
        <v>0</v>
      </c>
      <c r="BG303" s="205">
        <f>IF(N303="zákl. přenesená",J303,0)</f>
        <v>0</v>
      </c>
      <c r="BH303" s="205">
        <f>IF(N303="sníž. přenesená",J303,0)</f>
        <v>0</v>
      </c>
      <c r="BI303" s="205">
        <f>IF(N303="nulová",J303,0)</f>
        <v>0</v>
      </c>
      <c r="BJ303" s="18" t="s">
        <v>87</v>
      </c>
      <c r="BK303" s="205">
        <f>ROUND(I303*H303,2)</f>
        <v>0</v>
      </c>
      <c r="BL303" s="18" t="s">
        <v>261</v>
      </c>
      <c r="BM303" s="204" t="s">
        <v>432</v>
      </c>
    </row>
    <row r="304" spans="1:65" s="12" customFormat="1" ht="22.9" customHeight="1">
      <c r="B304" s="177"/>
      <c r="C304" s="178"/>
      <c r="D304" s="179" t="s">
        <v>82</v>
      </c>
      <c r="E304" s="191" t="s">
        <v>433</v>
      </c>
      <c r="F304" s="191" t="s">
        <v>434</v>
      </c>
      <c r="G304" s="178"/>
      <c r="H304" s="178"/>
      <c r="I304" s="181"/>
      <c r="J304" s="192">
        <f>BK304</f>
        <v>0</v>
      </c>
      <c r="K304" s="178"/>
      <c r="L304" s="183"/>
      <c r="M304" s="184"/>
      <c r="N304" s="185"/>
      <c r="O304" s="185"/>
      <c r="P304" s="186">
        <f>SUM(P305:P314)</f>
        <v>0</v>
      </c>
      <c r="Q304" s="185"/>
      <c r="R304" s="186">
        <f>SUM(R305:R314)</f>
        <v>0</v>
      </c>
      <c r="S304" s="185"/>
      <c r="T304" s="187">
        <f>SUM(T305:T314)</f>
        <v>0.171709</v>
      </c>
      <c r="AR304" s="188" t="s">
        <v>91</v>
      </c>
      <c r="AT304" s="189" t="s">
        <v>82</v>
      </c>
      <c r="AU304" s="189" t="s">
        <v>87</v>
      </c>
      <c r="AY304" s="188" t="s">
        <v>174</v>
      </c>
      <c r="BK304" s="190">
        <f>SUM(BK305:BK314)</f>
        <v>0</v>
      </c>
    </row>
    <row r="305" spans="1:65" s="2" customFormat="1" ht="16.5" customHeight="1">
      <c r="A305" s="36"/>
      <c r="B305" s="37"/>
      <c r="C305" s="193" t="s">
        <v>435</v>
      </c>
      <c r="D305" s="193" t="s">
        <v>177</v>
      </c>
      <c r="E305" s="194" t="s">
        <v>436</v>
      </c>
      <c r="F305" s="195" t="s">
        <v>437</v>
      </c>
      <c r="G305" s="196" t="s">
        <v>211</v>
      </c>
      <c r="H305" s="197">
        <v>89.9</v>
      </c>
      <c r="I305" s="198"/>
      <c r="J305" s="199">
        <f>ROUND(I305*H305,2)</f>
        <v>0</v>
      </c>
      <c r="K305" s="195" t="s">
        <v>194</v>
      </c>
      <c r="L305" s="41"/>
      <c r="M305" s="200" t="s">
        <v>1</v>
      </c>
      <c r="N305" s="201" t="s">
        <v>48</v>
      </c>
      <c r="O305" s="73"/>
      <c r="P305" s="202">
        <f>O305*H305</f>
        <v>0</v>
      </c>
      <c r="Q305" s="202">
        <v>0</v>
      </c>
      <c r="R305" s="202">
        <f>Q305*H305</f>
        <v>0</v>
      </c>
      <c r="S305" s="202">
        <v>1.91E-3</v>
      </c>
      <c r="T305" s="203">
        <f>S305*H305</f>
        <v>0.171709</v>
      </c>
      <c r="U305" s="36"/>
      <c r="V305" s="36"/>
      <c r="W305" s="36"/>
      <c r="X305" s="36"/>
      <c r="Y305" s="36"/>
      <c r="Z305" s="36"/>
      <c r="AA305" s="36"/>
      <c r="AB305" s="36"/>
      <c r="AC305" s="36"/>
      <c r="AD305" s="36"/>
      <c r="AE305" s="36"/>
      <c r="AR305" s="204" t="s">
        <v>261</v>
      </c>
      <c r="AT305" s="204" t="s">
        <v>177</v>
      </c>
      <c r="AU305" s="204" t="s">
        <v>91</v>
      </c>
      <c r="AY305" s="18" t="s">
        <v>174</v>
      </c>
      <c r="BE305" s="205">
        <f>IF(N305="základní",J305,0)</f>
        <v>0</v>
      </c>
      <c r="BF305" s="205">
        <f>IF(N305="snížená",J305,0)</f>
        <v>0</v>
      </c>
      <c r="BG305" s="205">
        <f>IF(N305="zákl. přenesená",J305,0)</f>
        <v>0</v>
      </c>
      <c r="BH305" s="205">
        <f>IF(N305="sníž. přenesená",J305,0)</f>
        <v>0</v>
      </c>
      <c r="BI305" s="205">
        <f>IF(N305="nulová",J305,0)</f>
        <v>0</v>
      </c>
      <c r="BJ305" s="18" t="s">
        <v>87</v>
      </c>
      <c r="BK305" s="205">
        <f>ROUND(I305*H305,2)</f>
        <v>0</v>
      </c>
      <c r="BL305" s="18" t="s">
        <v>261</v>
      </c>
      <c r="BM305" s="204" t="s">
        <v>438</v>
      </c>
    </row>
    <row r="306" spans="1:65" s="2" customFormat="1" ht="16.5" customHeight="1">
      <c r="A306" s="36"/>
      <c r="B306" s="37"/>
      <c r="C306" s="193" t="s">
        <v>439</v>
      </c>
      <c r="D306" s="193" t="s">
        <v>177</v>
      </c>
      <c r="E306" s="194" t="s">
        <v>440</v>
      </c>
      <c r="F306" s="195" t="s">
        <v>441</v>
      </c>
      <c r="G306" s="196" t="s">
        <v>211</v>
      </c>
      <c r="H306" s="197">
        <v>89.7</v>
      </c>
      <c r="I306" s="198"/>
      <c r="J306" s="199">
        <f>ROUND(I306*H306,2)</f>
        <v>0</v>
      </c>
      <c r="K306" s="195" t="s">
        <v>181</v>
      </c>
      <c r="L306" s="41"/>
      <c r="M306" s="200" t="s">
        <v>1</v>
      </c>
      <c r="N306" s="201" t="s">
        <v>48</v>
      </c>
      <c r="O306" s="73"/>
      <c r="P306" s="202">
        <f>O306*H306</f>
        <v>0</v>
      </c>
      <c r="Q306" s="202">
        <v>0</v>
      </c>
      <c r="R306" s="202">
        <f>Q306*H306</f>
        <v>0</v>
      </c>
      <c r="S306" s="202">
        <v>0</v>
      </c>
      <c r="T306" s="203">
        <f>S306*H306</f>
        <v>0</v>
      </c>
      <c r="U306" s="36"/>
      <c r="V306" s="36"/>
      <c r="W306" s="36"/>
      <c r="X306" s="36"/>
      <c r="Y306" s="36"/>
      <c r="Z306" s="36"/>
      <c r="AA306" s="36"/>
      <c r="AB306" s="36"/>
      <c r="AC306" s="36"/>
      <c r="AD306" s="36"/>
      <c r="AE306" s="36"/>
      <c r="AR306" s="204" t="s">
        <v>261</v>
      </c>
      <c r="AT306" s="204" t="s">
        <v>177</v>
      </c>
      <c r="AU306" s="204" t="s">
        <v>91</v>
      </c>
      <c r="AY306" s="18" t="s">
        <v>174</v>
      </c>
      <c r="BE306" s="205">
        <f>IF(N306="základní",J306,0)</f>
        <v>0</v>
      </c>
      <c r="BF306" s="205">
        <f>IF(N306="snížená",J306,0)</f>
        <v>0</v>
      </c>
      <c r="BG306" s="205">
        <f>IF(N306="zákl. přenesená",J306,0)</f>
        <v>0</v>
      </c>
      <c r="BH306" s="205">
        <f>IF(N306="sníž. přenesená",J306,0)</f>
        <v>0</v>
      </c>
      <c r="BI306" s="205">
        <f>IF(N306="nulová",J306,0)</f>
        <v>0</v>
      </c>
      <c r="BJ306" s="18" t="s">
        <v>87</v>
      </c>
      <c r="BK306" s="205">
        <f>ROUND(I306*H306,2)</f>
        <v>0</v>
      </c>
      <c r="BL306" s="18" t="s">
        <v>261</v>
      </c>
      <c r="BM306" s="204" t="s">
        <v>776</v>
      </c>
    </row>
    <row r="307" spans="1:65" s="2" customFormat="1" ht="39">
      <c r="A307" s="36"/>
      <c r="B307" s="37"/>
      <c r="C307" s="38"/>
      <c r="D307" s="206" t="s">
        <v>183</v>
      </c>
      <c r="E307" s="38"/>
      <c r="F307" s="207" t="s">
        <v>443</v>
      </c>
      <c r="G307" s="38"/>
      <c r="H307" s="38"/>
      <c r="I307" s="208"/>
      <c r="J307" s="38"/>
      <c r="K307" s="38"/>
      <c r="L307" s="41"/>
      <c r="M307" s="209"/>
      <c r="N307" s="210"/>
      <c r="O307" s="73"/>
      <c r="P307" s="73"/>
      <c r="Q307" s="73"/>
      <c r="R307" s="73"/>
      <c r="S307" s="73"/>
      <c r="T307" s="74"/>
      <c r="U307" s="36"/>
      <c r="V307" s="36"/>
      <c r="W307" s="36"/>
      <c r="X307" s="36"/>
      <c r="Y307" s="36"/>
      <c r="Z307" s="36"/>
      <c r="AA307" s="36"/>
      <c r="AB307" s="36"/>
      <c r="AC307" s="36"/>
      <c r="AD307" s="36"/>
      <c r="AE307" s="36"/>
      <c r="AT307" s="18" t="s">
        <v>183</v>
      </c>
      <c r="AU307" s="18" t="s">
        <v>91</v>
      </c>
    </row>
    <row r="308" spans="1:65" s="2" customFormat="1" ht="16.5" customHeight="1">
      <c r="A308" s="36"/>
      <c r="B308" s="37"/>
      <c r="C308" s="193" t="s">
        <v>444</v>
      </c>
      <c r="D308" s="193" t="s">
        <v>177</v>
      </c>
      <c r="E308" s="194" t="s">
        <v>449</v>
      </c>
      <c r="F308" s="195" t="s">
        <v>450</v>
      </c>
      <c r="G308" s="196" t="s">
        <v>211</v>
      </c>
      <c r="H308" s="197">
        <v>16.399999999999999</v>
      </c>
      <c r="I308" s="198"/>
      <c r="J308" s="199">
        <f>ROUND(I308*H308,2)</f>
        <v>0</v>
      </c>
      <c r="K308" s="195" t="s">
        <v>181</v>
      </c>
      <c r="L308" s="41"/>
      <c r="M308" s="200" t="s">
        <v>1</v>
      </c>
      <c r="N308" s="201" t="s">
        <v>48</v>
      </c>
      <c r="O308" s="73"/>
      <c r="P308" s="202">
        <f>O308*H308</f>
        <v>0</v>
      </c>
      <c r="Q308" s="202">
        <v>0</v>
      </c>
      <c r="R308" s="202">
        <f>Q308*H308</f>
        <v>0</v>
      </c>
      <c r="S308" s="202">
        <v>0</v>
      </c>
      <c r="T308" s="203">
        <f>S308*H308</f>
        <v>0</v>
      </c>
      <c r="U308" s="36"/>
      <c r="V308" s="36"/>
      <c r="W308" s="36"/>
      <c r="X308" s="36"/>
      <c r="Y308" s="36"/>
      <c r="Z308" s="36"/>
      <c r="AA308" s="36"/>
      <c r="AB308" s="36"/>
      <c r="AC308" s="36"/>
      <c r="AD308" s="36"/>
      <c r="AE308" s="36"/>
      <c r="AR308" s="204" t="s">
        <v>261</v>
      </c>
      <c r="AT308" s="204" t="s">
        <v>177</v>
      </c>
      <c r="AU308" s="204" t="s">
        <v>91</v>
      </c>
      <c r="AY308" s="18" t="s">
        <v>174</v>
      </c>
      <c r="BE308" s="205">
        <f>IF(N308="základní",J308,0)</f>
        <v>0</v>
      </c>
      <c r="BF308" s="205">
        <f>IF(N308="snížená",J308,0)</f>
        <v>0</v>
      </c>
      <c r="BG308" s="205">
        <f>IF(N308="zákl. přenesená",J308,0)</f>
        <v>0</v>
      </c>
      <c r="BH308" s="205">
        <f>IF(N308="sníž. přenesená",J308,0)</f>
        <v>0</v>
      </c>
      <c r="BI308" s="205">
        <f>IF(N308="nulová",J308,0)</f>
        <v>0</v>
      </c>
      <c r="BJ308" s="18" t="s">
        <v>87</v>
      </c>
      <c r="BK308" s="205">
        <f>ROUND(I308*H308,2)</f>
        <v>0</v>
      </c>
      <c r="BL308" s="18" t="s">
        <v>261</v>
      </c>
      <c r="BM308" s="204" t="s">
        <v>777</v>
      </c>
    </row>
    <row r="309" spans="1:65" s="2" customFormat="1" ht="39">
      <c r="A309" s="36"/>
      <c r="B309" s="37"/>
      <c r="C309" s="38"/>
      <c r="D309" s="206" t="s">
        <v>183</v>
      </c>
      <c r="E309" s="38"/>
      <c r="F309" s="207" t="s">
        <v>443</v>
      </c>
      <c r="G309" s="38"/>
      <c r="H309" s="38"/>
      <c r="I309" s="208"/>
      <c r="J309" s="38"/>
      <c r="K309" s="38"/>
      <c r="L309" s="41"/>
      <c r="M309" s="209"/>
      <c r="N309" s="210"/>
      <c r="O309" s="73"/>
      <c r="P309" s="73"/>
      <c r="Q309" s="73"/>
      <c r="R309" s="73"/>
      <c r="S309" s="73"/>
      <c r="T309" s="74"/>
      <c r="U309" s="36"/>
      <c r="V309" s="36"/>
      <c r="W309" s="36"/>
      <c r="X309" s="36"/>
      <c r="Y309" s="36"/>
      <c r="Z309" s="36"/>
      <c r="AA309" s="36"/>
      <c r="AB309" s="36"/>
      <c r="AC309" s="36"/>
      <c r="AD309" s="36"/>
      <c r="AE309" s="36"/>
      <c r="AT309" s="18" t="s">
        <v>183</v>
      </c>
      <c r="AU309" s="18" t="s">
        <v>91</v>
      </c>
    </row>
    <row r="310" spans="1:65" s="2" customFormat="1" ht="16.5" customHeight="1">
      <c r="A310" s="36"/>
      <c r="B310" s="37"/>
      <c r="C310" s="193" t="s">
        <v>448</v>
      </c>
      <c r="D310" s="193" t="s">
        <v>177</v>
      </c>
      <c r="E310" s="194" t="s">
        <v>453</v>
      </c>
      <c r="F310" s="195" t="s">
        <v>454</v>
      </c>
      <c r="G310" s="196" t="s">
        <v>199</v>
      </c>
      <c r="H310" s="197">
        <v>6</v>
      </c>
      <c r="I310" s="198"/>
      <c r="J310" s="199">
        <f>ROUND(I310*H310,2)</f>
        <v>0</v>
      </c>
      <c r="K310" s="195" t="s">
        <v>181</v>
      </c>
      <c r="L310" s="41"/>
      <c r="M310" s="200" t="s">
        <v>1</v>
      </c>
      <c r="N310" s="201" t="s">
        <v>48</v>
      </c>
      <c r="O310" s="73"/>
      <c r="P310" s="202">
        <f>O310*H310</f>
        <v>0</v>
      </c>
      <c r="Q310" s="202">
        <v>0</v>
      </c>
      <c r="R310" s="202">
        <f>Q310*H310</f>
        <v>0</v>
      </c>
      <c r="S310" s="202">
        <v>0</v>
      </c>
      <c r="T310" s="203">
        <f>S310*H310</f>
        <v>0</v>
      </c>
      <c r="U310" s="36"/>
      <c r="V310" s="36"/>
      <c r="W310" s="36"/>
      <c r="X310" s="36"/>
      <c r="Y310" s="36"/>
      <c r="Z310" s="36"/>
      <c r="AA310" s="36"/>
      <c r="AB310" s="36"/>
      <c r="AC310" s="36"/>
      <c r="AD310" s="36"/>
      <c r="AE310" s="36"/>
      <c r="AR310" s="204" t="s">
        <v>261</v>
      </c>
      <c r="AT310" s="204" t="s">
        <v>177</v>
      </c>
      <c r="AU310" s="204" t="s">
        <v>91</v>
      </c>
      <c r="AY310" s="18" t="s">
        <v>174</v>
      </c>
      <c r="BE310" s="205">
        <f>IF(N310="základní",J310,0)</f>
        <v>0</v>
      </c>
      <c r="BF310" s="205">
        <f>IF(N310="snížená",J310,0)</f>
        <v>0</v>
      </c>
      <c r="BG310" s="205">
        <f>IF(N310="zákl. přenesená",J310,0)</f>
        <v>0</v>
      </c>
      <c r="BH310" s="205">
        <f>IF(N310="sníž. přenesená",J310,0)</f>
        <v>0</v>
      </c>
      <c r="BI310" s="205">
        <f>IF(N310="nulová",J310,0)</f>
        <v>0</v>
      </c>
      <c r="BJ310" s="18" t="s">
        <v>87</v>
      </c>
      <c r="BK310" s="205">
        <f>ROUND(I310*H310,2)</f>
        <v>0</v>
      </c>
      <c r="BL310" s="18" t="s">
        <v>261</v>
      </c>
      <c r="BM310" s="204" t="s">
        <v>778</v>
      </c>
    </row>
    <row r="311" spans="1:65" s="2" customFormat="1" ht="39">
      <c r="A311" s="36"/>
      <c r="B311" s="37"/>
      <c r="C311" s="38"/>
      <c r="D311" s="206" t="s">
        <v>183</v>
      </c>
      <c r="E311" s="38"/>
      <c r="F311" s="207" t="s">
        <v>443</v>
      </c>
      <c r="G311" s="38"/>
      <c r="H311" s="38"/>
      <c r="I311" s="208"/>
      <c r="J311" s="38"/>
      <c r="K311" s="38"/>
      <c r="L311" s="41"/>
      <c r="M311" s="209"/>
      <c r="N311" s="210"/>
      <c r="O311" s="73"/>
      <c r="P311" s="73"/>
      <c r="Q311" s="73"/>
      <c r="R311" s="73"/>
      <c r="S311" s="73"/>
      <c r="T311" s="74"/>
      <c r="U311" s="36"/>
      <c r="V311" s="36"/>
      <c r="W311" s="36"/>
      <c r="X311" s="36"/>
      <c r="Y311" s="36"/>
      <c r="Z311" s="36"/>
      <c r="AA311" s="36"/>
      <c r="AB311" s="36"/>
      <c r="AC311" s="36"/>
      <c r="AD311" s="36"/>
      <c r="AE311" s="36"/>
      <c r="AT311" s="18" t="s">
        <v>183</v>
      </c>
      <c r="AU311" s="18" t="s">
        <v>91</v>
      </c>
    </row>
    <row r="312" spans="1:65" s="2" customFormat="1" ht="16.5" customHeight="1">
      <c r="A312" s="36"/>
      <c r="B312" s="37"/>
      <c r="C312" s="193" t="s">
        <v>452</v>
      </c>
      <c r="D312" s="193" t="s">
        <v>177</v>
      </c>
      <c r="E312" s="194" t="s">
        <v>457</v>
      </c>
      <c r="F312" s="195" t="s">
        <v>458</v>
      </c>
      <c r="G312" s="196" t="s">
        <v>199</v>
      </c>
      <c r="H312" s="197">
        <v>38</v>
      </c>
      <c r="I312" s="198"/>
      <c r="J312" s="199">
        <f>ROUND(I312*H312,2)</f>
        <v>0</v>
      </c>
      <c r="K312" s="195" t="s">
        <v>181</v>
      </c>
      <c r="L312" s="41"/>
      <c r="M312" s="200" t="s">
        <v>1</v>
      </c>
      <c r="N312" s="201" t="s">
        <v>48</v>
      </c>
      <c r="O312" s="73"/>
      <c r="P312" s="202">
        <f>O312*H312</f>
        <v>0</v>
      </c>
      <c r="Q312" s="202">
        <v>0</v>
      </c>
      <c r="R312" s="202">
        <f>Q312*H312</f>
        <v>0</v>
      </c>
      <c r="S312" s="202">
        <v>0</v>
      </c>
      <c r="T312" s="203">
        <f>S312*H312</f>
        <v>0</v>
      </c>
      <c r="U312" s="36"/>
      <c r="V312" s="36"/>
      <c r="W312" s="36"/>
      <c r="X312" s="36"/>
      <c r="Y312" s="36"/>
      <c r="Z312" s="36"/>
      <c r="AA312" s="36"/>
      <c r="AB312" s="36"/>
      <c r="AC312" s="36"/>
      <c r="AD312" s="36"/>
      <c r="AE312" s="36"/>
      <c r="AR312" s="204" t="s">
        <v>261</v>
      </c>
      <c r="AT312" s="204" t="s">
        <v>177</v>
      </c>
      <c r="AU312" s="204" t="s">
        <v>91</v>
      </c>
      <c r="AY312" s="18" t="s">
        <v>174</v>
      </c>
      <c r="BE312" s="205">
        <f>IF(N312="základní",J312,0)</f>
        <v>0</v>
      </c>
      <c r="BF312" s="205">
        <f>IF(N312="snížená",J312,0)</f>
        <v>0</v>
      </c>
      <c r="BG312" s="205">
        <f>IF(N312="zákl. přenesená",J312,0)</f>
        <v>0</v>
      </c>
      <c r="BH312" s="205">
        <f>IF(N312="sníž. přenesená",J312,0)</f>
        <v>0</v>
      </c>
      <c r="BI312" s="205">
        <f>IF(N312="nulová",J312,0)</f>
        <v>0</v>
      </c>
      <c r="BJ312" s="18" t="s">
        <v>87</v>
      </c>
      <c r="BK312" s="205">
        <f>ROUND(I312*H312,2)</f>
        <v>0</v>
      </c>
      <c r="BL312" s="18" t="s">
        <v>261</v>
      </c>
      <c r="BM312" s="204" t="s">
        <v>779</v>
      </c>
    </row>
    <row r="313" spans="1:65" s="2" customFormat="1" ht="39">
      <c r="A313" s="36"/>
      <c r="B313" s="37"/>
      <c r="C313" s="38"/>
      <c r="D313" s="206" t="s">
        <v>183</v>
      </c>
      <c r="E313" s="38"/>
      <c r="F313" s="207" t="s">
        <v>443</v>
      </c>
      <c r="G313" s="38"/>
      <c r="H313" s="38"/>
      <c r="I313" s="208"/>
      <c r="J313" s="38"/>
      <c r="K313" s="38"/>
      <c r="L313" s="41"/>
      <c r="M313" s="209"/>
      <c r="N313" s="210"/>
      <c r="O313" s="73"/>
      <c r="P313" s="73"/>
      <c r="Q313" s="73"/>
      <c r="R313" s="73"/>
      <c r="S313" s="73"/>
      <c r="T313" s="74"/>
      <c r="U313" s="36"/>
      <c r="V313" s="36"/>
      <c r="W313" s="36"/>
      <c r="X313" s="36"/>
      <c r="Y313" s="36"/>
      <c r="Z313" s="36"/>
      <c r="AA313" s="36"/>
      <c r="AB313" s="36"/>
      <c r="AC313" s="36"/>
      <c r="AD313" s="36"/>
      <c r="AE313" s="36"/>
      <c r="AT313" s="18" t="s">
        <v>183</v>
      </c>
      <c r="AU313" s="18" t="s">
        <v>91</v>
      </c>
    </row>
    <row r="314" spans="1:65" s="2" customFormat="1" ht="16.5" customHeight="1">
      <c r="A314" s="36"/>
      <c r="B314" s="37"/>
      <c r="C314" s="193" t="s">
        <v>456</v>
      </c>
      <c r="D314" s="193" t="s">
        <v>177</v>
      </c>
      <c r="E314" s="194" t="s">
        <v>461</v>
      </c>
      <c r="F314" s="195" t="s">
        <v>462</v>
      </c>
      <c r="G314" s="196" t="s">
        <v>339</v>
      </c>
      <c r="H314" s="264"/>
      <c r="I314" s="198"/>
      <c r="J314" s="199">
        <f>ROUND(I314*H314,2)</f>
        <v>0</v>
      </c>
      <c r="K314" s="195" t="s">
        <v>194</v>
      </c>
      <c r="L314" s="41"/>
      <c r="M314" s="200" t="s">
        <v>1</v>
      </c>
      <c r="N314" s="201" t="s">
        <v>48</v>
      </c>
      <c r="O314" s="73"/>
      <c r="P314" s="202">
        <f>O314*H314</f>
        <v>0</v>
      </c>
      <c r="Q314" s="202">
        <v>0</v>
      </c>
      <c r="R314" s="202">
        <f>Q314*H314</f>
        <v>0</v>
      </c>
      <c r="S314" s="202">
        <v>0</v>
      </c>
      <c r="T314" s="203">
        <f>S314*H314</f>
        <v>0</v>
      </c>
      <c r="U314" s="36"/>
      <c r="V314" s="36"/>
      <c r="W314" s="36"/>
      <c r="X314" s="36"/>
      <c r="Y314" s="36"/>
      <c r="Z314" s="36"/>
      <c r="AA314" s="36"/>
      <c r="AB314" s="36"/>
      <c r="AC314" s="36"/>
      <c r="AD314" s="36"/>
      <c r="AE314" s="36"/>
      <c r="AR314" s="204" t="s">
        <v>261</v>
      </c>
      <c r="AT314" s="204" t="s">
        <v>177</v>
      </c>
      <c r="AU314" s="204" t="s">
        <v>91</v>
      </c>
      <c r="AY314" s="18" t="s">
        <v>174</v>
      </c>
      <c r="BE314" s="205">
        <f>IF(N314="základní",J314,0)</f>
        <v>0</v>
      </c>
      <c r="BF314" s="205">
        <f>IF(N314="snížená",J314,0)</f>
        <v>0</v>
      </c>
      <c r="BG314" s="205">
        <f>IF(N314="zákl. přenesená",J314,0)</f>
        <v>0</v>
      </c>
      <c r="BH314" s="205">
        <f>IF(N314="sníž. přenesená",J314,0)</f>
        <v>0</v>
      </c>
      <c r="BI314" s="205">
        <f>IF(N314="nulová",J314,0)</f>
        <v>0</v>
      </c>
      <c r="BJ314" s="18" t="s">
        <v>87</v>
      </c>
      <c r="BK314" s="205">
        <f>ROUND(I314*H314,2)</f>
        <v>0</v>
      </c>
      <c r="BL314" s="18" t="s">
        <v>261</v>
      </c>
      <c r="BM314" s="204" t="s">
        <v>463</v>
      </c>
    </row>
    <row r="315" spans="1:65" s="12" customFormat="1" ht="22.9" customHeight="1">
      <c r="B315" s="177"/>
      <c r="C315" s="178"/>
      <c r="D315" s="179" t="s">
        <v>82</v>
      </c>
      <c r="E315" s="191" t="s">
        <v>464</v>
      </c>
      <c r="F315" s="191" t="s">
        <v>465</v>
      </c>
      <c r="G315" s="178"/>
      <c r="H315" s="178"/>
      <c r="I315" s="181"/>
      <c r="J315" s="192">
        <f>BK315</f>
        <v>0</v>
      </c>
      <c r="K315" s="178"/>
      <c r="L315" s="183"/>
      <c r="M315" s="184"/>
      <c r="N315" s="185"/>
      <c r="O315" s="185"/>
      <c r="P315" s="186">
        <f>SUM(P316:P332)</f>
        <v>0</v>
      </c>
      <c r="Q315" s="185"/>
      <c r="R315" s="186">
        <f>SUM(R316:R332)</f>
        <v>0</v>
      </c>
      <c r="S315" s="185"/>
      <c r="T315" s="187">
        <f>SUM(T316:T332)</f>
        <v>0.42339600000000005</v>
      </c>
      <c r="AR315" s="188" t="s">
        <v>91</v>
      </c>
      <c r="AT315" s="189" t="s">
        <v>82</v>
      </c>
      <c r="AU315" s="189" t="s">
        <v>87</v>
      </c>
      <c r="AY315" s="188" t="s">
        <v>174</v>
      </c>
      <c r="BK315" s="190">
        <f>SUM(BK316:BK332)</f>
        <v>0</v>
      </c>
    </row>
    <row r="316" spans="1:65" s="2" customFormat="1" ht="16.5" customHeight="1">
      <c r="A316" s="36"/>
      <c r="B316" s="37"/>
      <c r="C316" s="193" t="s">
        <v>460</v>
      </c>
      <c r="D316" s="193" t="s">
        <v>177</v>
      </c>
      <c r="E316" s="194" t="s">
        <v>467</v>
      </c>
      <c r="F316" s="195" t="s">
        <v>468</v>
      </c>
      <c r="G316" s="196" t="s">
        <v>469</v>
      </c>
      <c r="H316" s="197">
        <v>1</v>
      </c>
      <c r="I316" s="198"/>
      <c r="J316" s="199">
        <f>ROUND(I316*H316,2)</f>
        <v>0</v>
      </c>
      <c r="K316" s="195" t="s">
        <v>181</v>
      </c>
      <c r="L316" s="41"/>
      <c r="M316" s="200" t="s">
        <v>1</v>
      </c>
      <c r="N316" s="201" t="s">
        <v>48</v>
      </c>
      <c r="O316" s="73"/>
      <c r="P316" s="202">
        <f>O316*H316</f>
        <v>0</v>
      </c>
      <c r="Q316" s="202">
        <v>0</v>
      </c>
      <c r="R316" s="202">
        <f>Q316*H316</f>
        <v>0</v>
      </c>
      <c r="S316" s="202">
        <v>0</v>
      </c>
      <c r="T316" s="203">
        <f>S316*H316</f>
        <v>0</v>
      </c>
      <c r="U316" s="36"/>
      <c r="V316" s="36"/>
      <c r="W316" s="36"/>
      <c r="X316" s="36"/>
      <c r="Y316" s="36"/>
      <c r="Z316" s="36"/>
      <c r="AA316" s="36"/>
      <c r="AB316" s="36"/>
      <c r="AC316" s="36"/>
      <c r="AD316" s="36"/>
      <c r="AE316" s="36"/>
      <c r="AR316" s="204" t="s">
        <v>261</v>
      </c>
      <c r="AT316" s="204" t="s">
        <v>177</v>
      </c>
      <c r="AU316" s="204" t="s">
        <v>91</v>
      </c>
      <c r="AY316" s="18" t="s">
        <v>174</v>
      </c>
      <c r="BE316" s="205">
        <f>IF(N316="základní",J316,0)</f>
        <v>0</v>
      </c>
      <c r="BF316" s="205">
        <f>IF(N316="snížená",J316,0)</f>
        <v>0</v>
      </c>
      <c r="BG316" s="205">
        <f>IF(N316="zákl. přenesená",J316,0)</f>
        <v>0</v>
      </c>
      <c r="BH316" s="205">
        <f>IF(N316="sníž. přenesená",J316,0)</f>
        <v>0</v>
      </c>
      <c r="BI316" s="205">
        <f>IF(N316="nulová",J316,0)</f>
        <v>0</v>
      </c>
      <c r="BJ316" s="18" t="s">
        <v>87</v>
      </c>
      <c r="BK316" s="205">
        <f>ROUND(I316*H316,2)</f>
        <v>0</v>
      </c>
      <c r="BL316" s="18" t="s">
        <v>261</v>
      </c>
      <c r="BM316" s="204" t="s">
        <v>780</v>
      </c>
    </row>
    <row r="317" spans="1:65" s="2" customFormat="1" ht="126.75">
      <c r="A317" s="36"/>
      <c r="B317" s="37"/>
      <c r="C317" s="38"/>
      <c r="D317" s="206" t="s">
        <v>183</v>
      </c>
      <c r="E317" s="38"/>
      <c r="F317" s="207" t="s">
        <v>471</v>
      </c>
      <c r="G317" s="38"/>
      <c r="H317" s="38"/>
      <c r="I317" s="208"/>
      <c r="J317" s="38"/>
      <c r="K317" s="38"/>
      <c r="L317" s="41"/>
      <c r="M317" s="209"/>
      <c r="N317" s="210"/>
      <c r="O317" s="73"/>
      <c r="P317" s="73"/>
      <c r="Q317" s="73"/>
      <c r="R317" s="73"/>
      <c r="S317" s="73"/>
      <c r="T317" s="74"/>
      <c r="U317" s="36"/>
      <c r="V317" s="36"/>
      <c r="W317" s="36"/>
      <c r="X317" s="36"/>
      <c r="Y317" s="36"/>
      <c r="Z317" s="36"/>
      <c r="AA317" s="36"/>
      <c r="AB317" s="36"/>
      <c r="AC317" s="36"/>
      <c r="AD317" s="36"/>
      <c r="AE317" s="36"/>
      <c r="AT317" s="18" t="s">
        <v>183</v>
      </c>
      <c r="AU317" s="18" t="s">
        <v>91</v>
      </c>
    </row>
    <row r="318" spans="1:65" s="2" customFormat="1" ht="16.5" customHeight="1">
      <c r="A318" s="36"/>
      <c r="B318" s="37"/>
      <c r="C318" s="193" t="s">
        <v>466</v>
      </c>
      <c r="D318" s="193" t="s">
        <v>177</v>
      </c>
      <c r="E318" s="194" t="s">
        <v>473</v>
      </c>
      <c r="F318" s="195" t="s">
        <v>474</v>
      </c>
      <c r="G318" s="196" t="s">
        <v>199</v>
      </c>
      <c r="H318" s="197">
        <v>2</v>
      </c>
      <c r="I318" s="198"/>
      <c r="J318" s="199">
        <f>ROUND(I318*H318,2)</f>
        <v>0</v>
      </c>
      <c r="K318" s="195" t="s">
        <v>181</v>
      </c>
      <c r="L318" s="41"/>
      <c r="M318" s="200" t="s">
        <v>1</v>
      </c>
      <c r="N318" s="201" t="s">
        <v>48</v>
      </c>
      <c r="O318" s="73"/>
      <c r="P318" s="202">
        <f>O318*H318</f>
        <v>0</v>
      </c>
      <c r="Q318" s="202">
        <v>0</v>
      </c>
      <c r="R318" s="202">
        <f>Q318*H318</f>
        <v>0</v>
      </c>
      <c r="S318" s="202">
        <v>0</v>
      </c>
      <c r="T318" s="203">
        <f>S318*H318</f>
        <v>0</v>
      </c>
      <c r="U318" s="36"/>
      <c r="V318" s="36"/>
      <c r="W318" s="36"/>
      <c r="X318" s="36"/>
      <c r="Y318" s="36"/>
      <c r="Z318" s="36"/>
      <c r="AA318" s="36"/>
      <c r="AB318" s="36"/>
      <c r="AC318" s="36"/>
      <c r="AD318" s="36"/>
      <c r="AE318" s="36"/>
      <c r="AR318" s="204" t="s">
        <v>261</v>
      </c>
      <c r="AT318" s="204" t="s">
        <v>177</v>
      </c>
      <c r="AU318" s="204" t="s">
        <v>91</v>
      </c>
      <c r="AY318" s="18" t="s">
        <v>174</v>
      </c>
      <c r="BE318" s="205">
        <f>IF(N318="základní",J318,0)</f>
        <v>0</v>
      </c>
      <c r="BF318" s="205">
        <f>IF(N318="snížená",J318,0)</f>
        <v>0</v>
      </c>
      <c r="BG318" s="205">
        <f>IF(N318="zákl. přenesená",J318,0)</f>
        <v>0</v>
      </c>
      <c r="BH318" s="205">
        <f>IF(N318="sníž. přenesená",J318,0)</f>
        <v>0</v>
      </c>
      <c r="BI318" s="205">
        <f>IF(N318="nulová",J318,0)</f>
        <v>0</v>
      </c>
      <c r="BJ318" s="18" t="s">
        <v>87</v>
      </c>
      <c r="BK318" s="205">
        <f>ROUND(I318*H318,2)</f>
        <v>0</v>
      </c>
      <c r="BL318" s="18" t="s">
        <v>261</v>
      </c>
      <c r="BM318" s="204" t="s">
        <v>781</v>
      </c>
    </row>
    <row r="319" spans="1:65" s="2" customFormat="1" ht="58.5">
      <c r="A319" s="36"/>
      <c r="B319" s="37"/>
      <c r="C319" s="38"/>
      <c r="D319" s="206" t="s">
        <v>183</v>
      </c>
      <c r="E319" s="38"/>
      <c r="F319" s="207" t="s">
        <v>476</v>
      </c>
      <c r="G319" s="38"/>
      <c r="H319" s="38"/>
      <c r="I319" s="208"/>
      <c r="J319" s="38"/>
      <c r="K319" s="38"/>
      <c r="L319" s="41"/>
      <c r="M319" s="209"/>
      <c r="N319" s="210"/>
      <c r="O319" s="73"/>
      <c r="P319" s="73"/>
      <c r="Q319" s="73"/>
      <c r="R319" s="73"/>
      <c r="S319" s="73"/>
      <c r="T319" s="74"/>
      <c r="U319" s="36"/>
      <c r="V319" s="36"/>
      <c r="W319" s="36"/>
      <c r="X319" s="36"/>
      <c r="Y319" s="36"/>
      <c r="Z319" s="36"/>
      <c r="AA319" s="36"/>
      <c r="AB319" s="36"/>
      <c r="AC319" s="36"/>
      <c r="AD319" s="36"/>
      <c r="AE319" s="36"/>
      <c r="AT319" s="18" t="s">
        <v>183</v>
      </c>
      <c r="AU319" s="18" t="s">
        <v>91</v>
      </c>
    </row>
    <row r="320" spans="1:65" s="2" customFormat="1" ht="16.5" customHeight="1">
      <c r="A320" s="36"/>
      <c r="B320" s="37"/>
      <c r="C320" s="193" t="s">
        <v>472</v>
      </c>
      <c r="D320" s="193" t="s">
        <v>177</v>
      </c>
      <c r="E320" s="194" t="s">
        <v>478</v>
      </c>
      <c r="F320" s="195" t="s">
        <v>479</v>
      </c>
      <c r="G320" s="196" t="s">
        <v>199</v>
      </c>
      <c r="H320" s="197">
        <v>2</v>
      </c>
      <c r="I320" s="198"/>
      <c r="J320" s="199">
        <f>ROUND(I320*H320,2)</f>
        <v>0</v>
      </c>
      <c r="K320" s="195" t="s">
        <v>181</v>
      </c>
      <c r="L320" s="41"/>
      <c r="M320" s="200" t="s">
        <v>1</v>
      </c>
      <c r="N320" s="201" t="s">
        <v>48</v>
      </c>
      <c r="O320" s="73"/>
      <c r="P320" s="202">
        <f>O320*H320</f>
        <v>0</v>
      </c>
      <c r="Q320" s="202">
        <v>0</v>
      </c>
      <c r="R320" s="202">
        <f>Q320*H320</f>
        <v>0</v>
      </c>
      <c r="S320" s="202">
        <v>0</v>
      </c>
      <c r="T320" s="203">
        <f>S320*H320</f>
        <v>0</v>
      </c>
      <c r="U320" s="36"/>
      <c r="V320" s="36"/>
      <c r="W320" s="36"/>
      <c r="X320" s="36"/>
      <c r="Y320" s="36"/>
      <c r="Z320" s="36"/>
      <c r="AA320" s="36"/>
      <c r="AB320" s="36"/>
      <c r="AC320" s="36"/>
      <c r="AD320" s="36"/>
      <c r="AE320" s="36"/>
      <c r="AR320" s="204" t="s">
        <v>261</v>
      </c>
      <c r="AT320" s="204" t="s">
        <v>177</v>
      </c>
      <c r="AU320" s="204" t="s">
        <v>91</v>
      </c>
      <c r="AY320" s="18" t="s">
        <v>174</v>
      </c>
      <c r="BE320" s="205">
        <f>IF(N320="základní",J320,0)</f>
        <v>0</v>
      </c>
      <c r="BF320" s="205">
        <f>IF(N320="snížená",J320,0)</f>
        <v>0</v>
      </c>
      <c r="BG320" s="205">
        <f>IF(N320="zákl. přenesená",J320,0)</f>
        <v>0</v>
      </c>
      <c r="BH320" s="205">
        <f>IF(N320="sníž. přenesená",J320,0)</f>
        <v>0</v>
      </c>
      <c r="BI320" s="205">
        <f>IF(N320="nulová",J320,0)</f>
        <v>0</v>
      </c>
      <c r="BJ320" s="18" t="s">
        <v>87</v>
      </c>
      <c r="BK320" s="205">
        <f>ROUND(I320*H320,2)</f>
        <v>0</v>
      </c>
      <c r="BL320" s="18" t="s">
        <v>261</v>
      </c>
      <c r="BM320" s="204" t="s">
        <v>782</v>
      </c>
    </row>
    <row r="321" spans="1:65" s="2" customFormat="1" ht="58.5">
      <c r="A321" s="36"/>
      <c r="B321" s="37"/>
      <c r="C321" s="38"/>
      <c r="D321" s="206" t="s">
        <v>183</v>
      </c>
      <c r="E321" s="38"/>
      <c r="F321" s="207" t="s">
        <v>476</v>
      </c>
      <c r="G321" s="38"/>
      <c r="H321" s="38"/>
      <c r="I321" s="208"/>
      <c r="J321" s="38"/>
      <c r="K321" s="38"/>
      <c r="L321" s="41"/>
      <c r="M321" s="209"/>
      <c r="N321" s="210"/>
      <c r="O321" s="73"/>
      <c r="P321" s="73"/>
      <c r="Q321" s="73"/>
      <c r="R321" s="73"/>
      <c r="S321" s="73"/>
      <c r="T321" s="74"/>
      <c r="U321" s="36"/>
      <c r="V321" s="36"/>
      <c r="W321" s="36"/>
      <c r="X321" s="36"/>
      <c r="Y321" s="36"/>
      <c r="Z321" s="36"/>
      <c r="AA321" s="36"/>
      <c r="AB321" s="36"/>
      <c r="AC321" s="36"/>
      <c r="AD321" s="36"/>
      <c r="AE321" s="36"/>
      <c r="AT321" s="18" t="s">
        <v>183</v>
      </c>
      <c r="AU321" s="18" t="s">
        <v>91</v>
      </c>
    </row>
    <row r="322" spans="1:65" s="2" customFormat="1" ht="16.5" customHeight="1">
      <c r="A322" s="36"/>
      <c r="B322" s="37"/>
      <c r="C322" s="193" t="s">
        <v>477</v>
      </c>
      <c r="D322" s="193" t="s">
        <v>177</v>
      </c>
      <c r="E322" s="194" t="s">
        <v>783</v>
      </c>
      <c r="F322" s="195" t="s">
        <v>784</v>
      </c>
      <c r="G322" s="196" t="s">
        <v>199</v>
      </c>
      <c r="H322" s="197">
        <v>3</v>
      </c>
      <c r="I322" s="198"/>
      <c r="J322" s="199">
        <f>ROUND(I322*H322,2)</f>
        <v>0</v>
      </c>
      <c r="K322" s="195" t="s">
        <v>181</v>
      </c>
      <c r="L322" s="41"/>
      <c r="M322" s="200" t="s">
        <v>1</v>
      </c>
      <c r="N322" s="201" t="s">
        <v>48</v>
      </c>
      <c r="O322" s="73"/>
      <c r="P322" s="202">
        <f>O322*H322</f>
        <v>0</v>
      </c>
      <c r="Q322" s="202">
        <v>0</v>
      </c>
      <c r="R322" s="202">
        <f>Q322*H322</f>
        <v>0</v>
      </c>
      <c r="S322" s="202">
        <v>0</v>
      </c>
      <c r="T322" s="203">
        <f>S322*H322</f>
        <v>0</v>
      </c>
      <c r="U322" s="36"/>
      <c r="V322" s="36"/>
      <c r="W322" s="36"/>
      <c r="X322" s="36"/>
      <c r="Y322" s="36"/>
      <c r="Z322" s="36"/>
      <c r="AA322" s="36"/>
      <c r="AB322" s="36"/>
      <c r="AC322" s="36"/>
      <c r="AD322" s="36"/>
      <c r="AE322" s="36"/>
      <c r="AR322" s="204" t="s">
        <v>261</v>
      </c>
      <c r="AT322" s="204" t="s">
        <v>177</v>
      </c>
      <c r="AU322" s="204" t="s">
        <v>91</v>
      </c>
      <c r="AY322" s="18" t="s">
        <v>174</v>
      </c>
      <c r="BE322" s="205">
        <f>IF(N322="základní",J322,0)</f>
        <v>0</v>
      </c>
      <c r="BF322" s="205">
        <f>IF(N322="snížená",J322,0)</f>
        <v>0</v>
      </c>
      <c r="BG322" s="205">
        <f>IF(N322="zákl. přenesená",J322,0)</f>
        <v>0</v>
      </c>
      <c r="BH322" s="205">
        <f>IF(N322="sníž. přenesená",J322,0)</f>
        <v>0</v>
      </c>
      <c r="BI322" s="205">
        <f>IF(N322="nulová",J322,0)</f>
        <v>0</v>
      </c>
      <c r="BJ322" s="18" t="s">
        <v>87</v>
      </c>
      <c r="BK322" s="205">
        <f>ROUND(I322*H322,2)</f>
        <v>0</v>
      </c>
      <c r="BL322" s="18" t="s">
        <v>261</v>
      </c>
      <c r="BM322" s="204" t="s">
        <v>785</v>
      </c>
    </row>
    <row r="323" spans="1:65" s="2" customFormat="1" ht="58.5">
      <c r="A323" s="36"/>
      <c r="B323" s="37"/>
      <c r="C323" s="38"/>
      <c r="D323" s="206" t="s">
        <v>183</v>
      </c>
      <c r="E323" s="38"/>
      <c r="F323" s="207" t="s">
        <v>476</v>
      </c>
      <c r="G323" s="38"/>
      <c r="H323" s="38"/>
      <c r="I323" s="208"/>
      <c r="J323" s="38"/>
      <c r="K323" s="38"/>
      <c r="L323" s="41"/>
      <c r="M323" s="209"/>
      <c r="N323" s="210"/>
      <c r="O323" s="73"/>
      <c r="P323" s="73"/>
      <c r="Q323" s="73"/>
      <c r="R323" s="73"/>
      <c r="S323" s="73"/>
      <c r="T323" s="74"/>
      <c r="U323" s="36"/>
      <c r="V323" s="36"/>
      <c r="W323" s="36"/>
      <c r="X323" s="36"/>
      <c r="Y323" s="36"/>
      <c r="Z323" s="36"/>
      <c r="AA323" s="36"/>
      <c r="AB323" s="36"/>
      <c r="AC323" s="36"/>
      <c r="AD323" s="36"/>
      <c r="AE323" s="36"/>
      <c r="AT323" s="18" t="s">
        <v>183</v>
      </c>
      <c r="AU323" s="18" t="s">
        <v>91</v>
      </c>
    </row>
    <row r="324" spans="1:65" s="2" customFormat="1" ht="16.5" customHeight="1">
      <c r="A324" s="36"/>
      <c r="B324" s="37"/>
      <c r="C324" s="193" t="s">
        <v>481</v>
      </c>
      <c r="D324" s="193" t="s">
        <v>177</v>
      </c>
      <c r="E324" s="194" t="s">
        <v>486</v>
      </c>
      <c r="F324" s="195" t="s">
        <v>487</v>
      </c>
      <c r="G324" s="196" t="s">
        <v>199</v>
      </c>
      <c r="H324" s="197">
        <v>9</v>
      </c>
      <c r="I324" s="198"/>
      <c r="J324" s="199">
        <f>ROUND(I324*H324,2)</f>
        <v>0</v>
      </c>
      <c r="K324" s="195" t="s">
        <v>181</v>
      </c>
      <c r="L324" s="41"/>
      <c r="M324" s="200" t="s">
        <v>1</v>
      </c>
      <c r="N324" s="201" t="s">
        <v>48</v>
      </c>
      <c r="O324" s="73"/>
      <c r="P324" s="202">
        <f>O324*H324</f>
        <v>0</v>
      </c>
      <c r="Q324" s="202">
        <v>0</v>
      </c>
      <c r="R324" s="202">
        <f>Q324*H324</f>
        <v>0</v>
      </c>
      <c r="S324" s="202">
        <v>0</v>
      </c>
      <c r="T324" s="203">
        <f>S324*H324</f>
        <v>0</v>
      </c>
      <c r="U324" s="36"/>
      <c r="V324" s="36"/>
      <c r="W324" s="36"/>
      <c r="X324" s="36"/>
      <c r="Y324" s="36"/>
      <c r="Z324" s="36"/>
      <c r="AA324" s="36"/>
      <c r="AB324" s="36"/>
      <c r="AC324" s="36"/>
      <c r="AD324" s="36"/>
      <c r="AE324" s="36"/>
      <c r="AR324" s="204" t="s">
        <v>261</v>
      </c>
      <c r="AT324" s="204" t="s">
        <v>177</v>
      </c>
      <c r="AU324" s="204" t="s">
        <v>91</v>
      </c>
      <c r="AY324" s="18" t="s">
        <v>174</v>
      </c>
      <c r="BE324" s="205">
        <f>IF(N324="základní",J324,0)</f>
        <v>0</v>
      </c>
      <c r="BF324" s="205">
        <f>IF(N324="snížená",J324,0)</f>
        <v>0</v>
      </c>
      <c r="BG324" s="205">
        <f>IF(N324="zákl. přenesená",J324,0)</f>
        <v>0</v>
      </c>
      <c r="BH324" s="205">
        <f>IF(N324="sníž. přenesená",J324,0)</f>
        <v>0</v>
      </c>
      <c r="BI324" s="205">
        <f>IF(N324="nulová",J324,0)</f>
        <v>0</v>
      </c>
      <c r="BJ324" s="18" t="s">
        <v>87</v>
      </c>
      <c r="BK324" s="205">
        <f>ROUND(I324*H324,2)</f>
        <v>0</v>
      </c>
      <c r="BL324" s="18" t="s">
        <v>261</v>
      </c>
      <c r="BM324" s="204" t="s">
        <v>786</v>
      </c>
    </row>
    <row r="325" spans="1:65" s="2" customFormat="1" ht="58.5">
      <c r="A325" s="36"/>
      <c r="B325" s="37"/>
      <c r="C325" s="38"/>
      <c r="D325" s="206" t="s">
        <v>183</v>
      </c>
      <c r="E325" s="38"/>
      <c r="F325" s="207" t="s">
        <v>476</v>
      </c>
      <c r="G325" s="38"/>
      <c r="H325" s="38"/>
      <c r="I325" s="208"/>
      <c r="J325" s="38"/>
      <c r="K325" s="38"/>
      <c r="L325" s="41"/>
      <c r="M325" s="209"/>
      <c r="N325" s="210"/>
      <c r="O325" s="73"/>
      <c r="P325" s="73"/>
      <c r="Q325" s="73"/>
      <c r="R325" s="73"/>
      <c r="S325" s="73"/>
      <c r="T325" s="74"/>
      <c r="U325" s="36"/>
      <c r="V325" s="36"/>
      <c r="W325" s="36"/>
      <c r="X325" s="36"/>
      <c r="Y325" s="36"/>
      <c r="Z325" s="36"/>
      <c r="AA325" s="36"/>
      <c r="AB325" s="36"/>
      <c r="AC325" s="36"/>
      <c r="AD325" s="36"/>
      <c r="AE325" s="36"/>
      <c r="AT325" s="18" t="s">
        <v>183</v>
      </c>
      <c r="AU325" s="18" t="s">
        <v>91</v>
      </c>
    </row>
    <row r="326" spans="1:65" s="2" customFormat="1" ht="16.5" customHeight="1">
      <c r="A326" s="36"/>
      <c r="B326" s="37"/>
      <c r="C326" s="193" t="s">
        <v>485</v>
      </c>
      <c r="D326" s="193" t="s">
        <v>177</v>
      </c>
      <c r="E326" s="194" t="s">
        <v>498</v>
      </c>
      <c r="F326" s="195" t="s">
        <v>499</v>
      </c>
      <c r="G326" s="196" t="s">
        <v>199</v>
      </c>
      <c r="H326" s="197">
        <v>2</v>
      </c>
      <c r="I326" s="198"/>
      <c r="J326" s="199">
        <f>ROUND(I326*H326,2)</f>
        <v>0</v>
      </c>
      <c r="K326" s="195" t="s">
        <v>181</v>
      </c>
      <c r="L326" s="41"/>
      <c r="M326" s="200" t="s">
        <v>1</v>
      </c>
      <c r="N326" s="201" t="s">
        <v>48</v>
      </c>
      <c r="O326" s="73"/>
      <c r="P326" s="202">
        <f>O326*H326</f>
        <v>0</v>
      </c>
      <c r="Q326" s="202">
        <v>0</v>
      </c>
      <c r="R326" s="202">
        <f>Q326*H326</f>
        <v>0</v>
      </c>
      <c r="S326" s="202">
        <v>0</v>
      </c>
      <c r="T326" s="203">
        <f>S326*H326</f>
        <v>0</v>
      </c>
      <c r="U326" s="36"/>
      <c r="V326" s="36"/>
      <c r="W326" s="36"/>
      <c r="X326" s="36"/>
      <c r="Y326" s="36"/>
      <c r="Z326" s="36"/>
      <c r="AA326" s="36"/>
      <c r="AB326" s="36"/>
      <c r="AC326" s="36"/>
      <c r="AD326" s="36"/>
      <c r="AE326" s="36"/>
      <c r="AR326" s="204" t="s">
        <v>261</v>
      </c>
      <c r="AT326" s="204" t="s">
        <v>177</v>
      </c>
      <c r="AU326" s="204" t="s">
        <v>91</v>
      </c>
      <c r="AY326" s="18" t="s">
        <v>174</v>
      </c>
      <c r="BE326" s="205">
        <f>IF(N326="základní",J326,0)</f>
        <v>0</v>
      </c>
      <c r="BF326" s="205">
        <f>IF(N326="snížená",J326,0)</f>
        <v>0</v>
      </c>
      <c r="BG326" s="205">
        <f>IF(N326="zákl. přenesená",J326,0)</f>
        <v>0</v>
      </c>
      <c r="BH326" s="205">
        <f>IF(N326="sníž. přenesená",J326,0)</f>
        <v>0</v>
      </c>
      <c r="BI326" s="205">
        <f>IF(N326="nulová",J326,0)</f>
        <v>0</v>
      </c>
      <c r="BJ326" s="18" t="s">
        <v>87</v>
      </c>
      <c r="BK326" s="205">
        <f>ROUND(I326*H326,2)</f>
        <v>0</v>
      </c>
      <c r="BL326" s="18" t="s">
        <v>261</v>
      </c>
      <c r="BM326" s="204" t="s">
        <v>787</v>
      </c>
    </row>
    <row r="327" spans="1:65" s="2" customFormat="1" ht="58.5">
      <c r="A327" s="36"/>
      <c r="B327" s="37"/>
      <c r="C327" s="38"/>
      <c r="D327" s="206" t="s">
        <v>183</v>
      </c>
      <c r="E327" s="38"/>
      <c r="F327" s="207" t="s">
        <v>476</v>
      </c>
      <c r="G327" s="38"/>
      <c r="H327" s="38"/>
      <c r="I327" s="208"/>
      <c r="J327" s="38"/>
      <c r="K327" s="38"/>
      <c r="L327" s="41"/>
      <c r="M327" s="209"/>
      <c r="N327" s="210"/>
      <c r="O327" s="73"/>
      <c r="P327" s="73"/>
      <c r="Q327" s="73"/>
      <c r="R327" s="73"/>
      <c r="S327" s="73"/>
      <c r="T327" s="74"/>
      <c r="U327" s="36"/>
      <c r="V327" s="36"/>
      <c r="W327" s="36"/>
      <c r="X327" s="36"/>
      <c r="Y327" s="36"/>
      <c r="Z327" s="36"/>
      <c r="AA327" s="36"/>
      <c r="AB327" s="36"/>
      <c r="AC327" s="36"/>
      <c r="AD327" s="36"/>
      <c r="AE327" s="36"/>
      <c r="AT327" s="18" t="s">
        <v>183</v>
      </c>
      <c r="AU327" s="18" t="s">
        <v>91</v>
      </c>
    </row>
    <row r="328" spans="1:65" s="2" customFormat="1" ht="16.5" customHeight="1">
      <c r="A328" s="36"/>
      <c r="B328" s="37"/>
      <c r="C328" s="193" t="s">
        <v>489</v>
      </c>
      <c r="D328" s="193" t="s">
        <v>177</v>
      </c>
      <c r="E328" s="194" t="s">
        <v>514</v>
      </c>
      <c r="F328" s="195" t="s">
        <v>515</v>
      </c>
      <c r="G328" s="196" t="s">
        <v>516</v>
      </c>
      <c r="H328" s="197">
        <v>423.39600000000002</v>
      </c>
      <c r="I328" s="198"/>
      <c r="J328" s="199">
        <f>ROUND(I328*H328,2)</f>
        <v>0</v>
      </c>
      <c r="K328" s="195" t="s">
        <v>194</v>
      </c>
      <c r="L328" s="41"/>
      <c r="M328" s="200" t="s">
        <v>1</v>
      </c>
      <c r="N328" s="201" t="s">
        <v>48</v>
      </c>
      <c r="O328" s="73"/>
      <c r="P328" s="202">
        <f>O328*H328</f>
        <v>0</v>
      </c>
      <c r="Q328" s="202">
        <v>0</v>
      </c>
      <c r="R328" s="202">
        <f>Q328*H328</f>
        <v>0</v>
      </c>
      <c r="S328" s="202">
        <v>1E-3</v>
      </c>
      <c r="T328" s="203">
        <f>S328*H328</f>
        <v>0.42339600000000005</v>
      </c>
      <c r="U328" s="36"/>
      <c r="V328" s="36"/>
      <c r="W328" s="36"/>
      <c r="X328" s="36"/>
      <c r="Y328" s="36"/>
      <c r="Z328" s="36"/>
      <c r="AA328" s="36"/>
      <c r="AB328" s="36"/>
      <c r="AC328" s="36"/>
      <c r="AD328" s="36"/>
      <c r="AE328" s="36"/>
      <c r="AR328" s="204" t="s">
        <v>261</v>
      </c>
      <c r="AT328" s="204" t="s">
        <v>177</v>
      </c>
      <c r="AU328" s="204" t="s">
        <v>91</v>
      </c>
      <c r="AY328" s="18" t="s">
        <v>174</v>
      </c>
      <c r="BE328" s="205">
        <f>IF(N328="základní",J328,0)</f>
        <v>0</v>
      </c>
      <c r="BF328" s="205">
        <f>IF(N328="snížená",J328,0)</f>
        <v>0</v>
      </c>
      <c r="BG328" s="205">
        <f>IF(N328="zákl. přenesená",J328,0)</f>
        <v>0</v>
      </c>
      <c r="BH328" s="205">
        <f>IF(N328="sníž. přenesená",J328,0)</f>
        <v>0</v>
      </c>
      <c r="BI328" s="205">
        <f>IF(N328="nulová",J328,0)</f>
        <v>0</v>
      </c>
      <c r="BJ328" s="18" t="s">
        <v>87</v>
      </c>
      <c r="BK328" s="205">
        <f>ROUND(I328*H328,2)</f>
        <v>0</v>
      </c>
      <c r="BL328" s="18" t="s">
        <v>261</v>
      </c>
      <c r="BM328" s="204" t="s">
        <v>517</v>
      </c>
    </row>
    <row r="329" spans="1:65" s="13" customFormat="1" ht="11.25">
      <c r="B329" s="211"/>
      <c r="C329" s="212"/>
      <c r="D329" s="206" t="s">
        <v>185</v>
      </c>
      <c r="E329" s="213" t="s">
        <v>1</v>
      </c>
      <c r="F329" s="214" t="s">
        <v>186</v>
      </c>
      <c r="G329" s="212"/>
      <c r="H329" s="213" t="s">
        <v>1</v>
      </c>
      <c r="I329" s="215"/>
      <c r="J329" s="212"/>
      <c r="K329" s="212"/>
      <c r="L329" s="216"/>
      <c r="M329" s="217"/>
      <c r="N329" s="218"/>
      <c r="O329" s="218"/>
      <c r="P329" s="218"/>
      <c r="Q329" s="218"/>
      <c r="R329" s="218"/>
      <c r="S329" s="218"/>
      <c r="T329" s="219"/>
      <c r="AT329" s="220" t="s">
        <v>185</v>
      </c>
      <c r="AU329" s="220" t="s">
        <v>91</v>
      </c>
      <c r="AV329" s="13" t="s">
        <v>87</v>
      </c>
      <c r="AW329" s="13" t="s">
        <v>38</v>
      </c>
      <c r="AX329" s="13" t="s">
        <v>83</v>
      </c>
      <c r="AY329" s="220" t="s">
        <v>174</v>
      </c>
    </row>
    <row r="330" spans="1:65" s="14" customFormat="1" ht="11.25">
      <c r="B330" s="221"/>
      <c r="C330" s="222"/>
      <c r="D330" s="206" t="s">
        <v>185</v>
      </c>
      <c r="E330" s="223" t="s">
        <v>1</v>
      </c>
      <c r="F330" s="224" t="s">
        <v>788</v>
      </c>
      <c r="G330" s="222"/>
      <c r="H330" s="225">
        <v>423.39600000000002</v>
      </c>
      <c r="I330" s="226"/>
      <c r="J330" s="222"/>
      <c r="K330" s="222"/>
      <c r="L330" s="227"/>
      <c r="M330" s="228"/>
      <c r="N330" s="229"/>
      <c r="O330" s="229"/>
      <c r="P330" s="229"/>
      <c r="Q330" s="229"/>
      <c r="R330" s="229"/>
      <c r="S330" s="229"/>
      <c r="T330" s="230"/>
      <c r="AT330" s="231" t="s">
        <v>185</v>
      </c>
      <c r="AU330" s="231" t="s">
        <v>91</v>
      </c>
      <c r="AV330" s="14" t="s">
        <v>91</v>
      </c>
      <c r="AW330" s="14" t="s">
        <v>38</v>
      </c>
      <c r="AX330" s="14" t="s">
        <v>83</v>
      </c>
      <c r="AY330" s="231" t="s">
        <v>174</v>
      </c>
    </row>
    <row r="331" spans="1:65" s="15" customFormat="1" ht="11.25">
      <c r="B331" s="232"/>
      <c r="C331" s="233"/>
      <c r="D331" s="206" t="s">
        <v>185</v>
      </c>
      <c r="E331" s="234" t="s">
        <v>1</v>
      </c>
      <c r="F331" s="235" t="s">
        <v>189</v>
      </c>
      <c r="G331" s="233"/>
      <c r="H331" s="236">
        <v>423.39600000000002</v>
      </c>
      <c r="I331" s="237"/>
      <c r="J331" s="233"/>
      <c r="K331" s="233"/>
      <c r="L331" s="238"/>
      <c r="M331" s="239"/>
      <c r="N331" s="240"/>
      <c r="O331" s="240"/>
      <c r="P331" s="240"/>
      <c r="Q331" s="240"/>
      <c r="R331" s="240"/>
      <c r="S331" s="240"/>
      <c r="T331" s="241"/>
      <c r="AT331" s="242" t="s">
        <v>185</v>
      </c>
      <c r="AU331" s="242" t="s">
        <v>91</v>
      </c>
      <c r="AV331" s="15" t="s">
        <v>120</v>
      </c>
      <c r="AW331" s="15" t="s">
        <v>38</v>
      </c>
      <c r="AX331" s="15" t="s">
        <v>87</v>
      </c>
      <c r="AY331" s="242" t="s">
        <v>174</v>
      </c>
    </row>
    <row r="332" spans="1:65" s="2" customFormat="1" ht="16.5" customHeight="1">
      <c r="A332" s="36"/>
      <c r="B332" s="37"/>
      <c r="C332" s="193" t="s">
        <v>493</v>
      </c>
      <c r="D332" s="193" t="s">
        <v>177</v>
      </c>
      <c r="E332" s="194" t="s">
        <v>520</v>
      </c>
      <c r="F332" s="195" t="s">
        <v>521</v>
      </c>
      <c r="G332" s="196" t="s">
        <v>339</v>
      </c>
      <c r="H332" s="264"/>
      <c r="I332" s="198"/>
      <c r="J332" s="199">
        <f>ROUND(I332*H332,2)</f>
        <v>0</v>
      </c>
      <c r="K332" s="195" t="s">
        <v>194</v>
      </c>
      <c r="L332" s="41"/>
      <c r="M332" s="200" t="s">
        <v>1</v>
      </c>
      <c r="N332" s="201" t="s">
        <v>48</v>
      </c>
      <c r="O332" s="73"/>
      <c r="P332" s="202">
        <f>O332*H332</f>
        <v>0</v>
      </c>
      <c r="Q332" s="202">
        <v>0</v>
      </c>
      <c r="R332" s="202">
        <f>Q332*H332</f>
        <v>0</v>
      </c>
      <c r="S332" s="202">
        <v>0</v>
      </c>
      <c r="T332" s="203">
        <f>S332*H332</f>
        <v>0</v>
      </c>
      <c r="U332" s="36"/>
      <c r="V332" s="36"/>
      <c r="W332" s="36"/>
      <c r="X332" s="36"/>
      <c r="Y332" s="36"/>
      <c r="Z332" s="36"/>
      <c r="AA332" s="36"/>
      <c r="AB332" s="36"/>
      <c r="AC332" s="36"/>
      <c r="AD332" s="36"/>
      <c r="AE332" s="36"/>
      <c r="AR332" s="204" t="s">
        <v>261</v>
      </c>
      <c r="AT332" s="204" t="s">
        <v>177</v>
      </c>
      <c r="AU332" s="204" t="s">
        <v>91</v>
      </c>
      <c r="AY332" s="18" t="s">
        <v>174</v>
      </c>
      <c r="BE332" s="205">
        <f>IF(N332="základní",J332,0)</f>
        <v>0</v>
      </c>
      <c r="BF332" s="205">
        <f>IF(N332="snížená",J332,0)</f>
        <v>0</v>
      </c>
      <c r="BG332" s="205">
        <f>IF(N332="zákl. přenesená",J332,0)</f>
        <v>0</v>
      </c>
      <c r="BH332" s="205">
        <f>IF(N332="sníž. přenesená",J332,0)</f>
        <v>0</v>
      </c>
      <c r="BI332" s="205">
        <f>IF(N332="nulová",J332,0)</f>
        <v>0</v>
      </c>
      <c r="BJ332" s="18" t="s">
        <v>87</v>
      </c>
      <c r="BK332" s="205">
        <f>ROUND(I332*H332,2)</f>
        <v>0</v>
      </c>
      <c r="BL332" s="18" t="s">
        <v>261</v>
      </c>
      <c r="BM332" s="204" t="s">
        <v>522</v>
      </c>
    </row>
    <row r="333" spans="1:65" s="12" customFormat="1" ht="22.9" customHeight="1">
      <c r="B333" s="177"/>
      <c r="C333" s="178"/>
      <c r="D333" s="179" t="s">
        <v>82</v>
      </c>
      <c r="E333" s="191" t="s">
        <v>523</v>
      </c>
      <c r="F333" s="191" t="s">
        <v>524</v>
      </c>
      <c r="G333" s="178"/>
      <c r="H333" s="178"/>
      <c r="I333" s="181"/>
      <c r="J333" s="192">
        <f>BK333</f>
        <v>0</v>
      </c>
      <c r="K333" s="178"/>
      <c r="L333" s="183"/>
      <c r="M333" s="184"/>
      <c r="N333" s="185"/>
      <c r="O333" s="185"/>
      <c r="P333" s="186">
        <f>SUM(P334:P342)</f>
        <v>0</v>
      </c>
      <c r="Q333" s="185"/>
      <c r="R333" s="186">
        <f>SUM(R334:R342)</f>
        <v>1.1985000000000001E-2</v>
      </c>
      <c r="S333" s="185"/>
      <c r="T333" s="187">
        <f>SUM(T334:T342)</f>
        <v>0</v>
      </c>
      <c r="AR333" s="188" t="s">
        <v>91</v>
      </c>
      <c r="AT333" s="189" t="s">
        <v>82</v>
      </c>
      <c r="AU333" s="189" t="s">
        <v>87</v>
      </c>
      <c r="AY333" s="188" t="s">
        <v>174</v>
      </c>
      <c r="BK333" s="190">
        <f>SUM(BK334:BK342)</f>
        <v>0</v>
      </c>
    </row>
    <row r="334" spans="1:65" s="2" customFormat="1" ht="16.5" customHeight="1">
      <c r="A334" s="36"/>
      <c r="B334" s="37"/>
      <c r="C334" s="193" t="s">
        <v>497</v>
      </c>
      <c r="D334" s="193" t="s">
        <v>177</v>
      </c>
      <c r="E334" s="194" t="s">
        <v>526</v>
      </c>
      <c r="F334" s="195" t="s">
        <v>527</v>
      </c>
      <c r="G334" s="196" t="s">
        <v>180</v>
      </c>
      <c r="H334" s="197">
        <v>25.5</v>
      </c>
      <c r="I334" s="198"/>
      <c r="J334" s="199">
        <f>ROUND(I334*H334,2)</f>
        <v>0</v>
      </c>
      <c r="K334" s="195" t="s">
        <v>194</v>
      </c>
      <c r="L334" s="41"/>
      <c r="M334" s="200" t="s">
        <v>1</v>
      </c>
      <c r="N334" s="201" t="s">
        <v>48</v>
      </c>
      <c r="O334" s="73"/>
      <c r="P334" s="202">
        <f>O334*H334</f>
        <v>0</v>
      </c>
      <c r="Q334" s="202">
        <v>6.0000000000000002E-5</v>
      </c>
      <c r="R334" s="202">
        <f>Q334*H334</f>
        <v>1.5300000000000001E-3</v>
      </c>
      <c r="S334" s="202">
        <v>0</v>
      </c>
      <c r="T334" s="203">
        <f>S334*H334</f>
        <v>0</v>
      </c>
      <c r="U334" s="36"/>
      <c r="V334" s="36"/>
      <c r="W334" s="36"/>
      <c r="X334" s="36"/>
      <c r="Y334" s="36"/>
      <c r="Z334" s="36"/>
      <c r="AA334" s="36"/>
      <c r="AB334" s="36"/>
      <c r="AC334" s="36"/>
      <c r="AD334" s="36"/>
      <c r="AE334" s="36"/>
      <c r="AR334" s="204" t="s">
        <v>261</v>
      </c>
      <c r="AT334" s="204" t="s">
        <v>177</v>
      </c>
      <c r="AU334" s="204" t="s">
        <v>91</v>
      </c>
      <c r="AY334" s="18" t="s">
        <v>174</v>
      </c>
      <c r="BE334" s="205">
        <f>IF(N334="základní",J334,0)</f>
        <v>0</v>
      </c>
      <c r="BF334" s="205">
        <f>IF(N334="snížená",J334,0)</f>
        <v>0</v>
      </c>
      <c r="BG334" s="205">
        <f>IF(N334="zákl. přenesená",J334,0)</f>
        <v>0</v>
      </c>
      <c r="BH334" s="205">
        <f>IF(N334="sníž. přenesená",J334,0)</f>
        <v>0</v>
      </c>
      <c r="BI334" s="205">
        <f>IF(N334="nulová",J334,0)</f>
        <v>0</v>
      </c>
      <c r="BJ334" s="18" t="s">
        <v>87</v>
      </c>
      <c r="BK334" s="205">
        <f>ROUND(I334*H334,2)</f>
        <v>0</v>
      </c>
      <c r="BL334" s="18" t="s">
        <v>261</v>
      </c>
      <c r="BM334" s="204" t="s">
        <v>528</v>
      </c>
    </row>
    <row r="335" spans="1:65" s="2" customFormat="1" ht="19.5">
      <c r="A335" s="36"/>
      <c r="B335" s="37"/>
      <c r="C335" s="38"/>
      <c r="D335" s="206" t="s">
        <v>183</v>
      </c>
      <c r="E335" s="38"/>
      <c r="F335" s="207" t="s">
        <v>529</v>
      </c>
      <c r="G335" s="38"/>
      <c r="H335" s="38"/>
      <c r="I335" s="208"/>
      <c r="J335" s="38"/>
      <c r="K335" s="38"/>
      <c r="L335" s="41"/>
      <c r="M335" s="209"/>
      <c r="N335" s="210"/>
      <c r="O335" s="73"/>
      <c r="P335" s="73"/>
      <c r="Q335" s="73"/>
      <c r="R335" s="73"/>
      <c r="S335" s="73"/>
      <c r="T335" s="74"/>
      <c r="U335" s="36"/>
      <c r="V335" s="36"/>
      <c r="W335" s="36"/>
      <c r="X335" s="36"/>
      <c r="Y335" s="36"/>
      <c r="Z335" s="36"/>
      <c r="AA335" s="36"/>
      <c r="AB335" s="36"/>
      <c r="AC335" s="36"/>
      <c r="AD335" s="36"/>
      <c r="AE335" s="36"/>
      <c r="AT335" s="18" t="s">
        <v>183</v>
      </c>
      <c r="AU335" s="18" t="s">
        <v>91</v>
      </c>
    </row>
    <row r="336" spans="1:65" s="2" customFormat="1" ht="16.5" customHeight="1">
      <c r="A336" s="36"/>
      <c r="B336" s="37"/>
      <c r="C336" s="193" t="s">
        <v>501</v>
      </c>
      <c r="D336" s="193" t="s">
        <v>177</v>
      </c>
      <c r="E336" s="194" t="s">
        <v>531</v>
      </c>
      <c r="F336" s="195" t="s">
        <v>532</v>
      </c>
      <c r="G336" s="196" t="s">
        <v>180</v>
      </c>
      <c r="H336" s="197">
        <v>25.5</v>
      </c>
      <c r="I336" s="198"/>
      <c r="J336" s="199">
        <f>ROUND(I336*H336,2)</f>
        <v>0</v>
      </c>
      <c r="K336" s="195" t="s">
        <v>194</v>
      </c>
      <c r="L336" s="41"/>
      <c r="M336" s="200" t="s">
        <v>1</v>
      </c>
      <c r="N336" s="201" t="s">
        <v>48</v>
      </c>
      <c r="O336" s="73"/>
      <c r="P336" s="202">
        <f>O336*H336</f>
        <v>0</v>
      </c>
      <c r="Q336" s="202">
        <v>0</v>
      </c>
      <c r="R336" s="202">
        <f>Q336*H336</f>
        <v>0</v>
      </c>
      <c r="S336" s="202">
        <v>0</v>
      </c>
      <c r="T336" s="203">
        <f>S336*H336</f>
        <v>0</v>
      </c>
      <c r="U336" s="36"/>
      <c r="V336" s="36"/>
      <c r="W336" s="36"/>
      <c r="X336" s="36"/>
      <c r="Y336" s="36"/>
      <c r="Z336" s="36"/>
      <c r="AA336" s="36"/>
      <c r="AB336" s="36"/>
      <c r="AC336" s="36"/>
      <c r="AD336" s="36"/>
      <c r="AE336" s="36"/>
      <c r="AR336" s="204" t="s">
        <v>261</v>
      </c>
      <c r="AT336" s="204" t="s">
        <v>177</v>
      </c>
      <c r="AU336" s="204" t="s">
        <v>91</v>
      </c>
      <c r="AY336" s="18" t="s">
        <v>174</v>
      </c>
      <c r="BE336" s="205">
        <f>IF(N336="základní",J336,0)</f>
        <v>0</v>
      </c>
      <c r="BF336" s="205">
        <f>IF(N336="snížená",J336,0)</f>
        <v>0</v>
      </c>
      <c r="BG336" s="205">
        <f>IF(N336="zákl. přenesená",J336,0)</f>
        <v>0</v>
      </c>
      <c r="BH336" s="205">
        <f>IF(N336="sníž. přenesená",J336,0)</f>
        <v>0</v>
      </c>
      <c r="BI336" s="205">
        <f>IF(N336="nulová",J336,0)</f>
        <v>0</v>
      </c>
      <c r="BJ336" s="18" t="s">
        <v>87</v>
      </c>
      <c r="BK336" s="205">
        <f>ROUND(I336*H336,2)</f>
        <v>0</v>
      </c>
      <c r="BL336" s="18" t="s">
        <v>261</v>
      </c>
      <c r="BM336" s="204" t="s">
        <v>533</v>
      </c>
    </row>
    <row r="337" spans="1:65" s="2" customFormat="1" ht="19.5">
      <c r="A337" s="36"/>
      <c r="B337" s="37"/>
      <c r="C337" s="38"/>
      <c r="D337" s="206" t="s">
        <v>183</v>
      </c>
      <c r="E337" s="38"/>
      <c r="F337" s="207" t="s">
        <v>529</v>
      </c>
      <c r="G337" s="38"/>
      <c r="H337" s="38"/>
      <c r="I337" s="208"/>
      <c r="J337" s="38"/>
      <c r="K337" s="38"/>
      <c r="L337" s="41"/>
      <c r="M337" s="209"/>
      <c r="N337" s="210"/>
      <c r="O337" s="73"/>
      <c r="P337" s="73"/>
      <c r="Q337" s="73"/>
      <c r="R337" s="73"/>
      <c r="S337" s="73"/>
      <c r="T337" s="74"/>
      <c r="U337" s="36"/>
      <c r="V337" s="36"/>
      <c r="W337" s="36"/>
      <c r="X337" s="36"/>
      <c r="Y337" s="36"/>
      <c r="Z337" s="36"/>
      <c r="AA337" s="36"/>
      <c r="AB337" s="36"/>
      <c r="AC337" s="36"/>
      <c r="AD337" s="36"/>
      <c r="AE337" s="36"/>
      <c r="AT337" s="18" t="s">
        <v>183</v>
      </c>
      <c r="AU337" s="18" t="s">
        <v>91</v>
      </c>
    </row>
    <row r="338" spans="1:65" s="2" customFormat="1" ht="16.5" customHeight="1">
      <c r="A338" s="36"/>
      <c r="B338" s="37"/>
      <c r="C338" s="193" t="s">
        <v>505</v>
      </c>
      <c r="D338" s="193" t="s">
        <v>177</v>
      </c>
      <c r="E338" s="194" t="s">
        <v>535</v>
      </c>
      <c r="F338" s="195" t="s">
        <v>536</v>
      </c>
      <c r="G338" s="196" t="s">
        <v>180</v>
      </c>
      <c r="H338" s="197">
        <v>25.5</v>
      </c>
      <c r="I338" s="198"/>
      <c r="J338" s="199">
        <f>ROUND(I338*H338,2)</f>
        <v>0</v>
      </c>
      <c r="K338" s="195" t="s">
        <v>194</v>
      </c>
      <c r="L338" s="41"/>
      <c r="M338" s="200" t="s">
        <v>1</v>
      </c>
      <c r="N338" s="201" t="s">
        <v>48</v>
      </c>
      <c r="O338" s="73"/>
      <c r="P338" s="202">
        <f>O338*H338</f>
        <v>0</v>
      </c>
      <c r="Q338" s="202">
        <v>1.7000000000000001E-4</v>
      </c>
      <c r="R338" s="202">
        <f>Q338*H338</f>
        <v>4.3350000000000003E-3</v>
      </c>
      <c r="S338" s="202">
        <v>0</v>
      </c>
      <c r="T338" s="203">
        <f>S338*H338</f>
        <v>0</v>
      </c>
      <c r="U338" s="36"/>
      <c r="V338" s="36"/>
      <c r="W338" s="36"/>
      <c r="X338" s="36"/>
      <c r="Y338" s="36"/>
      <c r="Z338" s="36"/>
      <c r="AA338" s="36"/>
      <c r="AB338" s="36"/>
      <c r="AC338" s="36"/>
      <c r="AD338" s="36"/>
      <c r="AE338" s="36"/>
      <c r="AR338" s="204" t="s">
        <v>261</v>
      </c>
      <c r="AT338" s="204" t="s">
        <v>177</v>
      </c>
      <c r="AU338" s="204" t="s">
        <v>91</v>
      </c>
      <c r="AY338" s="18" t="s">
        <v>174</v>
      </c>
      <c r="BE338" s="205">
        <f>IF(N338="základní",J338,0)</f>
        <v>0</v>
      </c>
      <c r="BF338" s="205">
        <f>IF(N338="snížená",J338,0)</f>
        <v>0</v>
      </c>
      <c r="BG338" s="205">
        <f>IF(N338="zákl. přenesená",J338,0)</f>
        <v>0</v>
      </c>
      <c r="BH338" s="205">
        <f>IF(N338="sníž. přenesená",J338,0)</f>
        <v>0</v>
      </c>
      <c r="BI338" s="205">
        <f>IF(N338="nulová",J338,0)</f>
        <v>0</v>
      </c>
      <c r="BJ338" s="18" t="s">
        <v>87</v>
      </c>
      <c r="BK338" s="205">
        <f>ROUND(I338*H338,2)</f>
        <v>0</v>
      </c>
      <c r="BL338" s="18" t="s">
        <v>261</v>
      </c>
      <c r="BM338" s="204" t="s">
        <v>537</v>
      </c>
    </row>
    <row r="339" spans="1:65" s="2" customFormat="1" ht="19.5">
      <c r="A339" s="36"/>
      <c r="B339" s="37"/>
      <c r="C339" s="38"/>
      <c r="D339" s="206" t="s">
        <v>183</v>
      </c>
      <c r="E339" s="38"/>
      <c r="F339" s="207" t="s">
        <v>529</v>
      </c>
      <c r="G339" s="38"/>
      <c r="H339" s="38"/>
      <c r="I339" s="208"/>
      <c r="J339" s="38"/>
      <c r="K339" s="38"/>
      <c r="L339" s="41"/>
      <c r="M339" s="209"/>
      <c r="N339" s="210"/>
      <c r="O339" s="73"/>
      <c r="P339" s="73"/>
      <c r="Q339" s="73"/>
      <c r="R339" s="73"/>
      <c r="S339" s="73"/>
      <c r="T339" s="74"/>
      <c r="U339" s="36"/>
      <c r="V339" s="36"/>
      <c r="W339" s="36"/>
      <c r="X339" s="36"/>
      <c r="Y339" s="36"/>
      <c r="Z339" s="36"/>
      <c r="AA339" s="36"/>
      <c r="AB339" s="36"/>
      <c r="AC339" s="36"/>
      <c r="AD339" s="36"/>
      <c r="AE339" s="36"/>
      <c r="AT339" s="18" t="s">
        <v>183</v>
      </c>
      <c r="AU339" s="18" t="s">
        <v>91</v>
      </c>
    </row>
    <row r="340" spans="1:65" s="2" customFormat="1" ht="16.5" customHeight="1">
      <c r="A340" s="36"/>
      <c r="B340" s="37"/>
      <c r="C340" s="193" t="s">
        <v>509</v>
      </c>
      <c r="D340" s="193" t="s">
        <v>177</v>
      </c>
      <c r="E340" s="194" t="s">
        <v>539</v>
      </c>
      <c r="F340" s="195" t="s">
        <v>540</v>
      </c>
      <c r="G340" s="196" t="s">
        <v>180</v>
      </c>
      <c r="H340" s="197">
        <v>51</v>
      </c>
      <c r="I340" s="198"/>
      <c r="J340" s="199">
        <f>ROUND(I340*H340,2)</f>
        <v>0</v>
      </c>
      <c r="K340" s="195" t="s">
        <v>194</v>
      </c>
      <c r="L340" s="41"/>
      <c r="M340" s="200" t="s">
        <v>1</v>
      </c>
      <c r="N340" s="201" t="s">
        <v>48</v>
      </c>
      <c r="O340" s="73"/>
      <c r="P340" s="202">
        <f>O340*H340</f>
        <v>0</v>
      </c>
      <c r="Q340" s="202">
        <v>1.2E-4</v>
      </c>
      <c r="R340" s="202">
        <f>Q340*H340</f>
        <v>6.1200000000000004E-3</v>
      </c>
      <c r="S340" s="202">
        <v>0</v>
      </c>
      <c r="T340" s="203">
        <f>S340*H340</f>
        <v>0</v>
      </c>
      <c r="U340" s="36"/>
      <c r="V340" s="36"/>
      <c r="W340" s="36"/>
      <c r="X340" s="36"/>
      <c r="Y340" s="36"/>
      <c r="Z340" s="36"/>
      <c r="AA340" s="36"/>
      <c r="AB340" s="36"/>
      <c r="AC340" s="36"/>
      <c r="AD340" s="36"/>
      <c r="AE340" s="36"/>
      <c r="AR340" s="204" t="s">
        <v>261</v>
      </c>
      <c r="AT340" s="204" t="s">
        <v>177</v>
      </c>
      <c r="AU340" s="204" t="s">
        <v>91</v>
      </c>
      <c r="AY340" s="18" t="s">
        <v>174</v>
      </c>
      <c r="BE340" s="205">
        <f>IF(N340="základní",J340,0)</f>
        <v>0</v>
      </c>
      <c r="BF340" s="205">
        <f>IF(N340="snížená",J340,0)</f>
        <v>0</v>
      </c>
      <c r="BG340" s="205">
        <f>IF(N340="zákl. přenesená",J340,0)</f>
        <v>0</v>
      </c>
      <c r="BH340" s="205">
        <f>IF(N340="sníž. přenesená",J340,0)</f>
        <v>0</v>
      </c>
      <c r="BI340" s="205">
        <f>IF(N340="nulová",J340,0)</f>
        <v>0</v>
      </c>
      <c r="BJ340" s="18" t="s">
        <v>87</v>
      </c>
      <c r="BK340" s="205">
        <f>ROUND(I340*H340,2)</f>
        <v>0</v>
      </c>
      <c r="BL340" s="18" t="s">
        <v>261</v>
      </c>
      <c r="BM340" s="204" t="s">
        <v>541</v>
      </c>
    </row>
    <row r="341" spans="1:65" s="2" customFormat="1" ht="19.5">
      <c r="A341" s="36"/>
      <c r="B341" s="37"/>
      <c r="C341" s="38"/>
      <c r="D341" s="206" t="s">
        <v>183</v>
      </c>
      <c r="E341" s="38"/>
      <c r="F341" s="207" t="s">
        <v>529</v>
      </c>
      <c r="G341" s="38"/>
      <c r="H341" s="38"/>
      <c r="I341" s="208"/>
      <c r="J341" s="38"/>
      <c r="K341" s="38"/>
      <c r="L341" s="41"/>
      <c r="M341" s="209"/>
      <c r="N341" s="210"/>
      <c r="O341" s="73"/>
      <c r="P341" s="73"/>
      <c r="Q341" s="73"/>
      <c r="R341" s="73"/>
      <c r="S341" s="73"/>
      <c r="T341" s="74"/>
      <c r="U341" s="36"/>
      <c r="V341" s="36"/>
      <c r="W341" s="36"/>
      <c r="X341" s="36"/>
      <c r="Y341" s="36"/>
      <c r="Z341" s="36"/>
      <c r="AA341" s="36"/>
      <c r="AB341" s="36"/>
      <c r="AC341" s="36"/>
      <c r="AD341" s="36"/>
      <c r="AE341" s="36"/>
      <c r="AT341" s="18" t="s">
        <v>183</v>
      </c>
      <c r="AU341" s="18" t="s">
        <v>91</v>
      </c>
    </row>
    <row r="342" spans="1:65" s="14" customFormat="1" ht="11.25">
      <c r="B342" s="221"/>
      <c r="C342" s="222"/>
      <c r="D342" s="206" t="s">
        <v>185</v>
      </c>
      <c r="E342" s="222"/>
      <c r="F342" s="224" t="s">
        <v>789</v>
      </c>
      <c r="G342" s="222"/>
      <c r="H342" s="225">
        <v>51</v>
      </c>
      <c r="I342" s="226"/>
      <c r="J342" s="222"/>
      <c r="K342" s="222"/>
      <c r="L342" s="227"/>
      <c r="M342" s="228"/>
      <c r="N342" s="229"/>
      <c r="O342" s="229"/>
      <c r="P342" s="229"/>
      <c r="Q342" s="229"/>
      <c r="R342" s="229"/>
      <c r="S342" s="229"/>
      <c r="T342" s="230"/>
      <c r="AT342" s="231" t="s">
        <v>185</v>
      </c>
      <c r="AU342" s="231" t="s">
        <v>91</v>
      </c>
      <c r="AV342" s="14" t="s">
        <v>91</v>
      </c>
      <c r="AW342" s="14" t="s">
        <v>4</v>
      </c>
      <c r="AX342" s="14" t="s">
        <v>87</v>
      </c>
      <c r="AY342" s="231" t="s">
        <v>174</v>
      </c>
    </row>
    <row r="343" spans="1:65" s="12" customFormat="1" ht="25.9" customHeight="1">
      <c r="B343" s="177"/>
      <c r="C343" s="178"/>
      <c r="D343" s="179" t="s">
        <v>82</v>
      </c>
      <c r="E343" s="180" t="s">
        <v>543</v>
      </c>
      <c r="F343" s="180" t="s">
        <v>544</v>
      </c>
      <c r="G343" s="178"/>
      <c r="H343" s="178"/>
      <c r="I343" s="181"/>
      <c r="J343" s="182">
        <f>BK343</f>
        <v>0</v>
      </c>
      <c r="K343" s="178"/>
      <c r="L343" s="183"/>
      <c r="M343" s="184"/>
      <c r="N343" s="185"/>
      <c r="O343" s="185"/>
      <c r="P343" s="186">
        <f>SUM(P344:P360)</f>
        <v>0</v>
      </c>
      <c r="Q343" s="185"/>
      <c r="R343" s="186">
        <f>SUM(R344:R360)</f>
        <v>0</v>
      </c>
      <c r="S343" s="185"/>
      <c r="T343" s="187">
        <f>SUM(T344:T360)</f>
        <v>0</v>
      </c>
      <c r="AR343" s="188" t="s">
        <v>120</v>
      </c>
      <c r="AT343" s="189" t="s">
        <v>82</v>
      </c>
      <c r="AU343" s="189" t="s">
        <v>83</v>
      </c>
      <c r="AY343" s="188" t="s">
        <v>174</v>
      </c>
      <c r="BK343" s="190">
        <f>SUM(BK344:BK360)</f>
        <v>0</v>
      </c>
    </row>
    <row r="344" spans="1:65" s="2" customFormat="1" ht="24.2" customHeight="1">
      <c r="A344" s="36"/>
      <c r="B344" s="37"/>
      <c r="C344" s="193" t="s">
        <v>513</v>
      </c>
      <c r="D344" s="193" t="s">
        <v>177</v>
      </c>
      <c r="E344" s="194" t="s">
        <v>546</v>
      </c>
      <c r="F344" s="195" t="s">
        <v>547</v>
      </c>
      <c r="G344" s="196" t="s">
        <v>180</v>
      </c>
      <c r="H344" s="197">
        <v>777.42499999999995</v>
      </c>
      <c r="I344" s="198"/>
      <c r="J344" s="199">
        <f>ROUND(I344*H344,2)</f>
        <v>0</v>
      </c>
      <c r="K344" s="195" t="s">
        <v>181</v>
      </c>
      <c r="L344" s="41"/>
      <c r="M344" s="200" t="s">
        <v>1</v>
      </c>
      <c r="N344" s="201" t="s">
        <v>48</v>
      </c>
      <c r="O344" s="73"/>
      <c r="P344" s="202">
        <f>O344*H344</f>
        <v>0</v>
      </c>
      <c r="Q344" s="202">
        <v>0</v>
      </c>
      <c r="R344" s="202">
        <f>Q344*H344</f>
        <v>0</v>
      </c>
      <c r="S344" s="202">
        <v>0</v>
      </c>
      <c r="T344" s="203">
        <f>S344*H344</f>
        <v>0</v>
      </c>
      <c r="U344" s="36"/>
      <c r="V344" s="36"/>
      <c r="W344" s="36"/>
      <c r="X344" s="36"/>
      <c r="Y344" s="36"/>
      <c r="Z344" s="36"/>
      <c r="AA344" s="36"/>
      <c r="AB344" s="36"/>
      <c r="AC344" s="36"/>
      <c r="AD344" s="36"/>
      <c r="AE344" s="36"/>
      <c r="AR344" s="204" t="s">
        <v>548</v>
      </c>
      <c r="AT344" s="204" t="s">
        <v>177</v>
      </c>
      <c r="AU344" s="204" t="s">
        <v>87</v>
      </c>
      <c r="AY344" s="18" t="s">
        <v>174</v>
      </c>
      <c r="BE344" s="205">
        <f>IF(N344="základní",J344,0)</f>
        <v>0</v>
      </c>
      <c r="BF344" s="205">
        <f>IF(N344="snížená",J344,0)</f>
        <v>0</v>
      </c>
      <c r="BG344" s="205">
        <f>IF(N344="zákl. přenesená",J344,0)</f>
        <v>0</v>
      </c>
      <c r="BH344" s="205">
        <f>IF(N344="sníž. přenesená",J344,0)</f>
        <v>0</v>
      </c>
      <c r="BI344" s="205">
        <f>IF(N344="nulová",J344,0)</f>
        <v>0</v>
      </c>
      <c r="BJ344" s="18" t="s">
        <v>87</v>
      </c>
      <c r="BK344" s="205">
        <f>ROUND(I344*H344,2)</f>
        <v>0</v>
      </c>
      <c r="BL344" s="18" t="s">
        <v>548</v>
      </c>
      <c r="BM344" s="204" t="s">
        <v>549</v>
      </c>
    </row>
    <row r="345" spans="1:65" s="2" customFormat="1" ht="39">
      <c r="A345" s="36"/>
      <c r="B345" s="37"/>
      <c r="C345" s="38"/>
      <c r="D345" s="206" t="s">
        <v>183</v>
      </c>
      <c r="E345" s="38"/>
      <c r="F345" s="207" t="s">
        <v>550</v>
      </c>
      <c r="G345" s="38"/>
      <c r="H345" s="38"/>
      <c r="I345" s="208"/>
      <c r="J345" s="38"/>
      <c r="K345" s="38"/>
      <c r="L345" s="41"/>
      <c r="M345" s="209"/>
      <c r="N345" s="210"/>
      <c r="O345" s="73"/>
      <c r="P345" s="73"/>
      <c r="Q345" s="73"/>
      <c r="R345" s="73"/>
      <c r="S345" s="73"/>
      <c r="T345" s="74"/>
      <c r="U345" s="36"/>
      <c r="V345" s="36"/>
      <c r="W345" s="36"/>
      <c r="X345" s="36"/>
      <c r="Y345" s="36"/>
      <c r="Z345" s="36"/>
      <c r="AA345" s="36"/>
      <c r="AB345" s="36"/>
      <c r="AC345" s="36"/>
      <c r="AD345" s="36"/>
      <c r="AE345" s="36"/>
      <c r="AT345" s="18" t="s">
        <v>183</v>
      </c>
      <c r="AU345" s="18" t="s">
        <v>87</v>
      </c>
    </row>
    <row r="346" spans="1:65" s="13" customFormat="1" ht="11.25">
      <c r="B346" s="211"/>
      <c r="C346" s="212"/>
      <c r="D346" s="206" t="s">
        <v>185</v>
      </c>
      <c r="E346" s="213" t="s">
        <v>1</v>
      </c>
      <c r="F346" s="214" t="s">
        <v>551</v>
      </c>
      <c r="G346" s="212"/>
      <c r="H346" s="213" t="s">
        <v>1</v>
      </c>
      <c r="I346" s="215"/>
      <c r="J346" s="212"/>
      <c r="K346" s="212"/>
      <c r="L346" s="216"/>
      <c r="M346" s="217"/>
      <c r="N346" s="218"/>
      <c r="O346" s="218"/>
      <c r="P346" s="218"/>
      <c r="Q346" s="218"/>
      <c r="R346" s="218"/>
      <c r="S346" s="218"/>
      <c r="T346" s="219"/>
      <c r="AT346" s="220" t="s">
        <v>185</v>
      </c>
      <c r="AU346" s="220" t="s">
        <v>87</v>
      </c>
      <c r="AV346" s="13" t="s">
        <v>87</v>
      </c>
      <c r="AW346" s="13" t="s">
        <v>38</v>
      </c>
      <c r="AX346" s="13" t="s">
        <v>83</v>
      </c>
      <c r="AY346" s="220" t="s">
        <v>174</v>
      </c>
    </row>
    <row r="347" spans="1:65" s="14" customFormat="1" ht="11.25">
      <c r="B347" s="221"/>
      <c r="C347" s="222"/>
      <c r="D347" s="206" t="s">
        <v>185</v>
      </c>
      <c r="E347" s="223" t="s">
        <v>1</v>
      </c>
      <c r="F347" s="224" t="s">
        <v>731</v>
      </c>
      <c r="G347" s="222"/>
      <c r="H347" s="225">
        <v>597.39499999999998</v>
      </c>
      <c r="I347" s="226"/>
      <c r="J347" s="222"/>
      <c r="K347" s="222"/>
      <c r="L347" s="227"/>
      <c r="M347" s="228"/>
      <c r="N347" s="229"/>
      <c r="O347" s="229"/>
      <c r="P347" s="229"/>
      <c r="Q347" s="229"/>
      <c r="R347" s="229"/>
      <c r="S347" s="229"/>
      <c r="T347" s="230"/>
      <c r="AT347" s="231" t="s">
        <v>185</v>
      </c>
      <c r="AU347" s="231" t="s">
        <v>87</v>
      </c>
      <c r="AV347" s="14" t="s">
        <v>91</v>
      </c>
      <c r="AW347" s="14" t="s">
        <v>38</v>
      </c>
      <c r="AX347" s="14" t="s">
        <v>83</v>
      </c>
      <c r="AY347" s="231" t="s">
        <v>174</v>
      </c>
    </row>
    <row r="348" spans="1:65" s="13" customFormat="1" ht="11.25">
      <c r="B348" s="211"/>
      <c r="C348" s="212"/>
      <c r="D348" s="206" t="s">
        <v>185</v>
      </c>
      <c r="E348" s="213" t="s">
        <v>1</v>
      </c>
      <c r="F348" s="214" t="s">
        <v>187</v>
      </c>
      <c r="G348" s="212"/>
      <c r="H348" s="213" t="s">
        <v>1</v>
      </c>
      <c r="I348" s="215"/>
      <c r="J348" s="212"/>
      <c r="K348" s="212"/>
      <c r="L348" s="216"/>
      <c r="M348" s="217"/>
      <c r="N348" s="218"/>
      <c r="O348" s="218"/>
      <c r="P348" s="218"/>
      <c r="Q348" s="218"/>
      <c r="R348" s="218"/>
      <c r="S348" s="218"/>
      <c r="T348" s="219"/>
      <c r="AT348" s="220" t="s">
        <v>185</v>
      </c>
      <c r="AU348" s="220" t="s">
        <v>87</v>
      </c>
      <c r="AV348" s="13" t="s">
        <v>87</v>
      </c>
      <c r="AW348" s="13" t="s">
        <v>38</v>
      </c>
      <c r="AX348" s="13" t="s">
        <v>83</v>
      </c>
      <c r="AY348" s="220" t="s">
        <v>174</v>
      </c>
    </row>
    <row r="349" spans="1:65" s="14" customFormat="1" ht="11.25">
      <c r="B349" s="221"/>
      <c r="C349" s="222"/>
      <c r="D349" s="206" t="s">
        <v>185</v>
      </c>
      <c r="E349" s="223" t="s">
        <v>1</v>
      </c>
      <c r="F349" s="224" t="s">
        <v>746</v>
      </c>
      <c r="G349" s="222"/>
      <c r="H349" s="225">
        <v>180.03</v>
      </c>
      <c r="I349" s="226"/>
      <c r="J349" s="222"/>
      <c r="K349" s="222"/>
      <c r="L349" s="227"/>
      <c r="M349" s="228"/>
      <c r="N349" s="229"/>
      <c r="O349" s="229"/>
      <c r="P349" s="229"/>
      <c r="Q349" s="229"/>
      <c r="R349" s="229"/>
      <c r="S349" s="229"/>
      <c r="T349" s="230"/>
      <c r="AT349" s="231" t="s">
        <v>185</v>
      </c>
      <c r="AU349" s="231" t="s">
        <v>87</v>
      </c>
      <c r="AV349" s="14" t="s">
        <v>91</v>
      </c>
      <c r="AW349" s="14" t="s">
        <v>38</v>
      </c>
      <c r="AX349" s="14" t="s">
        <v>83</v>
      </c>
      <c r="AY349" s="231" t="s">
        <v>174</v>
      </c>
    </row>
    <row r="350" spans="1:65" s="15" customFormat="1" ht="11.25">
      <c r="B350" s="232"/>
      <c r="C350" s="233"/>
      <c r="D350" s="206" t="s">
        <v>185</v>
      </c>
      <c r="E350" s="234" t="s">
        <v>1</v>
      </c>
      <c r="F350" s="235" t="s">
        <v>189</v>
      </c>
      <c r="G350" s="233"/>
      <c r="H350" s="236">
        <v>777.42499999999995</v>
      </c>
      <c r="I350" s="237"/>
      <c r="J350" s="233"/>
      <c r="K350" s="233"/>
      <c r="L350" s="238"/>
      <c r="M350" s="239"/>
      <c r="N350" s="240"/>
      <c r="O350" s="240"/>
      <c r="P350" s="240"/>
      <c r="Q350" s="240"/>
      <c r="R350" s="240"/>
      <c r="S350" s="240"/>
      <c r="T350" s="241"/>
      <c r="AT350" s="242" t="s">
        <v>185</v>
      </c>
      <c r="AU350" s="242" t="s">
        <v>87</v>
      </c>
      <c r="AV350" s="15" t="s">
        <v>120</v>
      </c>
      <c r="AW350" s="15" t="s">
        <v>38</v>
      </c>
      <c r="AX350" s="15" t="s">
        <v>87</v>
      </c>
      <c r="AY350" s="242" t="s">
        <v>174</v>
      </c>
    </row>
    <row r="351" spans="1:65" s="2" customFormat="1" ht="24.2" customHeight="1">
      <c r="A351" s="36"/>
      <c r="B351" s="37"/>
      <c r="C351" s="193" t="s">
        <v>519</v>
      </c>
      <c r="D351" s="193" t="s">
        <v>177</v>
      </c>
      <c r="E351" s="194" t="s">
        <v>553</v>
      </c>
      <c r="F351" s="195" t="s">
        <v>554</v>
      </c>
      <c r="G351" s="196" t="s">
        <v>180</v>
      </c>
      <c r="H351" s="197">
        <v>597.39499999999998</v>
      </c>
      <c r="I351" s="198"/>
      <c r="J351" s="199">
        <f>ROUND(I351*H351,2)</f>
        <v>0</v>
      </c>
      <c r="K351" s="195" t="s">
        <v>181</v>
      </c>
      <c r="L351" s="41"/>
      <c r="M351" s="200" t="s">
        <v>1</v>
      </c>
      <c r="N351" s="201" t="s">
        <v>48</v>
      </c>
      <c r="O351" s="73"/>
      <c r="P351" s="202">
        <f>O351*H351</f>
        <v>0</v>
      </c>
      <c r="Q351" s="202">
        <v>0</v>
      </c>
      <c r="R351" s="202">
        <f>Q351*H351</f>
        <v>0</v>
      </c>
      <c r="S351" s="202">
        <v>0</v>
      </c>
      <c r="T351" s="203">
        <f>S351*H351</f>
        <v>0</v>
      </c>
      <c r="U351" s="36"/>
      <c r="V351" s="36"/>
      <c r="W351" s="36"/>
      <c r="X351" s="36"/>
      <c r="Y351" s="36"/>
      <c r="Z351" s="36"/>
      <c r="AA351" s="36"/>
      <c r="AB351" s="36"/>
      <c r="AC351" s="36"/>
      <c r="AD351" s="36"/>
      <c r="AE351" s="36"/>
      <c r="AR351" s="204" t="s">
        <v>548</v>
      </c>
      <c r="AT351" s="204" t="s">
        <v>177</v>
      </c>
      <c r="AU351" s="204" t="s">
        <v>87</v>
      </c>
      <c r="AY351" s="18" t="s">
        <v>174</v>
      </c>
      <c r="BE351" s="205">
        <f>IF(N351="základní",J351,0)</f>
        <v>0</v>
      </c>
      <c r="BF351" s="205">
        <f>IF(N351="snížená",J351,0)</f>
        <v>0</v>
      </c>
      <c r="BG351" s="205">
        <f>IF(N351="zákl. přenesená",J351,0)</f>
        <v>0</v>
      </c>
      <c r="BH351" s="205">
        <f>IF(N351="sníž. přenesená",J351,0)</f>
        <v>0</v>
      </c>
      <c r="BI351" s="205">
        <f>IF(N351="nulová",J351,0)</f>
        <v>0</v>
      </c>
      <c r="BJ351" s="18" t="s">
        <v>87</v>
      </c>
      <c r="BK351" s="205">
        <f>ROUND(I351*H351,2)</f>
        <v>0</v>
      </c>
      <c r="BL351" s="18" t="s">
        <v>548</v>
      </c>
      <c r="BM351" s="204" t="s">
        <v>555</v>
      </c>
    </row>
    <row r="352" spans="1:65" s="2" customFormat="1" ht="39">
      <c r="A352" s="36"/>
      <c r="B352" s="37"/>
      <c r="C352" s="38"/>
      <c r="D352" s="206" t="s">
        <v>183</v>
      </c>
      <c r="E352" s="38"/>
      <c r="F352" s="207" t="s">
        <v>556</v>
      </c>
      <c r="G352" s="38"/>
      <c r="H352" s="38"/>
      <c r="I352" s="208"/>
      <c r="J352" s="38"/>
      <c r="K352" s="38"/>
      <c r="L352" s="41"/>
      <c r="M352" s="209"/>
      <c r="N352" s="210"/>
      <c r="O352" s="73"/>
      <c r="P352" s="73"/>
      <c r="Q352" s="73"/>
      <c r="R352" s="73"/>
      <c r="S352" s="73"/>
      <c r="T352" s="74"/>
      <c r="U352" s="36"/>
      <c r="V352" s="36"/>
      <c r="W352" s="36"/>
      <c r="X352" s="36"/>
      <c r="Y352" s="36"/>
      <c r="Z352" s="36"/>
      <c r="AA352" s="36"/>
      <c r="AB352" s="36"/>
      <c r="AC352" s="36"/>
      <c r="AD352" s="36"/>
      <c r="AE352" s="36"/>
      <c r="AT352" s="18" t="s">
        <v>183</v>
      </c>
      <c r="AU352" s="18" t="s">
        <v>87</v>
      </c>
    </row>
    <row r="353" spans="1:65" s="13" customFormat="1" ht="11.25">
      <c r="B353" s="211"/>
      <c r="C353" s="212"/>
      <c r="D353" s="206" t="s">
        <v>185</v>
      </c>
      <c r="E353" s="213" t="s">
        <v>1</v>
      </c>
      <c r="F353" s="214" t="s">
        <v>551</v>
      </c>
      <c r="G353" s="212"/>
      <c r="H353" s="213" t="s">
        <v>1</v>
      </c>
      <c r="I353" s="215"/>
      <c r="J353" s="212"/>
      <c r="K353" s="212"/>
      <c r="L353" s="216"/>
      <c r="M353" s="217"/>
      <c r="N353" s="218"/>
      <c r="O353" s="218"/>
      <c r="P353" s="218"/>
      <c r="Q353" s="218"/>
      <c r="R353" s="218"/>
      <c r="S353" s="218"/>
      <c r="T353" s="219"/>
      <c r="AT353" s="220" t="s">
        <v>185</v>
      </c>
      <c r="AU353" s="220" t="s">
        <v>87</v>
      </c>
      <c r="AV353" s="13" t="s">
        <v>87</v>
      </c>
      <c r="AW353" s="13" t="s">
        <v>38</v>
      </c>
      <c r="AX353" s="13" t="s">
        <v>83</v>
      </c>
      <c r="AY353" s="220" t="s">
        <v>174</v>
      </c>
    </row>
    <row r="354" spans="1:65" s="14" customFormat="1" ht="11.25">
      <c r="B354" s="221"/>
      <c r="C354" s="222"/>
      <c r="D354" s="206" t="s">
        <v>185</v>
      </c>
      <c r="E354" s="223" t="s">
        <v>1</v>
      </c>
      <c r="F354" s="224" t="s">
        <v>731</v>
      </c>
      <c r="G354" s="222"/>
      <c r="H354" s="225">
        <v>597.39499999999998</v>
      </c>
      <c r="I354" s="226"/>
      <c r="J354" s="222"/>
      <c r="K354" s="222"/>
      <c r="L354" s="227"/>
      <c r="M354" s="228"/>
      <c r="N354" s="229"/>
      <c r="O354" s="229"/>
      <c r="P354" s="229"/>
      <c r="Q354" s="229"/>
      <c r="R354" s="229"/>
      <c r="S354" s="229"/>
      <c r="T354" s="230"/>
      <c r="AT354" s="231" t="s">
        <v>185</v>
      </c>
      <c r="AU354" s="231" t="s">
        <v>87</v>
      </c>
      <c r="AV354" s="14" t="s">
        <v>91</v>
      </c>
      <c r="AW354" s="14" t="s">
        <v>38</v>
      </c>
      <c r="AX354" s="14" t="s">
        <v>83</v>
      </c>
      <c r="AY354" s="231" t="s">
        <v>174</v>
      </c>
    </row>
    <row r="355" spans="1:65" s="15" customFormat="1" ht="11.25">
      <c r="B355" s="232"/>
      <c r="C355" s="233"/>
      <c r="D355" s="206" t="s">
        <v>185</v>
      </c>
      <c r="E355" s="234" t="s">
        <v>1</v>
      </c>
      <c r="F355" s="235" t="s">
        <v>189</v>
      </c>
      <c r="G355" s="233"/>
      <c r="H355" s="236">
        <v>597.39499999999998</v>
      </c>
      <c r="I355" s="237"/>
      <c r="J355" s="233"/>
      <c r="K355" s="233"/>
      <c r="L355" s="238"/>
      <c r="M355" s="239"/>
      <c r="N355" s="240"/>
      <c r="O355" s="240"/>
      <c r="P355" s="240"/>
      <c r="Q355" s="240"/>
      <c r="R355" s="240"/>
      <c r="S355" s="240"/>
      <c r="T355" s="241"/>
      <c r="AT355" s="242" t="s">
        <v>185</v>
      </c>
      <c r="AU355" s="242" t="s">
        <v>87</v>
      </c>
      <c r="AV355" s="15" t="s">
        <v>120</v>
      </c>
      <c r="AW355" s="15" t="s">
        <v>38</v>
      </c>
      <c r="AX355" s="15" t="s">
        <v>87</v>
      </c>
      <c r="AY355" s="242" t="s">
        <v>174</v>
      </c>
    </row>
    <row r="356" spans="1:65" s="2" customFormat="1" ht="24.2" customHeight="1">
      <c r="A356" s="36"/>
      <c r="B356" s="37"/>
      <c r="C356" s="193" t="s">
        <v>525</v>
      </c>
      <c r="D356" s="193" t="s">
        <v>177</v>
      </c>
      <c r="E356" s="194" t="s">
        <v>558</v>
      </c>
      <c r="F356" s="195" t="s">
        <v>559</v>
      </c>
      <c r="G356" s="196" t="s">
        <v>180</v>
      </c>
      <c r="H356" s="197">
        <v>597.39499999999998</v>
      </c>
      <c r="I356" s="198"/>
      <c r="J356" s="199">
        <f>ROUND(I356*H356,2)</f>
        <v>0</v>
      </c>
      <c r="K356" s="195" t="s">
        <v>181</v>
      </c>
      <c r="L356" s="41"/>
      <c r="M356" s="200" t="s">
        <v>1</v>
      </c>
      <c r="N356" s="201" t="s">
        <v>48</v>
      </c>
      <c r="O356" s="73"/>
      <c r="P356" s="202">
        <f>O356*H356</f>
        <v>0</v>
      </c>
      <c r="Q356" s="202">
        <v>0</v>
      </c>
      <c r="R356" s="202">
        <f>Q356*H356</f>
        <v>0</v>
      </c>
      <c r="S356" s="202">
        <v>0</v>
      </c>
      <c r="T356" s="203">
        <f>S356*H356</f>
        <v>0</v>
      </c>
      <c r="U356" s="36"/>
      <c r="V356" s="36"/>
      <c r="W356" s="36"/>
      <c r="X356" s="36"/>
      <c r="Y356" s="36"/>
      <c r="Z356" s="36"/>
      <c r="AA356" s="36"/>
      <c r="AB356" s="36"/>
      <c r="AC356" s="36"/>
      <c r="AD356" s="36"/>
      <c r="AE356" s="36"/>
      <c r="AR356" s="204" t="s">
        <v>548</v>
      </c>
      <c r="AT356" s="204" t="s">
        <v>177</v>
      </c>
      <c r="AU356" s="204" t="s">
        <v>87</v>
      </c>
      <c r="AY356" s="18" t="s">
        <v>174</v>
      </c>
      <c r="BE356" s="205">
        <f>IF(N356="základní",J356,0)</f>
        <v>0</v>
      </c>
      <c r="BF356" s="205">
        <f>IF(N356="snížená",J356,0)</f>
        <v>0</v>
      </c>
      <c r="BG356" s="205">
        <f>IF(N356="zákl. přenesená",J356,0)</f>
        <v>0</v>
      </c>
      <c r="BH356" s="205">
        <f>IF(N356="sníž. přenesená",J356,0)</f>
        <v>0</v>
      </c>
      <c r="BI356" s="205">
        <f>IF(N356="nulová",J356,0)</f>
        <v>0</v>
      </c>
      <c r="BJ356" s="18" t="s">
        <v>87</v>
      </c>
      <c r="BK356" s="205">
        <f>ROUND(I356*H356,2)</f>
        <v>0</v>
      </c>
      <c r="BL356" s="18" t="s">
        <v>548</v>
      </c>
      <c r="BM356" s="204" t="s">
        <v>560</v>
      </c>
    </row>
    <row r="357" spans="1:65" s="2" customFormat="1" ht="97.5">
      <c r="A357" s="36"/>
      <c r="B357" s="37"/>
      <c r="C357" s="38"/>
      <c r="D357" s="206" t="s">
        <v>183</v>
      </c>
      <c r="E357" s="38"/>
      <c r="F357" s="207" t="s">
        <v>561</v>
      </c>
      <c r="G357" s="38"/>
      <c r="H357" s="38"/>
      <c r="I357" s="208"/>
      <c r="J357" s="38"/>
      <c r="K357" s="38"/>
      <c r="L357" s="41"/>
      <c r="M357" s="209"/>
      <c r="N357" s="210"/>
      <c r="O357" s="73"/>
      <c r="P357" s="73"/>
      <c r="Q357" s="73"/>
      <c r="R357" s="73"/>
      <c r="S357" s="73"/>
      <c r="T357" s="74"/>
      <c r="U357" s="36"/>
      <c r="V357" s="36"/>
      <c r="W357" s="36"/>
      <c r="X357" s="36"/>
      <c r="Y357" s="36"/>
      <c r="Z357" s="36"/>
      <c r="AA357" s="36"/>
      <c r="AB357" s="36"/>
      <c r="AC357" s="36"/>
      <c r="AD357" s="36"/>
      <c r="AE357" s="36"/>
      <c r="AT357" s="18" t="s">
        <v>183</v>
      </c>
      <c r="AU357" s="18" t="s">
        <v>87</v>
      </c>
    </row>
    <row r="358" spans="1:65" s="13" customFormat="1" ht="11.25">
      <c r="B358" s="211"/>
      <c r="C358" s="212"/>
      <c r="D358" s="206" t="s">
        <v>185</v>
      </c>
      <c r="E358" s="213" t="s">
        <v>1</v>
      </c>
      <c r="F358" s="214" t="s">
        <v>551</v>
      </c>
      <c r="G358" s="212"/>
      <c r="H358" s="213" t="s">
        <v>1</v>
      </c>
      <c r="I358" s="215"/>
      <c r="J358" s="212"/>
      <c r="K358" s="212"/>
      <c r="L358" s="216"/>
      <c r="M358" s="217"/>
      <c r="N358" s="218"/>
      <c r="O358" s="218"/>
      <c r="P358" s="218"/>
      <c r="Q358" s="218"/>
      <c r="R358" s="218"/>
      <c r="S358" s="218"/>
      <c r="T358" s="219"/>
      <c r="AT358" s="220" t="s">
        <v>185</v>
      </c>
      <c r="AU358" s="220" t="s">
        <v>87</v>
      </c>
      <c r="AV358" s="13" t="s">
        <v>87</v>
      </c>
      <c r="AW358" s="13" t="s">
        <v>38</v>
      </c>
      <c r="AX358" s="13" t="s">
        <v>83</v>
      </c>
      <c r="AY358" s="220" t="s">
        <v>174</v>
      </c>
    </row>
    <row r="359" spans="1:65" s="14" customFormat="1" ht="11.25">
      <c r="B359" s="221"/>
      <c r="C359" s="222"/>
      <c r="D359" s="206" t="s">
        <v>185</v>
      </c>
      <c r="E359" s="223" t="s">
        <v>1</v>
      </c>
      <c r="F359" s="224" t="s">
        <v>731</v>
      </c>
      <c r="G359" s="222"/>
      <c r="H359" s="225">
        <v>597.39499999999998</v>
      </c>
      <c r="I359" s="226"/>
      <c r="J359" s="222"/>
      <c r="K359" s="222"/>
      <c r="L359" s="227"/>
      <c r="M359" s="228"/>
      <c r="N359" s="229"/>
      <c r="O359" s="229"/>
      <c r="P359" s="229"/>
      <c r="Q359" s="229"/>
      <c r="R359" s="229"/>
      <c r="S359" s="229"/>
      <c r="T359" s="230"/>
      <c r="AT359" s="231" t="s">
        <v>185</v>
      </c>
      <c r="AU359" s="231" t="s">
        <v>87</v>
      </c>
      <c r="AV359" s="14" t="s">
        <v>91</v>
      </c>
      <c r="AW359" s="14" t="s">
        <v>38</v>
      </c>
      <c r="AX359" s="14" t="s">
        <v>83</v>
      </c>
      <c r="AY359" s="231" t="s">
        <v>174</v>
      </c>
    </row>
    <row r="360" spans="1:65" s="15" customFormat="1" ht="11.25">
      <c r="B360" s="232"/>
      <c r="C360" s="233"/>
      <c r="D360" s="206" t="s">
        <v>185</v>
      </c>
      <c r="E360" s="234" t="s">
        <v>1</v>
      </c>
      <c r="F360" s="235" t="s">
        <v>189</v>
      </c>
      <c r="G360" s="233"/>
      <c r="H360" s="236">
        <v>597.39499999999998</v>
      </c>
      <c r="I360" s="237"/>
      <c r="J360" s="233"/>
      <c r="K360" s="233"/>
      <c r="L360" s="238"/>
      <c r="M360" s="239"/>
      <c r="N360" s="240"/>
      <c r="O360" s="240"/>
      <c r="P360" s="240"/>
      <c r="Q360" s="240"/>
      <c r="R360" s="240"/>
      <c r="S360" s="240"/>
      <c r="T360" s="241"/>
      <c r="AT360" s="242" t="s">
        <v>185</v>
      </c>
      <c r="AU360" s="242" t="s">
        <v>87</v>
      </c>
      <c r="AV360" s="15" t="s">
        <v>120</v>
      </c>
      <c r="AW360" s="15" t="s">
        <v>38</v>
      </c>
      <c r="AX360" s="15" t="s">
        <v>87</v>
      </c>
      <c r="AY360" s="242" t="s">
        <v>174</v>
      </c>
    </row>
    <row r="361" spans="1:65" s="12" customFormat="1" ht="25.9" customHeight="1">
      <c r="B361" s="177"/>
      <c r="C361" s="178"/>
      <c r="D361" s="179" t="s">
        <v>82</v>
      </c>
      <c r="E361" s="180" t="s">
        <v>562</v>
      </c>
      <c r="F361" s="180" t="s">
        <v>562</v>
      </c>
      <c r="G361" s="178"/>
      <c r="H361" s="178"/>
      <c r="I361" s="181"/>
      <c r="J361" s="182">
        <f>BK361</f>
        <v>0</v>
      </c>
      <c r="K361" s="178"/>
      <c r="L361" s="183"/>
      <c r="M361" s="184"/>
      <c r="N361" s="185"/>
      <c r="O361" s="185"/>
      <c r="P361" s="186">
        <f>P362+P375</f>
        <v>0</v>
      </c>
      <c r="Q361" s="185"/>
      <c r="R361" s="186">
        <f>R362+R375</f>
        <v>0</v>
      </c>
      <c r="S361" s="185"/>
      <c r="T361" s="187">
        <f>T362+T375</f>
        <v>0</v>
      </c>
      <c r="AR361" s="188" t="s">
        <v>120</v>
      </c>
      <c r="AT361" s="189" t="s">
        <v>82</v>
      </c>
      <c r="AU361" s="189" t="s">
        <v>83</v>
      </c>
      <c r="AY361" s="188" t="s">
        <v>174</v>
      </c>
      <c r="BK361" s="190">
        <f>BK362+BK375</f>
        <v>0</v>
      </c>
    </row>
    <row r="362" spans="1:65" s="12" customFormat="1" ht="22.9" customHeight="1">
      <c r="B362" s="177"/>
      <c r="C362" s="178"/>
      <c r="D362" s="179" t="s">
        <v>82</v>
      </c>
      <c r="E362" s="191" t="s">
        <v>563</v>
      </c>
      <c r="F362" s="191" t="s">
        <v>564</v>
      </c>
      <c r="G362" s="178"/>
      <c r="H362" s="178"/>
      <c r="I362" s="181"/>
      <c r="J362" s="192">
        <f>BK362</f>
        <v>0</v>
      </c>
      <c r="K362" s="178"/>
      <c r="L362" s="183"/>
      <c r="M362" s="184"/>
      <c r="N362" s="185"/>
      <c r="O362" s="185"/>
      <c r="P362" s="186">
        <f>SUM(P363:P374)</f>
        <v>0</v>
      </c>
      <c r="Q362" s="185"/>
      <c r="R362" s="186">
        <f>SUM(R363:R374)</f>
        <v>0</v>
      </c>
      <c r="S362" s="185"/>
      <c r="T362" s="187">
        <f>SUM(T363:T374)</f>
        <v>0</v>
      </c>
      <c r="AR362" s="188" t="s">
        <v>120</v>
      </c>
      <c r="AT362" s="189" t="s">
        <v>82</v>
      </c>
      <c r="AU362" s="189" t="s">
        <v>87</v>
      </c>
      <c r="AY362" s="188" t="s">
        <v>174</v>
      </c>
      <c r="BK362" s="190">
        <f>SUM(BK363:BK374)</f>
        <v>0</v>
      </c>
    </row>
    <row r="363" spans="1:65" s="2" customFormat="1" ht="16.5" customHeight="1">
      <c r="A363" s="36"/>
      <c r="B363" s="37"/>
      <c r="C363" s="193" t="s">
        <v>530</v>
      </c>
      <c r="D363" s="193" t="s">
        <v>177</v>
      </c>
      <c r="E363" s="194" t="s">
        <v>790</v>
      </c>
      <c r="F363" s="195" t="s">
        <v>791</v>
      </c>
      <c r="G363" s="196" t="s">
        <v>199</v>
      </c>
      <c r="H363" s="197">
        <v>8</v>
      </c>
      <c r="I363" s="198"/>
      <c r="J363" s="199">
        <f>ROUND(I363*H363,2)</f>
        <v>0</v>
      </c>
      <c r="K363" s="195" t="s">
        <v>181</v>
      </c>
      <c r="L363" s="41"/>
      <c r="M363" s="200" t="s">
        <v>1</v>
      </c>
      <c r="N363" s="201" t="s">
        <v>48</v>
      </c>
      <c r="O363" s="73"/>
      <c r="P363" s="202">
        <f>O363*H363</f>
        <v>0</v>
      </c>
      <c r="Q363" s="202">
        <v>0</v>
      </c>
      <c r="R363" s="202">
        <f>Q363*H363</f>
        <v>0</v>
      </c>
      <c r="S363" s="202">
        <v>0</v>
      </c>
      <c r="T363" s="203">
        <f>S363*H363</f>
        <v>0</v>
      </c>
      <c r="U363" s="36"/>
      <c r="V363" s="36"/>
      <c r="W363" s="36"/>
      <c r="X363" s="36"/>
      <c r="Y363" s="36"/>
      <c r="Z363" s="36"/>
      <c r="AA363" s="36"/>
      <c r="AB363" s="36"/>
      <c r="AC363" s="36"/>
      <c r="AD363" s="36"/>
      <c r="AE363" s="36"/>
      <c r="AR363" s="204" t="s">
        <v>261</v>
      </c>
      <c r="AT363" s="204" t="s">
        <v>177</v>
      </c>
      <c r="AU363" s="204" t="s">
        <v>91</v>
      </c>
      <c r="AY363" s="18" t="s">
        <v>174</v>
      </c>
      <c r="BE363" s="205">
        <f>IF(N363="základní",J363,0)</f>
        <v>0</v>
      </c>
      <c r="BF363" s="205">
        <f>IF(N363="snížená",J363,0)</f>
        <v>0</v>
      </c>
      <c r="BG363" s="205">
        <f>IF(N363="zákl. přenesená",J363,0)</f>
        <v>0</v>
      </c>
      <c r="BH363" s="205">
        <f>IF(N363="sníž. přenesená",J363,0)</f>
        <v>0</v>
      </c>
      <c r="BI363" s="205">
        <f>IF(N363="nulová",J363,0)</f>
        <v>0</v>
      </c>
      <c r="BJ363" s="18" t="s">
        <v>87</v>
      </c>
      <c r="BK363" s="205">
        <f>ROUND(I363*H363,2)</f>
        <v>0</v>
      </c>
      <c r="BL363" s="18" t="s">
        <v>261</v>
      </c>
      <c r="BM363" s="204" t="s">
        <v>792</v>
      </c>
    </row>
    <row r="364" spans="1:65" s="2" customFormat="1" ht="39">
      <c r="A364" s="36"/>
      <c r="B364" s="37"/>
      <c r="C364" s="38"/>
      <c r="D364" s="206" t="s">
        <v>183</v>
      </c>
      <c r="E364" s="38"/>
      <c r="F364" s="207" t="s">
        <v>443</v>
      </c>
      <c r="G364" s="38"/>
      <c r="H364" s="38"/>
      <c r="I364" s="208"/>
      <c r="J364" s="38"/>
      <c r="K364" s="38"/>
      <c r="L364" s="41"/>
      <c r="M364" s="209"/>
      <c r="N364" s="210"/>
      <c r="O364" s="73"/>
      <c r="P364" s="73"/>
      <c r="Q364" s="73"/>
      <c r="R364" s="73"/>
      <c r="S364" s="73"/>
      <c r="T364" s="74"/>
      <c r="U364" s="36"/>
      <c r="V364" s="36"/>
      <c r="W364" s="36"/>
      <c r="X364" s="36"/>
      <c r="Y364" s="36"/>
      <c r="Z364" s="36"/>
      <c r="AA364" s="36"/>
      <c r="AB364" s="36"/>
      <c r="AC364" s="36"/>
      <c r="AD364" s="36"/>
      <c r="AE364" s="36"/>
      <c r="AT364" s="18" t="s">
        <v>183</v>
      </c>
      <c r="AU364" s="18" t="s">
        <v>91</v>
      </c>
    </row>
    <row r="365" spans="1:65" s="2" customFormat="1" ht="16.5" customHeight="1">
      <c r="A365" s="36"/>
      <c r="B365" s="37"/>
      <c r="C365" s="193" t="s">
        <v>534</v>
      </c>
      <c r="D365" s="193" t="s">
        <v>177</v>
      </c>
      <c r="E365" s="194" t="s">
        <v>566</v>
      </c>
      <c r="F365" s="195" t="s">
        <v>567</v>
      </c>
      <c r="G365" s="196" t="s">
        <v>199</v>
      </c>
      <c r="H365" s="197">
        <v>7</v>
      </c>
      <c r="I365" s="198"/>
      <c r="J365" s="199">
        <f>ROUND(I365*H365,2)</f>
        <v>0</v>
      </c>
      <c r="K365" s="195" t="s">
        <v>181</v>
      </c>
      <c r="L365" s="41"/>
      <c r="M365" s="200" t="s">
        <v>1</v>
      </c>
      <c r="N365" s="201" t="s">
        <v>48</v>
      </c>
      <c r="O365" s="73"/>
      <c r="P365" s="202">
        <f>O365*H365</f>
        <v>0</v>
      </c>
      <c r="Q365" s="202">
        <v>0</v>
      </c>
      <c r="R365" s="202">
        <f>Q365*H365</f>
        <v>0</v>
      </c>
      <c r="S365" s="202">
        <v>0</v>
      </c>
      <c r="T365" s="203">
        <f>S365*H365</f>
        <v>0</v>
      </c>
      <c r="U365" s="36"/>
      <c r="V365" s="36"/>
      <c r="W365" s="36"/>
      <c r="X365" s="36"/>
      <c r="Y365" s="36"/>
      <c r="Z365" s="36"/>
      <c r="AA365" s="36"/>
      <c r="AB365" s="36"/>
      <c r="AC365" s="36"/>
      <c r="AD365" s="36"/>
      <c r="AE365" s="36"/>
      <c r="AR365" s="204" t="s">
        <v>261</v>
      </c>
      <c r="AT365" s="204" t="s">
        <v>177</v>
      </c>
      <c r="AU365" s="204" t="s">
        <v>91</v>
      </c>
      <c r="AY365" s="18" t="s">
        <v>174</v>
      </c>
      <c r="BE365" s="205">
        <f>IF(N365="základní",J365,0)</f>
        <v>0</v>
      </c>
      <c r="BF365" s="205">
        <f>IF(N365="snížená",J365,0)</f>
        <v>0</v>
      </c>
      <c r="BG365" s="205">
        <f>IF(N365="zákl. přenesená",J365,0)</f>
        <v>0</v>
      </c>
      <c r="BH365" s="205">
        <f>IF(N365="sníž. přenesená",J365,0)</f>
        <v>0</v>
      </c>
      <c r="BI365" s="205">
        <f>IF(N365="nulová",J365,0)</f>
        <v>0</v>
      </c>
      <c r="BJ365" s="18" t="s">
        <v>87</v>
      </c>
      <c r="BK365" s="205">
        <f>ROUND(I365*H365,2)</f>
        <v>0</v>
      </c>
      <c r="BL365" s="18" t="s">
        <v>261</v>
      </c>
      <c r="BM365" s="204" t="s">
        <v>793</v>
      </c>
    </row>
    <row r="366" spans="1:65" s="2" customFormat="1" ht="39">
      <c r="A366" s="36"/>
      <c r="B366" s="37"/>
      <c r="C366" s="38"/>
      <c r="D366" s="206" t="s">
        <v>183</v>
      </c>
      <c r="E366" s="38"/>
      <c r="F366" s="207" t="s">
        <v>443</v>
      </c>
      <c r="G366" s="38"/>
      <c r="H366" s="38"/>
      <c r="I366" s="208"/>
      <c r="J366" s="38"/>
      <c r="K366" s="38"/>
      <c r="L366" s="41"/>
      <c r="M366" s="209"/>
      <c r="N366" s="210"/>
      <c r="O366" s="73"/>
      <c r="P366" s="73"/>
      <c r="Q366" s="73"/>
      <c r="R366" s="73"/>
      <c r="S366" s="73"/>
      <c r="T366" s="74"/>
      <c r="U366" s="36"/>
      <c r="V366" s="36"/>
      <c r="W366" s="36"/>
      <c r="X366" s="36"/>
      <c r="Y366" s="36"/>
      <c r="Z366" s="36"/>
      <c r="AA366" s="36"/>
      <c r="AB366" s="36"/>
      <c r="AC366" s="36"/>
      <c r="AD366" s="36"/>
      <c r="AE366" s="36"/>
      <c r="AT366" s="18" t="s">
        <v>183</v>
      </c>
      <c r="AU366" s="18" t="s">
        <v>91</v>
      </c>
    </row>
    <row r="367" spans="1:65" s="2" customFormat="1" ht="16.5" customHeight="1">
      <c r="A367" s="36"/>
      <c r="B367" s="37"/>
      <c r="C367" s="193" t="s">
        <v>538</v>
      </c>
      <c r="D367" s="193" t="s">
        <v>177</v>
      </c>
      <c r="E367" s="194" t="s">
        <v>574</v>
      </c>
      <c r="F367" s="195" t="s">
        <v>575</v>
      </c>
      <c r="G367" s="196" t="s">
        <v>199</v>
      </c>
      <c r="H367" s="197">
        <v>5</v>
      </c>
      <c r="I367" s="198"/>
      <c r="J367" s="199">
        <f>ROUND(I367*H367,2)</f>
        <v>0</v>
      </c>
      <c r="K367" s="195" t="s">
        <v>181</v>
      </c>
      <c r="L367" s="41"/>
      <c r="M367" s="200" t="s">
        <v>1</v>
      </c>
      <c r="N367" s="201" t="s">
        <v>48</v>
      </c>
      <c r="O367" s="73"/>
      <c r="P367" s="202">
        <f>O367*H367</f>
        <v>0</v>
      </c>
      <c r="Q367" s="202">
        <v>0</v>
      </c>
      <c r="R367" s="202">
        <f>Q367*H367</f>
        <v>0</v>
      </c>
      <c r="S367" s="202">
        <v>0</v>
      </c>
      <c r="T367" s="203">
        <f>S367*H367</f>
        <v>0</v>
      </c>
      <c r="U367" s="36"/>
      <c r="V367" s="36"/>
      <c r="W367" s="36"/>
      <c r="X367" s="36"/>
      <c r="Y367" s="36"/>
      <c r="Z367" s="36"/>
      <c r="AA367" s="36"/>
      <c r="AB367" s="36"/>
      <c r="AC367" s="36"/>
      <c r="AD367" s="36"/>
      <c r="AE367" s="36"/>
      <c r="AR367" s="204" t="s">
        <v>261</v>
      </c>
      <c r="AT367" s="204" t="s">
        <v>177</v>
      </c>
      <c r="AU367" s="204" t="s">
        <v>91</v>
      </c>
      <c r="AY367" s="18" t="s">
        <v>174</v>
      </c>
      <c r="BE367" s="205">
        <f>IF(N367="základní",J367,0)</f>
        <v>0</v>
      </c>
      <c r="BF367" s="205">
        <f>IF(N367="snížená",J367,0)</f>
        <v>0</v>
      </c>
      <c r="BG367" s="205">
        <f>IF(N367="zákl. přenesená",J367,0)</f>
        <v>0</v>
      </c>
      <c r="BH367" s="205">
        <f>IF(N367="sníž. přenesená",J367,0)</f>
        <v>0</v>
      </c>
      <c r="BI367" s="205">
        <f>IF(N367="nulová",J367,0)</f>
        <v>0</v>
      </c>
      <c r="BJ367" s="18" t="s">
        <v>87</v>
      </c>
      <c r="BK367" s="205">
        <f>ROUND(I367*H367,2)</f>
        <v>0</v>
      </c>
      <c r="BL367" s="18" t="s">
        <v>261</v>
      </c>
      <c r="BM367" s="204" t="s">
        <v>794</v>
      </c>
    </row>
    <row r="368" spans="1:65" s="2" customFormat="1" ht="39">
      <c r="A368" s="36"/>
      <c r="B368" s="37"/>
      <c r="C368" s="38"/>
      <c r="D368" s="206" t="s">
        <v>183</v>
      </c>
      <c r="E368" s="38"/>
      <c r="F368" s="207" t="s">
        <v>443</v>
      </c>
      <c r="G368" s="38"/>
      <c r="H368" s="38"/>
      <c r="I368" s="208"/>
      <c r="J368" s="38"/>
      <c r="K368" s="38"/>
      <c r="L368" s="41"/>
      <c r="M368" s="209"/>
      <c r="N368" s="210"/>
      <c r="O368" s="73"/>
      <c r="P368" s="73"/>
      <c r="Q368" s="73"/>
      <c r="R368" s="73"/>
      <c r="S368" s="73"/>
      <c r="T368" s="74"/>
      <c r="U368" s="36"/>
      <c r="V368" s="36"/>
      <c r="W368" s="36"/>
      <c r="X368" s="36"/>
      <c r="Y368" s="36"/>
      <c r="Z368" s="36"/>
      <c r="AA368" s="36"/>
      <c r="AB368" s="36"/>
      <c r="AC368" s="36"/>
      <c r="AD368" s="36"/>
      <c r="AE368" s="36"/>
      <c r="AT368" s="18" t="s">
        <v>183</v>
      </c>
      <c r="AU368" s="18" t="s">
        <v>91</v>
      </c>
    </row>
    <row r="369" spans="1:65" s="2" customFormat="1" ht="16.5" customHeight="1">
      <c r="A369" s="36"/>
      <c r="B369" s="37"/>
      <c r="C369" s="193" t="s">
        <v>545</v>
      </c>
      <c r="D369" s="193" t="s">
        <v>177</v>
      </c>
      <c r="E369" s="194" t="s">
        <v>578</v>
      </c>
      <c r="F369" s="195" t="s">
        <v>579</v>
      </c>
      <c r="G369" s="196" t="s">
        <v>199</v>
      </c>
      <c r="H369" s="197">
        <v>4</v>
      </c>
      <c r="I369" s="198"/>
      <c r="J369" s="199">
        <f>ROUND(I369*H369,2)</f>
        <v>0</v>
      </c>
      <c r="K369" s="195" t="s">
        <v>181</v>
      </c>
      <c r="L369" s="41"/>
      <c r="M369" s="200" t="s">
        <v>1</v>
      </c>
      <c r="N369" s="201" t="s">
        <v>48</v>
      </c>
      <c r="O369" s="73"/>
      <c r="P369" s="202">
        <f>O369*H369</f>
        <v>0</v>
      </c>
      <c r="Q369" s="202">
        <v>0</v>
      </c>
      <c r="R369" s="202">
        <f>Q369*H369</f>
        <v>0</v>
      </c>
      <c r="S369" s="202">
        <v>0</v>
      </c>
      <c r="T369" s="203">
        <f>S369*H369</f>
        <v>0</v>
      </c>
      <c r="U369" s="36"/>
      <c r="V369" s="36"/>
      <c r="W369" s="36"/>
      <c r="X369" s="36"/>
      <c r="Y369" s="36"/>
      <c r="Z369" s="36"/>
      <c r="AA369" s="36"/>
      <c r="AB369" s="36"/>
      <c r="AC369" s="36"/>
      <c r="AD369" s="36"/>
      <c r="AE369" s="36"/>
      <c r="AR369" s="204" t="s">
        <v>261</v>
      </c>
      <c r="AT369" s="204" t="s">
        <v>177</v>
      </c>
      <c r="AU369" s="204" t="s">
        <v>91</v>
      </c>
      <c r="AY369" s="18" t="s">
        <v>174</v>
      </c>
      <c r="BE369" s="205">
        <f>IF(N369="základní",J369,0)</f>
        <v>0</v>
      </c>
      <c r="BF369" s="205">
        <f>IF(N369="snížená",J369,0)</f>
        <v>0</v>
      </c>
      <c r="BG369" s="205">
        <f>IF(N369="zákl. přenesená",J369,0)</f>
        <v>0</v>
      </c>
      <c r="BH369" s="205">
        <f>IF(N369="sníž. přenesená",J369,0)</f>
        <v>0</v>
      </c>
      <c r="BI369" s="205">
        <f>IF(N369="nulová",J369,0)</f>
        <v>0</v>
      </c>
      <c r="BJ369" s="18" t="s">
        <v>87</v>
      </c>
      <c r="BK369" s="205">
        <f>ROUND(I369*H369,2)</f>
        <v>0</v>
      </c>
      <c r="BL369" s="18" t="s">
        <v>261</v>
      </c>
      <c r="BM369" s="204" t="s">
        <v>795</v>
      </c>
    </row>
    <row r="370" spans="1:65" s="2" customFormat="1" ht="39">
      <c r="A370" s="36"/>
      <c r="B370" s="37"/>
      <c r="C370" s="38"/>
      <c r="D370" s="206" t="s">
        <v>183</v>
      </c>
      <c r="E370" s="38"/>
      <c r="F370" s="207" t="s">
        <v>443</v>
      </c>
      <c r="G370" s="38"/>
      <c r="H370" s="38"/>
      <c r="I370" s="208"/>
      <c r="J370" s="38"/>
      <c r="K370" s="38"/>
      <c r="L370" s="41"/>
      <c r="M370" s="209"/>
      <c r="N370" s="210"/>
      <c r="O370" s="73"/>
      <c r="P370" s="73"/>
      <c r="Q370" s="73"/>
      <c r="R370" s="73"/>
      <c r="S370" s="73"/>
      <c r="T370" s="74"/>
      <c r="U370" s="36"/>
      <c r="V370" s="36"/>
      <c r="W370" s="36"/>
      <c r="X370" s="36"/>
      <c r="Y370" s="36"/>
      <c r="Z370" s="36"/>
      <c r="AA370" s="36"/>
      <c r="AB370" s="36"/>
      <c r="AC370" s="36"/>
      <c r="AD370" s="36"/>
      <c r="AE370" s="36"/>
      <c r="AT370" s="18" t="s">
        <v>183</v>
      </c>
      <c r="AU370" s="18" t="s">
        <v>91</v>
      </c>
    </row>
    <row r="371" spans="1:65" s="2" customFormat="1" ht="16.5" customHeight="1">
      <c r="A371" s="36"/>
      <c r="B371" s="37"/>
      <c r="C371" s="193" t="s">
        <v>552</v>
      </c>
      <c r="D371" s="193" t="s">
        <v>177</v>
      </c>
      <c r="E371" s="194" t="s">
        <v>582</v>
      </c>
      <c r="F371" s="195" t="s">
        <v>583</v>
      </c>
      <c r="G371" s="196" t="s">
        <v>199</v>
      </c>
      <c r="H371" s="197">
        <v>6</v>
      </c>
      <c r="I371" s="198"/>
      <c r="J371" s="199">
        <f>ROUND(I371*H371,2)</f>
        <v>0</v>
      </c>
      <c r="K371" s="195" t="s">
        <v>181</v>
      </c>
      <c r="L371" s="41"/>
      <c r="M371" s="200" t="s">
        <v>1</v>
      </c>
      <c r="N371" s="201" t="s">
        <v>48</v>
      </c>
      <c r="O371" s="73"/>
      <c r="P371" s="202">
        <f>O371*H371</f>
        <v>0</v>
      </c>
      <c r="Q371" s="202">
        <v>0</v>
      </c>
      <c r="R371" s="202">
        <f>Q371*H371</f>
        <v>0</v>
      </c>
      <c r="S371" s="202">
        <v>0</v>
      </c>
      <c r="T371" s="203">
        <f>S371*H371</f>
        <v>0</v>
      </c>
      <c r="U371" s="36"/>
      <c r="V371" s="36"/>
      <c r="W371" s="36"/>
      <c r="X371" s="36"/>
      <c r="Y371" s="36"/>
      <c r="Z371" s="36"/>
      <c r="AA371" s="36"/>
      <c r="AB371" s="36"/>
      <c r="AC371" s="36"/>
      <c r="AD371" s="36"/>
      <c r="AE371" s="36"/>
      <c r="AR371" s="204" t="s">
        <v>261</v>
      </c>
      <c r="AT371" s="204" t="s">
        <v>177</v>
      </c>
      <c r="AU371" s="204" t="s">
        <v>91</v>
      </c>
      <c r="AY371" s="18" t="s">
        <v>174</v>
      </c>
      <c r="BE371" s="205">
        <f>IF(N371="základní",J371,0)</f>
        <v>0</v>
      </c>
      <c r="BF371" s="205">
        <f>IF(N371="snížená",J371,0)</f>
        <v>0</v>
      </c>
      <c r="BG371" s="205">
        <f>IF(N371="zákl. přenesená",J371,0)</f>
        <v>0</v>
      </c>
      <c r="BH371" s="205">
        <f>IF(N371="sníž. přenesená",J371,0)</f>
        <v>0</v>
      </c>
      <c r="BI371" s="205">
        <f>IF(N371="nulová",J371,0)</f>
        <v>0</v>
      </c>
      <c r="BJ371" s="18" t="s">
        <v>87</v>
      </c>
      <c r="BK371" s="205">
        <f>ROUND(I371*H371,2)</f>
        <v>0</v>
      </c>
      <c r="BL371" s="18" t="s">
        <v>261</v>
      </c>
      <c r="BM371" s="204" t="s">
        <v>796</v>
      </c>
    </row>
    <row r="372" spans="1:65" s="2" customFormat="1" ht="39">
      <c r="A372" s="36"/>
      <c r="B372" s="37"/>
      <c r="C372" s="38"/>
      <c r="D372" s="206" t="s">
        <v>183</v>
      </c>
      <c r="E372" s="38"/>
      <c r="F372" s="207" t="s">
        <v>443</v>
      </c>
      <c r="G372" s="38"/>
      <c r="H372" s="38"/>
      <c r="I372" s="208"/>
      <c r="J372" s="38"/>
      <c r="K372" s="38"/>
      <c r="L372" s="41"/>
      <c r="M372" s="209"/>
      <c r="N372" s="210"/>
      <c r="O372" s="73"/>
      <c r="P372" s="73"/>
      <c r="Q372" s="73"/>
      <c r="R372" s="73"/>
      <c r="S372" s="73"/>
      <c r="T372" s="74"/>
      <c r="U372" s="36"/>
      <c r="V372" s="36"/>
      <c r="W372" s="36"/>
      <c r="X372" s="36"/>
      <c r="Y372" s="36"/>
      <c r="Z372" s="36"/>
      <c r="AA372" s="36"/>
      <c r="AB372" s="36"/>
      <c r="AC372" s="36"/>
      <c r="AD372" s="36"/>
      <c r="AE372" s="36"/>
      <c r="AT372" s="18" t="s">
        <v>183</v>
      </c>
      <c r="AU372" s="18" t="s">
        <v>91</v>
      </c>
    </row>
    <row r="373" spans="1:65" s="2" customFormat="1" ht="16.5" customHeight="1">
      <c r="A373" s="36"/>
      <c r="B373" s="37"/>
      <c r="C373" s="193" t="s">
        <v>557</v>
      </c>
      <c r="D373" s="193" t="s">
        <v>177</v>
      </c>
      <c r="E373" s="194" t="s">
        <v>586</v>
      </c>
      <c r="F373" s="195" t="s">
        <v>587</v>
      </c>
      <c r="G373" s="196" t="s">
        <v>199</v>
      </c>
      <c r="H373" s="197">
        <v>3</v>
      </c>
      <c r="I373" s="198"/>
      <c r="J373" s="199">
        <f>ROUND(I373*H373,2)</f>
        <v>0</v>
      </c>
      <c r="K373" s="195" t="s">
        <v>181</v>
      </c>
      <c r="L373" s="41"/>
      <c r="M373" s="200" t="s">
        <v>1</v>
      </c>
      <c r="N373" s="201" t="s">
        <v>48</v>
      </c>
      <c r="O373" s="73"/>
      <c r="P373" s="202">
        <f>O373*H373</f>
        <v>0</v>
      </c>
      <c r="Q373" s="202">
        <v>0</v>
      </c>
      <c r="R373" s="202">
        <f>Q373*H373</f>
        <v>0</v>
      </c>
      <c r="S373" s="202">
        <v>0</v>
      </c>
      <c r="T373" s="203">
        <f>S373*H373</f>
        <v>0</v>
      </c>
      <c r="U373" s="36"/>
      <c r="V373" s="36"/>
      <c r="W373" s="36"/>
      <c r="X373" s="36"/>
      <c r="Y373" s="36"/>
      <c r="Z373" s="36"/>
      <c r="AA373" s="36"/>
      <c r="AB373" s="36"/>
      <c r="AC373" s="36"/>
      <c r="AD373" s="36"/>
      <c r="AE373" s="36"/>
      <c r="AR373" s="204" t="s">
        <v>261</v>
      </c>
      <c r="AT373" s="204" t="s">
        <v>177</v>
      </c>
      <c r="AU373" s="204" t="s">
        <v>91</v>
      </c>
      <c r="AY373" s="18" t="s">
        <v>174</v>
      </c>
      <c r="BE373" s="205">
        <f>IF(N373="základní",J373,0)</f>
        <v>0</v>
      </c>
      <c r="BF373" s="205">
        <f>IF(N373="snížená",J373,0)</f>
        <v>0</v>
      </c>
      <c r="BG373" s="205">
        <f>IF(N373="zákl. přenesená",J373,0)</f>
        <v>0</v>
      </c>
      <c r="BH373" s="205">
        <f>IF(N373="sníž. přenesená",J373,0)</f>
        <v>0</v>
      </c>
      <c r="BI373" s="205">
        <f>IF(N373="nulová",J373,0)</f>
        <v>0</v>
      </c>
      <c r="BJ373" s="18" t="s">
        <v>87</v>
      </c>
      <c r="BK373" s="205">
        <f>ROUND(I373*H373,2)</f>
        <v>0</v>
      </c>
      <c r="BL373" s="18" t="s">
        <v>261</v>
      </c>
      <c r="BM373" s="204" t="s">
        <v>797</v>
      </c>
    </row>
    <row r="374" spans="1:65" s="2" customFormat="1" ht="39">
      <c r="A374" s="36"/>
      <c r="B374" s="37"/>
      <c r="C374" s="38"/>
      <c r="D374" s="206" t="s">
        <v>183</v>
      </c>
      <c r="E374" s="38"/>
      <c r="F374" s="207" t="s">
        <v>443</v>
      </c>
      <c r="G374" s="38"/>
      <c r="H374" s="38"/>
      <c r="I374" s="208"/>
      <c r="J374" s="38"/>
      <c r="K374" s="38"/>
      <c r="L374" s="41"/>
      <c r="M374" s="209"/>
      <c r="N374" s="210"/>
      <c r="O374" s="73"/>
      <c r="P374" s="73"/>
      <c r="Q374" s="73"/>
      <c r="R374" s="73"/>
      <c r="S374" s="73"/>
      <c r="T374" s="74"/>
      <c r="U374" s="36"/>
      <c r="V374" s="36"/>
      <c r="W374" s="36"/>
      <c r="X374" s="36"/>
      <c r="Y374" s="36"/>
      <c r="Z374" s="36"/>
      <c r="AA374" s="36"/>
      <c r="AB374" s="36"/>
      <c r="AC374" s="36"/>
      <c r="AD374" s="36"/>
      <c r="AE374" s="36"/>
      <c r="AT374" s="18" t="s">
        <v>183</v>
      </c>
      <c r="AU374" s="18" t="s">
        <v>91</v>
      </c>
    </row>
    <row r="375" spans="1:65" s="12" customFormat="1" ht="22.9" customHeight="1">
      <c r="B375" s="177"/>
      <c r="C375" s="178"/>
      <c r="D375" s="179" t="s">
        <v>82</v>
      </c>
      <c r="E375" s="191" t="s">
        <v>589</v>
      </c>
      <c r="F375" s="191" t="s">
        <v>590</v>
      </c>
      <c r="G375" s="178"/>
      <c r="H375" s="178"/>
      <c r="I375" s="181"/>
      <c r="J375" s="192">
        <f>BK375</f>
        <v>0</v>
      </c>
      <c r="K375" s="178"/>
      <c r="L375" s="183"/>
      <c r="M375" s="184"/>
      <c r="N375" s="185"/>
      <c r="O375" s="185"/>
      <c r="P375" s="186">
        <f>SUM(P376:P382)</f>
        <v>0</v>
      </c>
      <c r="Q375" s="185"/>
      <c r="R375" s="186">
        <f>SUM(R376:R382)</f>
        <v>0</v>
      </c>
      <c r="S375" s="185"/>
      <c r="T375" s="187">
        <f>SUM(T376:T382)</f>
        <v>0</v>
      </c>
      <c r="AR375" s="188" t="s">
        <v>120</v>
      </c>
      <c r="AT375" s="189" t="s">
        <v>82</v>
      </c>
      <c r="AU375" s="189" t="s">
        <v>87</v>
      </c>
      <c r="AY375" s="188" t="s">
        <v>174</v>
      </c>
      <c r="BK375" s="190">
        <f>SUM(BK376:BK382)</f>
        <v>0</v>
      </c>
    </row>
    <row r="376" spans="1:65" s="2" customFormat="1" ht="16.5" customHeight="1">
      <c r="A376" s="36"/>
      <c r="B376" s="37"/>
      <c r="C376" s="193" t="s">
        <v>565</v>
      </c>
      <c r="D376" s="193" t="s">
        <v>177</v>
      </c>
      <c r="E376" s="194" t="s">
        <v>592</v>
      </c>
      <c r="F376" s="195" t="s">
        <v>798</v>
      </c>
      <c r="G376" s="196" t="s">
        <v>199</v>
      </c>
      <c r="H376" s="197">
        <v>9</v>
      </c>
      <c r="I376" s="198"/>
      <c r="J376" s="199">
        <f>ROUND(I376*H376,2)</f>
        <v>0</v>
      </c>
      <c r="K376" s="195" t="s">
        <v>181</v>
      </c>
      <c r="L376" s="41"/>
      <c r="M376" s="200" t="s">
        <v>1</v>
      </c>
      <c r="N376" s="201" t="s">
        <v>48</v>
      </c>
      <c r="O376" s="73"/>
      <c r="P376" s="202">
        <f>O376*H376</f>
        <v>0</v>
      </c>
      <c r="Q376" s="202">
        <v>0</v>
      </c>
      <c r="R376" s="202">
        <f>Q376*H376</f>
        <v>0</v>
      </c>
      <c r="S376" s="202">
        <v>0</v>
      </c>
      <c r="T376" s="203">
        <f>S376*H376</f>
        <v>0</v>
      </c>
      <c r="U376" s="36"/>
      <c r="V376" s="36"/>
      <c r="W376" s="36"/>
      <c r="X376" s="36"/>
      <c r="Y376" s="36"/>
      <c r="Z376" s="36"/>
      <c r="AA376" s="36"/>
      <c r="AB376" s="36"/>
      <c r="AC376" s="36"/>
      <c r="AD376" s="36"/>
      <c r="AE376" s="36"/>
      <c r="AR376" s="204" t="s">
        <v>548</v>
      </c>
      <c r="AT376" s="204" t="s">
        <v>177</v>
      </c>
      <c r="AU376" s="204" t="s">
        <v>91</v>
      </c>
      <c r="AY376" s="18" t="s">
        <v>174</v>
      </c>
      <c r="BE376" s="205">
        <f>IF(N376="základní",J376,0)</f>
        <v>0</v>
      </c>
      <c r="BF376" s="205">
        <f>IF(N376="snížená",J376,0)</f>
        <v>0</v>
      </c>
      <c r="BG376" s="205">
        <f>IF(N376="zákl. přenesená",J376,0)</f>
        <v>0</v>
      </c>
      <c r="BH376" s="205">
        <f>IF(N376="sníž. přenesená",J376,0)</f>
        <v>0</v>
      </c>
      <c r="BI376" s="205">
        <f>IF(N376="nulová",J376,0)</f>
        <v>0</v>
      </c>
      <c r="BJ376" s="18" t="s">
        <v>87</v>
      </c>
      <c r="BK376" s="205">
        <f>ROUND(I376*H376,2)</f>
        <v>0</v>
      </c>
      <c r="BL376" s="18" t="s">
        <v>548</v>
      </c>
      <c r="BM376" s="204" t="s">
        <v>594</v>
      </c>
    </row>
    <row r="377" spans="1:65" s="2" customFormat="1" ht="29.25">
      <c r="A377" s="36"/>
      <c r="B377" s="37"/>
      <c r="C377" s="38"/>
      <c r="D377" s="206" t="s">
        <v>183</v>
      </c>
      <c r="E377" s="38"/>
      <c r="F377" s="207" t="s">
        <v>428</v>
      </c>
      <c r="G377" s="38"/>
      <c r="H377" s="38"/>
      <c r="I377" s="208"/>
      <c r="J377" s="38"/>
      <c r="K377" s="38"/>
      <c r="L377" s="41"/>
      <c r="M377" s="209"/>
      <c r="N377" s="210"/>
      <c r="O377" s="73"/>
      <c r="P377" s="73"/>
      <c r="Q377" s="73"/>
      <c r="R377" s="73"/>
      <c r="S377" s="73"/>
      <c r="T377" s="74"/>
      <c r="U377" s="36"/>
      <c r="V377" s="36"/>
      <c r="W377" s="36"/>
      <c r="X377" s="36"/>
      <c r="Y377" s="36"/>
      <c r="Z377" s="36"/>
      <c r="AA377" s="36"/>
      <c r="AB377" s="36"/>
      <c r="AC377" s="36"/>
      <c r="AD377" s="36"/>
      <c r="AE377" s="36"/>
      <c r="AT377" s="18" t="s">
        <v>183</v>
      </c>
      <c r="AU377" s="18" t="s">
        <v>91</v>
      </c>
    </row>
    <row r="378" spans="1:65" s="2" customFormat="1" ht="16.5" customHeight="1">
      <c r="A378" s="36"/>
      <c r="B378" s="37"/>
      <c r="C378" s="193" t="s">
        <v>569</v>
      </c>
      <c r="D378" s="193" t="s">
        <v>177</v>
      </c>
      <c r="E378" s="194" t="s">
        <v>596</v>
      </c>
      <c r="F378" s="195" t="s">
        <v>799</v>
      </c>
      <c r="G378" s="196" t="s">
        <v>199</v>
      </c>
      <c r="H378" s="197">
        <v>6</v>
      </c>
      <c r="I378" s="198"/>
      <c r="J378" s="199">
        <f>ROUND(I378*H378,2)</f>
        <v>0</v>
      </c>
      <c r="K378" s="195" t="s">
        <v>181</v>
      </c>
      <c r="L378" s="41"/>
      <c r="M378" s="200" t="s">
        <v>1</v>
      </c>
      <c r="N378" s="201" t="s">
        <v>48</v>
      </c>
      <c r="O378" s="73"/>
      <c r="P378" s="202">
        <f>O378*H378</f>
        <v>0</v>
      </c>
      <c r="Q378" s="202">
        <v>0</v>
      </c>
      <c r="R378" s="202">
        <f>Q378*H378</f>
        <v>0</v>
      </c>
      <c r="S378" s="202">
        <v>0</v>
      </c>
      <c r="T378" s="203">
        <f>S378*H378</f>
        <v>0</v>
      </c>
      <c r="U378" s="36"/>
      <c r="V378" s="36"/>
      <c r="W378" s="36"/>
      <c r="X378" s="36"/>
      <c r="Y378" s="36"/>
      <c r="Z378" s="36"/>
      <c r="AA378" s="36"/>
      <c r="AB378" s="36"/>
      <c r="AC378" s="36"/>
      <c r="AD378" s="36"/>
      <c r="AE378" s="36"/>
      <c r="AR378" s="204" t="s">
        <v>548</v>
      </c>
      <c r="AT378" s="204" t="s">
        <v>177</v>
      </c>
      <c r="AU378" s="204" t="s">
        <v>91</v>
      </c>
      <c r="AY378" s="18" t="s">
        <v>174</v>
      </c>
      <c r="BE378" s="205">
        <f>IF(N378="základní",J378,0)</f>
        <v>0</v>
      </c>
      <c r="BF378" s="205">
        <f>IF(N378="snížená",J378,0)</f>
        <v>0</v>
      </c>
      <c r="BG378" s="205">
        <f>IF(N378="zákl. přenesená",J378,0)</f>
        <v>0</v>
      </c>
      <c r="BH378" s="205">
        <f>IF(N378="sníž. přenesená",J378,0)</f>
        <v>0</v>
      </c>
      <c r="BI378" s="205">
        <f>IF(N378="nulová",J378,0)</f>
        <v>0</v>
      </c>
      <c r="BJ378" s="18" t="s">
        <v>87</v>
      </c>
      <c r="BK378" s="205">
        <f>ROUND(I378*H378,2)</f>
        <v>0</v>
      </c>
      <c r="BL378" s="18" t="s">
        <v>548</v>
      </c>
      <c r="BM378" s="204" t="s">
        <v>598</v>
      </c>
    </row>
    <row r="379" spans="1:65" s="2" customFormat="1" ht="29.25">
      <c r="A379" s="36"/>
      <c r="B379" s="37"/>
      <c r="C379" s="38"/>
      <c r="D379" s="206" t="s">
        <v>183</v>
      </c>
      <c r="E379" s="38"/>
      <c r="F379" s="207" t="s">
        <v>428</v>
      </c>
      <c r="G379" s="38"/>
      <c r="H379" s="38"/>
      <c r="I379" s="208"/>
      <c r="J379" s="38"/>
      <c r="K379" s="38"/>
      <c r="L379" s="41"/>
      <c r="M379" s="209"/>
      <c r="N379" s="210"/>
      <c r="O379" s="73"/>
      <c r="P379" s="73"/>
      <c r="Q379" s="73"/>
      <c r="R379" s="73"/>
      <c r="S379" s="73"/>
      <c r="T379" s="74"/>
      <c r="U379" s="36"/>
      <c r="V379" s="36"/>
      <c r="W379" s="36"/>
      <c r="X379" s="36"/>
      <c r="Y379" s="36"/>
      <c r="Z379" s="36"/>
      <c r="AA379" s="36"/>
      <c r="AB379" s="36"/>
      <c r="AC379" s="36"/>
      <c r="AD379" s="36"/>
      <c r="AE379" s="36"/>
      <c r="AT379" s="18" t="s">
        <v>183</v>
      </c>
      <c r="AU379" s="18" t="s">
        <v>91</v>
      </c>
    </row>
    <row r="380" spans="1:65" s="2" customFormat="1" ht="16.5" customHeight="1">
      <c r="A380" s="36"/>
      <c r="B380" s="37"/>
      <c r="C380" s="193" t="s">
        <v>573</v>
      </c>
      <c r="D380" s="193" t="s">
        <v>177</v>
      </c>
      <c r="E380" s="194" t="s">
        <v>600</v>
      </c>
      <c r="F380" s="195" t="s">
        <v>601</v>
      </c>
      <c r="G380" s="196" t="s">
        <v>469</v>
      </c>
      <c r="H380" s="197">
        <v>1</v>
      </c>
      <c r="I380" s="198"/>
      <c r="J380" s="199">
        <f>ROUND(I380*H380,2)</f>
        <v>0</v>
      </c>
      <c r="K380" s="195" t="s">
        <v>181</v>
      </c>
      <c r="L380" s="41"/>
      <c r="M380" s="200" t="s">
        <v>1</v>
      </c>
      <c r="N380" s="201" t="s">
        <v>48</v>
      </c>
      <c r="O380" s="73"/>
      <c r="P380" s="202">
        <f>O380*H380</f>
        <v>0</v>
      </c>
      <c r="Q380" s="202">
        <v>0</v>
      </c>
      <c r="R380" s="202">
        <f>Q380*H380</f>
        <v>0</v>
      </c>
      <c r="S380" s="202">
        <v>0</v>
      </c>
      <c r="T380" s="203">
        <f>S380*H380</f>
        <v>0</v>
      </c>
      <c r="U380" s="36"/>
      <c r="V380" s="36"/>
      <c r="W380" s="36"/>
      <c r="X380" s="36"/>
      <c r="Y380" s="36"/>
      <c r="Z380" s="36"/>
      <c r="AA380" s="36"/>
      <c r="AB380" s="36"/>
      <c r="AC380" s="36"/>
      <c r="AD380" s="36"/>
      <c r="AE380" s="36"/>
      <c r="AR380" s="204" t="s">
        <v>548</v>
      </c>
      <c r="AT380" s="204" t="s">
        <v>177</v>
      </c>
      <c r="AU380" s="204" t="s">
        <v>91</v>
      </c>
      <c r="AY380" s="18" t="s">
        <v>174</v>
      </c>
      <c r="BE380" s="205">
        <f>IF(N380="základní",J380,0)</f>
        <v>0</v>
      </c>
      <c r="BF380" s="205">
        <f>IF(N380="snížená",J380,0)</f>
        <v>0</v>
      </c>
      <c r="BG380" s="205">
        <f>IF(N380="zákl. přenesená",J380,0)</f>
        <v>0</v>
      </c>
      <c r="BH380" s="205">
        <f>IF(N380="sníž. přenesená",J380,0)</f>
        <v>0</v>
      </c>
      <c r="BI380" s="205">
        <f>IF(N380="nulová",J380,0)</f>
        <v>0</v>
      </c>
      <c r="BJ380" s="18" t="s">
        <v>87</v>
      </c>
      <c r="BK380" s="205">
        <f>ROUND(I380*H380,2)</f>
        <v>0</v>
      </c>
      <c r="BL380" s="18" t="s">
        <v>548</v>
      </c>
      <c r="BM380" s="204" t="s">
        <v>602</v>
      </c>
    </row>
    <row r="381" spans="1:65" s="2" customFormat="1" ht="19.5">
      <c r="A381" s="36"/>
      <c r="B381" s="37"/>
      <c r="C381" s="38"/>
      <c r="D381" s="206" t="s">
        <v>183</v>
      </c>
      <c r="E381" s="38"/>
      <c r="F381" s="207" t="s">
        <v>603</v>
      </c>
      <c r="G381" s="38"/>
      <c r="H381" s="38"/>
      <c r="I381" s="208"/>
      <c r="J381" s="38"/>
      <c r="K381" s="38"/>
      <c r="L381" s="41"/>
      <c r="M381" s="209"/>
      <c r="N381" s="210"/>
      <c r="O381" s="73"/>
      <c r="P381" s="73"/>
      <c r="Q381" s="73"/>
      <c r="R381" s="73"/>
      <c r="S381" s="73"/>
      <c r="T381" s="74"/>
      <c r="U381" s="36"/>
      <c r="V381" s="36"/>
      <c r="W381" s="36"/>
      <c r="X381" s="36"/>
      <c r="Y381" s="36"/>
      <c r="Z381" s="36"/>
      <c r="AA381" s="36"/>
      <c r="AB381" s="36"/>
      <c r="AC381" s="36"/>
      <c r="AD381" s="36"/>
      <c r="AE381" s="36"/>
      <c r="AT381" s="18" t="s">
        <v>183</v>
      </c>
      <c r="AU381" s="18" t="s">
        <v>91</v>
      </c>
    </row>
    <row r="382" spans="1:65" s="2" customFormat="1" ht="16.5" customHeight="1">
      <c r="A382" s="36"/>
      <c r="B382" s="37"/>
      <c r="C382" s="193" t="s">
        <v>577</v>
      </c>
      <c r="D382" s="193" t="s">
        <v>177</v>
      </c>
      <c r="E382" s="194" t="s">
        <v>605</v>
      </c>
      <c r="F382" s="195" t="s">
        <v>606</v>
      </c>
      <c r="G382" s="196" t="s">
        <v>469</v>
      </c>
      <c r="H382" s="197">
        <v>1</v>
      </c>
      <c r="I382" s="198"/>
      <c r="J382" s="199">
        <f>ROUND(I382*H382,2)</f>
        <v>0</v>
      </c>
      <c r="K382" s="195" t="s">
        <v>181</v>
      </c>
      <c r="L382" s="41"/>
      <c r="M382" s="265" t="s">
        <v>1</v>
      </c>
      <c r="N382" s="266" t="s">
        <v>48</v>
      </c>
      <c r="O382" s="267"/>
      <c r="P382" s="268">
        <f>O382*H382</f>
        <v>0</v>
      </c>
      <c r="Q382" s="268">
        <v>0</v>
      </c>
      <c r="R382" s="268">
        <f>Q382*H382</f>
        <v>0</v>
      </c>
      <c r="S382" s="268">
        <v>0</v>
      </c>
      <c r="T382" s="269">
        <f>S382*H382</f>
        <v>0</v>
      </c>
      <c r="U382" s="36"/>
      <c r="V382" s="36"/>
      <c r="W382" s="36"/>
      <c r="X382" s="36"/>
      <c r="Y382" s="36"/>
      <c r="Z382" s="36"/>
      <c r="AA382" s="36"/>
      <c r="AB382" s="36"/>
      <c r="AC382" s="36"/>
      <c r="AD382" s="36"/>
      <c r="AE382" s="36"/>
      <c r="AR382" s="204" t="s">
        <v>548</v>
      </c>
      <c r="AT382" s="204" t="s">
        <v>177</v>
      </c>
      <c r="AU382" s="204" t="s">
        <v>91</v>
      </c>
      <c r="AY382" s="18" t="s">
        <v>174</v>
      </c>
      <c r="BE382" s="205">
        <f>IF(N382="základní",J382,0)</f>
        <v>0</v>
      </c>
      <c r="BF382" s="205">
        <f>IF(N382="snížená",J382,0)</f>
        <v>0</v>
      </c>
      <c r="BG382" s="205">
        <f>IF(N382="zákl. přenesená",J382,0)</f>
        <v>0</v>
      </c>
      <c r="BH382" s="205">
        <f>IF(N382="sníž. přenesená",J382,0)</f>
        <v>0</v>
      </c>
      <c r="BI382" s="205">
        <f>IF(N382="nulová",J382,0)</f>
        <v>0</v>
      </c>
      <c r="BJ382" s="18" t="s">
        <v>87</v>
      </c>
      <c r="BK382" s="205">
        <f>ROUND(I382*H382,2)</f>
        <v>0</v>
      </c>
      <c r="BL382" s="18" t="s">
        <v>548</v>
      </c>
      <c r="BM382" s="204" t="s">
        <v>607</v>
      </c>
    </row>
    <row r="383" spans="1:65" s="2" customFormat="1" ht="6.95" customHeight="1">
      <c r="A383" s="36"/>
      <c r="B383" s="56"/>
      <c r="C383" s="57"/>
      <c r="D383" s="57"/>
      <c r="E383" s="57"/>
      <c r="F383" s="57"/>
      <c r="G383" s="57"/>
      <c r="H383" s="57"/>
      <c r="I383" s="57"/>
      <c r="J383" s="57"/>
      <c r="K383" s="57"/>
      <c r="L383" s="41"/>
      <c r="M383" s="36"/>
      <c r="O383" s="36"/>
      <c r="P383" s="36"/>
      <c r="Q383" s="36"/>
      <c r="R383" s="36"/>
      <c r="S383" s="36"/>
      <c r="T383" s="36"/>
      <c r="U383" s="36"/>
      <c r="V383" s="36"/>
      <c r="W383" s="36"/>
      <c r="X383" s="36"/>
      <c r="Y383" s="36"/>
      <c r="Z383" s="36"/>
      <c r="AA383" s="36"/>
      <c r="AB383" s="36"/>
      <c r="AC383" s="36"/>
      <c r="AD383" s="36"/>
      <c r="AE383" s="36"/>
    </row>
  </sheetData>
  <sheetProtection algorithmName="SHA-512" hashValue="1ete7WJ2j1yvuQfdd5LBc6IykMMmNBsSXdbMtEU1vz3lDPCYXqQ+lNJR3+nV6ZDlRFmhJNLgmeE6tqUDEO87yA==" saltValue="7aO9WzObrrqqzNDW/KlDvw==" spinCount="100000" sheet="1" objects="1" scenarios="1" formatColumns="0" formatRows="0" autoFilter="0"/>
  <autoFilter ref="C136:K382" xr:uid="{00000000-0009-0000-0000-000005000000}"/>
  <mergeCells count="12">
    <mergeCell ref="E129:H129"/>
    <mergeCell ref="L2:V2"/>
    <mergeCell ref="E85:H85"/>
    <mergeCell ref="E87:H87"/>
    <mergeCell ref="E89:H89"/>
    <mergeCell ref="E125:H125"/>
    <mergeCell ref="E127:H127"/>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BM157"/>
  <sheetViews>
    <sheetView showGridLines="0" topLeftCell="A119"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0"/>
      <c r="M2" s="300"/>
      <c r="N2" s="300"/>
      <c r="O2" s="300"/>
      <c r="P2" s="300"/>
      <c r="Q2" s="300"/>
      <c r="R2" s="300"/>
      <c r="S2" s="300"/>
      <c r="T2" s="300"/>
      <c r="U2" s="300"/>
      <c r="V2" s="300"/>
      <c r="AT2" s="18" t="s">
        <v>114</v>
      </c>
    </row>
    <row r="3" spans="1:46" s="1" customFormat="1" ht="6.95" customHeight="1">
      <c r="B3" s="117"/>
      <c r="C3" s="118"/>
      <c r="D3" s="118"/>
      <c r="E3" s="118"/>
      <c r="F3" s="118"/>
      <c r="G3" s="118"/>
      <c r="H3" s="118"/>
      <c r="I3" s="118"/>
      <c r="J3" s="118"/>
      <c r="K3" s="118"/>
      <c r="L3" s="21"/>
      <c r="AT3" s="18" t="s">
        <v>91</v>
      </c>
    </row>
    <row r="4" spans="1:46" s="1" customFormat="1" ht="24.95" customHeight="1">
      <c r="B4" s="21"/>
      <c r="D4" s="119" t="s">
        <v>132</v>
      </c>
      <c r="L4" s="21"/>
      <c r="M4" s="120" t="s">
        <v>10</v>
      </c>
      <c r="AT4" s="18" t="s">
        <v>4</v>
      </c>
    </row>
    <row r="5" spans="1:46" s="1" customFormat="1" ht="6.95" customHeight="1">
      <c r="B5" s="21"/>
      <c r="L5" s="21"/>
    </row>
    <row r="6" spans="1:46" s="1" customFormat="1" ht="12" customHeight="1">
      <c r="B6" s="21"/>
      <c r="D6" s="121" t="s">
        <v>16</v>
      </c>
      <c r="L6" s="21"/>
    </row>
    <row r="7" spans="1:46" s="1" customFormat="1" ht="16.5" customHeight="1">
      <c r="B7" s="21"/>
      <c r="E7" s="319" t="str">
        <f>'Rekapitulace stavby'!K6</f>
        <v>Technologický pavilon CPIT - rekonstrukce střech</v>
      </c>
      <c r="F7" s="320"/>
      <c r="G7" s="320"/>
      <c r="H7" s="320"/>
      <c r="L7" s="21"/>
    </row>
    <row r="8" spans="1:46" s="1" customFormat="1" ht="12" customHeight="1">
      <c r="B8" s="21"/>
      <c r="D8" s="121" t="s">
        <v>133</v>
      </c>
      <c r="L8" s="21"/>
    </row>
    <row r="9" spans="1:46" s="2" customFormat="1" ht="16.5" customHeight="1">
      <c r="A9" s="36"/>
      <c r="B9" s="41"/>
      <c r="C9" s="36"/>
      <c r="D9" s="36"/>
      <c r="E9" s="319" t="s">
        <v>729</v>
      </c>
      <c r="F9" s="321"/>
      <c r="G9" s="321"/>
      <c r="H9" s="321"/>
      <c r="I9" s="36"/>
      <c r="J9" s="36"/>
      <c r="K9" s="36"/>
      <c r="L9" s="53"/>
      <c r="S9" s="36"/>
      <c r="T9" s="36"/>
      <c r="U9" s="36"/>
      <c r="V9" s="36"/>
      <c r="W9" s="36"/>
      <c r="X9" s="36"/>
      <c r="Y9" s="36"/>
      <c r="Z9" s="36"/>
      <c r="AA9" s="36"/>
      <c r="AB9" s="36"/>
      <c r="AC9" s="36"/>
      <c r="AD9" s="36"/>
      <c r="AE9" s="36"/>
    </row>
    <row r="10" spans="1:46" s="2" customFormat="1" ht="12" customHeight="1">
      <c r="A10" s="36"/>
      <c r="B10" s="41"/>
      <c r="C10" s="36"/>
      <c r="D10" s="121" t="s">
        <v>135</v>
      </c>
      <c r="E10" s="36"/>
      <c r="F10" s="36"/>
      <c r="G10" s="36"/>
      <c r="H10" s="36"/>
      <c r="I10" s="36"/>
      <c r="J10" s="36"/>
      <c r="K10" s="36"/>
      <c r="L10" s="53"/>
      <c r="S10" s="36"/>
      <c r="T10" s="36"/>
      <c r="U10" s="36"/>
      <c r="V10" s="36"/>
      <c r="W10" s="36"/>
      <c r="X10" s="36"/>
      <c r="Y10" s="36"/>
      <c r="Z10" s="36"/>
      <c r="AA10" s="36"/>
      <c r="AB10" s="36"/>
      <c r="AC10" s="36"/>
      <c r="AD10" s="36"/>
      <c r="AE10" s="36"/>
    </row>
    <row r="11" spans="1:46" s="2" customFormat="1" ht="16.5" customHeight="1">
      <c r="A11" s="36"/>
      <c r="B11" s="41"/>
      <c r="C11" s="36"/>
      <c r="D11" s="36"/>
      <c r="E11" s="322" t="s">
        <v>800</v>
      </c>
      <c r="F11" s="321"/>
      <c r="G11" s="321"/>
      <c r="H11" s="321"/>
      <c r="I11" s="36"/>
      <c r="J11" s="36"/>
      <c r="K11" s="36"/>
      <c r="L11" s="53"/>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36"/>
      <c r="J12" s="36"/>
      <c r="K12" s="36"/>
      <c r="L12" s="53"/>
      <c r="S12" s="36"/>
      <c r="T12" s="36"/>
      <c r="U12" s="36"/>
      <c r="V12" s="36"/>
      <c r="W12" s="36"/>
      <c r="X12" s="36"/>
      <c r="Y12" s="36"/>
      <c r="Z12" s="36"/>
      <c r="AA12" s="36"/>
      <c r="AB12" s="36"/>
      <c r="AC12" s="36"/>
      <c r="AD12" s="36"/>
      <c r="AE12" s="36"/>
    </row>
    <row r="13" spans="1:46" s="2" customFormat="1" ht="12" customHeight="1">
      <c r="A13" s="36"/>
      <c r="B13" s="41"/>
      <c r="C13" s="36"/>
      <c r="D13" s="121" t="s">
        <v>18</v>
      </c>
      <c r="E13" s="36"/>
      <c r="F13" s="112" t="s">
        <v>1</v>
      </c>
      <c r="G13" s="36"/>
      <c r="H13" s="36"/>
      <c r="I13" s="121" t="s">
        <v>20</v>
      </c>
      <c r="J13" s="112" t="s">
        <v>1</v>
      </c>
      <c r="K13" s="36"/>
      <c r="L13" s="53"/>
      <c r="S13" s="36"/>
      <c r="T13" s="36"/>
      <c r="U13" s="36"/>
      <c r="V13" s="36"/>
      <c r="W13" s="36"/>
      <c r="X13" s="36"/>
      <c r="Y13" s="36"/>
      <c r="Z13" s="36"/>
      <c r="AA13" s="36"/>
      <c r="AB13" s="36"/>
      <c r="AC13" s="36"/>
      <c r="AD13" s="36"/>
      <c r="AE13" s="36"/>
    </row>
    <row r="14" spans="1:46" s="2" customFormat="1" ht="12" customHeight="1">
      <c r="A14" s="36"/>
      <c r="B14" s="41"/>
      <c r="C14" s="36"/>
      <c r="D14" s="121" t="s">
        <v>22</v>
      </c>
      <c r="E14" s="36"/>
      <c r="F14" s="112" t="s">
        <v>40</v>
      </c>
      <c r="G14" s="36"/>
      <c r="H14" s="36"/>
      <c r="I14" s="121" t="s">
        <v>24</v>
      </c>
      <c r="J14" s="122" t="str">
        <f>'Rekapitulace stavby'!AN8</f>
        <v>31. 12. 2021</v>
      </c>
      <c r="K14" s="36"/>
      <c r="L14" s="53"/>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36"/>
      <c r="J15" s="36"/>
      <c r="K15" s="36"/>
      <c r="L15" s="53"/>
      <c r="S15" s="36"/>
      <c r="T15" s="36"/>
      <c r="U15" s="36"/>
      <c r="V15" s="36"/>
      <c r="W15" s="36"/>
      <c r="X15" s="36"/>
      <c r="Y15" s="36"/>
      <c r="Z15" s="36"/>
      <c r="AA15" s="36"/>
      <c r="AB15" s="36"/>
      <c r="AC15" s="36"/>
      <c r="AD15" s="36"/>
      <c r="AE15" s="36"/>
    </row>
    <row r="16" spans="1:46" s="2" customFormat="1" ht="12" customHeight="1">
      <c r="A16" s="36"/>
      <c r="B16" s="41"/>
      <c r="C16" s="36"/>
      <c r="D16" s="121" t="s">
        <v>30</v>
      </c>
      <c r="E16" s="36"/>
      <c r="F16" s="36"/>
      <c r="G16" s="36"/>
      <c r="H16" s="36"/>
      <c r="I16" s="121" t="s">
        <v>31</v>
      </c>
      <c r="J16" s="112" t="str">
        <f>IF('Rekapitulace stavby'!AN10="","",'Rekapitulace stavby'!AN10)</f>
        <v/>
      </c>
      <c r="K16" s="36"/>
      <c r="L16" s="53"/>
      <c r="S16" s="36"/>
      <c r="T16" s="36"/>
      <c r="U16" s="36"/>
      <c r="V16" s="36"/>
      <c r="W16" s="36"/>
      <c r="X16" s="36"/>
      <c r="Y16" s="36"/>
      <c r="Z16" s="36"/>
      <c r="AA16" s="36"/>
      <c r="AB16" s="36"/>
      <c r="AC16" s="36"/>
      <c r="AD16" s="36"/>
      <c r="AE16" s="36"/>
    </row>
    <row r="17" spans="1:31" s="2" customFormat="1" ht="18" customHeight="1">
      <c r="A17" s="36"/>
      <c r="B17" s="41"/>
      <c r="C17" s="36"/>
      <c r="D17" s="36"/>
      <c r="E17" s="112" t="str">
        <f>IF('Rekapitulace stavby'!E11="","",'Rekapitulace stavby'!E11)</f>
        <v xml:space="preserve">VŠB-TUO </v>
      </c>
      <c r="F17" s="36"/>
      <c r="G17" s="36"/>
      <c r="H17" s="36"/>
      <c r="I17" s="121" t="s">
        <v>33</v>
      </c>
      <c r="J17" s="112" t="str">
        <f>IF('Rekapitulace stavby'!AN11="","",'Rekapitulace stavby'!AN11)</f>
        <v/>
      </c>
      <c r="K17" s="36"/>
      <c r="L17" s="53"/>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36"/>
      <c r="J18" s="36"/>
      <c r="K18" s="36"/>
      <c r="L18" s="53"/>
      <c r="S18" s="36"/>
      <c r="T18" s="36"/>
      <c r="U18" s="36"/>
      <c r="V18" s="36"/>
      <c r="W18" s="36"/>
      <c r="X18" s="36"/>
      <c r="Y18" s="36"/>
      <c r="Z18" s="36"/>
      <c r="AA18" s="36"/>
      <c r="AB18" s="36"/>
      <c r="AC18" s="36"/>
      <c r="AD18" s="36"/>
      <c r="AE18" s="36"/>
    </row>
    <row r="19" spans="1:31" s="2" customFormat="1" ht="12" customHeight="1">
      <c r="A19" s="36"/>
      <c r="B19" s="41"/>
      <c r="C19" s="36"/>
      <c r="D19" s="121" t="s">
        <v>34</v>
      </c>
      <c r="E19" s="36"/>
      <c r="F19" s="36"/>
      <c r="G19" s="36"/>
      <c r="H19" s="36"/>
      <c r="I19" s="121" t="s">
        <v>31</v>
      </c>
      <c r="J19" s="31" t="str">
        <f>'Rekapitulace stavby'!AN13</f>
        <v>Vyplň údaj</v>
      </c>
      <c r="K19" s="36"/>
      <c r="L19" s="53"/>
      <c r="S19" s="36"/>
      <c r="T19" s="36"/>
      <c r="U19" s="36"/>
      <c r="V19" s="36"/>
      <c r="W19" s="36"/>
      <c r="X19" s="36"/>
      <c r="Y19" s="36"/>
      <c r="Z19" s="36"/>
      <c r="AA19" s="36"/>
      <c r="AB19" s="36"/>
      <c r="AC19" s="36"/>
      <c r="AD19" s="36"/>
      <c r="AE19" s="36"/>
    </row>
    <row r="20" spans="1:31" s="2" customFormat="1" ht="18" customHeight="1">
      <c r="A20" s="36"/>
      <c r="B20" s="41"/>
      <c r="C20" s="36"/>
      <c r="D20" s="36"/>
      <c r="E20" s="323" t="str">
        <f>'Rekapitulace stavby'!E14</f>
        <v>Vyplň údaj</v>
      </c>
      <c r="F20" s="324"/>
      <c r="G20" s="324"/>
      <c r="H20" s="324"/>
      <c r="I20" s="121" t="s">
        <v>33</v>
      </c>
      <c r="J20" s="31" t="str">
        <f>'Rekapitulace stavby'!AN14</f>
        <v>Vyplň údaj</v>
      </c>
      <c r="K20" s="36"/>
      <c r="L20" s="53"/>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36"/>
      <c r="J21" s="36"/>
      <c r="K21" s="36"/>
      <c r="L21" s="53"/>
      <c r="S21" s="36"/>
      <c r="T21" s="36"/>
      <c r="U21" s="36"/>
      <c r="V21" s="36"/>
      <c r="W21" s="36"/>
      <c r="X21" s="36"/>
      <c r="Y21" s="36"/>
      <c r="Z21" s="36"/>
      <c r="AA21" s="36"/>
      <c r="AB21" s="36"/>
      <c r="AC21" s="36"/>
      <c r="AD21" s="36"/>
      <c r="AE21" s="36"/>
    </row>
    <row r="22" spans="1:31" s="2" customFormat="1" ht="12" customHeight="1">
      <c r="A22" s="36"/>
      <c r="B22" s="41"/>
      <c r="C22" s="36"/>
      <c r="D22" s="121" t="s">
        <v>36</v>
      </c>
      <c r="E22" s="36"/>
      <c r="F22" s="36"/>
      <c r="G22" s="36"/>
      <c r="H22" s="36"/>
      <c r="I22" s="121" t="s">
        <v>31</v>
      </c>
      <c r="J22" s="112" t="str">
        <f>IF('Rekapitulace stavby'!AN16="","",'Rekapitulace stavby'!AN16)</f>
        <v/>
      </c>
      <c r="K22" s="36"/>
      <c r="L22" s="53"/>
      <c r="S22" s="36"/>
      <c r="T22" s="36"/>
      <c r="U22" s="36"/>
      <c r="V22" s="36"/>
      <c r="W22" s="36"/>
      <c r="X22" s="36"/>
      <c r="Y22" s="36"/>
      <c r="Z22" s="36"/>
      <c r="AA22" s="36"/>
      <c r="AB22" s="36"/>
      <c r="AC22" s="36"/>
      <c r="AD22" s="36"/>
      <c r="AE22" s="36"/>
    </row>
    <row r="23" spans="1:31" s="2" customFormat="1" ht="18" customHeight="1">
      <c r="A23" s="36"/>
      <c r="B23" s="41"/>
      <c r="C23" s="36"/>
      <c r="D23" s="36"/>
      <c r="E23" s="112" t="str">
        <f>IF('Rekapitulace stavby'!E17="","",'Rekapitulace stavby'!E17)</f>
        <v>CHVÁLEK ATELIÉR s.r.o.</v>
      </c>
      <c r="F23" s="36"/>
      <c r="G23" s="36"/>
      <c r="H23" s="36"/>
      <c r="I23" s="121" t="s">
        <v>33</v>
      </c>
      <c r="J23" s="112" t="str">
        <f>IF('Rekapitulace stavby'!AN17="","",'Rekapitulace stavby'!AN17)</f>
        <v/>
      </c>
      <c r="K23" s="36"/>
      <c r="L23" s="53"/>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36"/>
      <c r="J24" s="36"/>
      <c r="K24" s="36"/>
      <c r="L24" s="53"/>
      <c r="S24" s="36"/>
      <c r="T24" s="36"/>
      <c r="U24" s="36"/>
      <c r="V24" s="36"/>
      <c r="W24" s="36"/>
      <c r="X24" s="36"/>
      <c r="Y24" s="36"/>
      <c r="Z24" s="36"/>
      <c r="AA24" s="36"/>
      <c r="AB24" s="36"/>
      <c r="AC24" s="36"/>
      <c r="AD24" s="36"/>
      <c r="AE24" s="36"/>
    </row>
    <row r="25" spans="1:31" s="2" customFormat="1" ht="12" customHeight="1">
      <c r="A25" s="36"/>
      <c r="B25" s="41"/>
      <c r="C25" s="36"/>
      <c r="D25" s="121" t="s">
        <v>39</v>
      </c>
      <c r="E25" s="36"/>
      <c r="F25" s="36"/>
      <c r="G25" s="36"/>
      <c r="H25" s="36"/>
      <c r="I25" s="121" t="s">
        <v>31</v>
      </c>
      <c r="J25" s="112" t="str">
        <f>IF('Rekapitulace stavby'!AN19="","",'Rekapitulace stavby'!AN19)</f>
        <v/>
      </c>
      <c r="K25" s="36"/>
      <c r="L25" s="53"/>
      <c r="S25" s="36"/>
      <c r="T25" s="36"/>
      <c r="U25" s="36"/>
      <c r="V25" s="36"/>
      <c r="W25" s="36"/>
      <c r="X25" s="36"/>
      <c r="Y25" s="36"/>
      <c r="Z25" s="36"/>
      <c r="AA25" s="36"/>
      <c r="AB25" s="36"/>
      <c r="AC25" s="36"/>
      <c r="AD25" s="36"/>
      <c r="AE25" s="36"/>
    </row>
    <row r="26" spans="1:31" s="2" customFormat="1" ht="18" customHeight="1">
      <c r="A26" s="36"/>
      <c r="B26" s="41"/>
      <c r="C26" s="36"/>
      <c r="D26" s="36"/>
      <c r="E26" s="112" t="str">
        <f>IF('Rekapitulace stavby'!E20="","",'Rekapitulace stavby'!E20)</f>
        <v xml:space="preserve"> </v>
      </c>
      <c r="F26" s="36"/>
      <c r="G26" s="36"/>
      <c r="H26" s="36"/>
      <c r="I26" s="121" t="s">
        <v>33</v>
      </c>
      <c r="J26" s="112" t="str">
        <f>IF('Rekapitulace stavby'!AN20="","",'Rekapitulace stavby'!AN20)</f>
        <v/>
      </c>
      <c r="K26" s="36"/>
      <c r="L26" s="53"/>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36"/>
      <c r="J27" s="36"/>
      <c r="K27" s="36"/>
      <c r="L27" s="53"/>
      <c r="S27" s="36"/>
      <c r="T27" s="36"/>
      <c r="U27" s="36"/>
      <c r="V27" s="36"/>
      <c r="W27" s="36"/>
      <c r="X27" s="36"/>
      <c r="Y27" s="36"/>
      <c r="Z27" s="36"/>
      <c r="AA27" s="36"/>
      <c r="AB27" s="36"/>
      <c r="AC27" s="36"/>
      <c r="AD27" s="36"/>
      <c r="AE27" s="36"/>
    </row>
    <row r="28" spans="1:31" s="2" customFormat="1" ht="12" customHeight="1">
      <c r="A28" s="36"/>
      <c r="B28" s="41"/>
      <c r="C28" s="36"/>
      <c r="D28" s="121" t="s">
        <v>41</v>
      </c>
      <c r="E28" s="36"/>
      <c r="F28" s="36"/>
      <c r="G28" s="36"/>
      <c r="H28" s="36"/>
      <c r="I28" s="36"/>
      <c r="J28" s="36"/>
      <c r="K28" s="36"/>
      <c r="L28" s="53"/>
      <c r="S28" s="36"/>
      <c r="T28" s="36"/>
      <c r="U28" s="36"/>
      <c r="V28" s="36"/>
      <c r="W28" s="36"/>
      <c r="X28" s="36"/>
      <c r="Y28" s="36"/>
      <c r="Z28" s="36"/>
      <c r="AA28" s="36"/>
      <c r="AB28" s="36"/>
      <c r="AC28" s="36"/>
      <c r="AD28" s="36"/>
      <c r="AE28" s="36"/>
    </row>
    <row r="29" spans="1:31" s="8" customFormat="1" ht="16.5" customHeight="1">
      <c r="A29" s="123"/>
      <c r="B29" s="124"/>
      <c r="C29" s="123"/>
      <c r="D29" s="123"/>
      <c r="E29" s="325" t="s">
        <v>1</v>
      </c>
      <c r="F29" s="325"/>
      <c r="G29" s="325"/>
      <c r="H29" s="325"/>
      <c r="I29" s="123"/>
      <c r="J29" s="123"/>
      <c r="K29" s="123"/>
      <c r="L29" s="125"/>
      <c r="S29" s="123"/>
      <c r="T29" s="123"/>
      <c r="U29" s="123"/>
      <c r="V29" s="123"/>
      <c r="W29" s="123"/>
      <c r="X29" s="123"/>
      <c r="Y29" s="123"/>
      <c r="Z29" s="123"/>
      <c r="AA29" s="123"/>
      <c r="AB29" s="123"/>
      <c r="AC29" s="123"/>
      <c r="AD29" s="123"/>
      <c r="AE29" s="123"/>
    </row>
    <row r="30" spans="1:31" s="2" customFormat="1" ht="6.95" customHeight="1">
      <c r="A30" s="36"/>
      <c r="B30" s="41"/>
      <c r="C30" s="36"/>
      <c r="D30" s="36"/>
      <c r="E30" s="36"/>
      <c r="F30" s="36"/>
      <c r="G30" s="36"/>
      <c r="H30" s="36"/>
      <c r="I30" s="36"/>
      <c r="J30" s="36"/>
      <c r="K30" s="36"/>
      <c r="L30" s="53"/>
      <c r="S30" s="36"/>
      <c r="T30" s="36"/>
      <c r="U30" s="36"/>
      <c r="V30" s="36"/>
      <c r="W30" s="36"/>
      <c r="X30" s="36"/>
      <c r="Y30" s="36"/>
      <c r="Z30" s="36"/>
      <c r="AA30" s="36"/>
      <c r="AB30" s="36"/>
      <c r="AC30" s="36"/>
      <c r="AD30" s="36"/>
      <c r="AE30" s="36"/>
    </row>
    <row r="31" spans="1:31" s="2" customFormat="1" ht="6.95" customHeight="1">
      <c r="A31" s="36"/>
      <c r="B31" s="41"/>
      <c r="C31" s="36"/>
      <c r="D31" s="126"/>
      <c r="E31" s="126"/>
      <c r="F31" s="126"/>
      <c r="G31" s="126"/>
      <c r="H31" s="126"/>
      <c r="I31" s="126"/>
      <c r="J31" s="126"/>
      <c r="K31" s="126"/>
      <c r="L31" s="53"/>
      <c r="S31" s="36"/>
      <c r="T31" s="36"/>
      <c r="U31" s="36"/>
      <c r="V31" s="36"/>
      <c r="W31" s="36"/>
      <c r="X31" s="36"/>
      <c r="Y31" s="36"/>
      <c r="Z31" s="36"/>
      <c r="AA31" s="36"/>
      <c r="AB31" s="36"/>
      <c r="AC31" s="36"/>
      <c r="AD31" s="36"/>
      <c r="AE31" s="36"/>
    </row>
    <row r="32" spans="1:31" s="2" customFormat="1" ht="25.35" customHeight="1">
      <c r="A32" s="36"/>
      <c r="B32" s="41"/>
      <c r="C32" s="36"/>
      <c r="D32" s="127" t="s">
        <v>43</v>
      </c>
      <c r="E32" s="36"/>
      <c r="F32" s="36"/>
      <c r="G32" s="36"/>
      <c r="H32" s="36"/>
      <c r="I32" s="36"/>
      <c r="J32" s="128">
        <f>ROUND(J124, 2)</f>
        <v>0</v>
      </c>
      <c r="K32" s="36"/>
      <c r="L32" s="53"/>
      <c r="S32" s="36"/>
      <c r="T32" s="36"/>
      <c r="U32" s="36"/>
      <c r="V32" s="36"/>
      <c r="W32" s="36"/>
      <c r="X32" s="36"/>
      <c r="Y32" s="36"/>
      <c r="Z32" s="36"/>
      <c r="AA32" s="36"/>
      <c r="AB32" s="36"/>
      <c r="AC32" s="36"/>
      <c r="AD32" s="36"/>
      <c r="AE32" s="36"/>
    </row>
    <row r="33" spans="1:31" s="2" customFormat="1" ht="6.95" customHeight="1">
      <c r="A33" s="36"/>
      <c r="B33" s="41"/>
      <c r="C33" s="36"/>
      <c r="D33" s="126"/>
      <c r="E33" s="126"/>
      <c r="F33" s="126"/>
      <c r="G33" s="126"/>
      <c r="H33" s="126"/>
      <c r="I33" s="126"/>
      <c r="J33" s="126"/>
      <c r="K33" s="126"/>
      <c r="L33" s="53"/>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45</v>
      </c>
      <c r="G34" s="36"/>
      <c r="H34" s="36"/>
      <c r="I34" s="129" t="s">
        <v>44</v>
      </c>
      <c r="J34" s="129" t="s">
        <v>46</v>
      </c>
      <c r="K34" s="36"/>
      <c r="L34" s="53"/>
      <c r="S34" s="36"/>
      <c r="T34" s="36"/>
      <c r="U34" s="36"/>
      <c r="V34" s="36"/>
      <c r="W34" s="36"/>
      <c r="X34" s="36"/>
      <c r="Y34" s="36"/>
      <c r="Z34" s="36"/>
      <c r="AA34" s="36"/>
      <c r="AB34" s="36"/>
      <c r="AC34" s="36"/>
      <c r="AD34" s="36"/>
      <c r="AE34" s="36"/>
    </row>
    <row r="35" spans="1:31" s="2" customFormat="1" ht="14.45" customHeight="1">
      <c r="A35" s="36"/>
      <c r="B35" s="41"/>
      <c r="C35" s="36"/>
      <c r="D35" s="130" t="s">
        <v>47</v>
      </c>
      <c r="E35" s="121" t="s">
        <v>48</v>
      </c>
      <c r="F35" s="131">
        <f>ROUND((SUM(BE124:BE156)),  2)</f>
        <v>0</v>
      </c>
      <c r="G35" s="36"/>
      <c r="H35" s="36"/>
      <c r="I35" s="132">
        <v>0.21</v>
      </c>
      <c r="J35" s="131">
        <f>ROUND(((SUM(BE124:BE156))*I35),  2)</f>
        <v>0</v>
      </c>
      <c r="K35" s="36"/>
      <c r="L35" s="53"/>
      <c r="S35" s="36"/>
      <c r="T35" s="36"/>
      <c r="U35" s="36"/>
      <c r="V35" s="36"/>
      <c r="W35" s="36"/>
      <c r="X35" s="36"/>
      <c r="Y35" s="36"/>
      <c r="Z35" s="36"/>
      <c r="AA35" s="36"/>
      <c r="AB35" s="36"/>
      <c r="AC35" s="36"/>
      <c r="AD35" s="36"/>
      <c r="AE35" s="36"/>
    </row>
    <row r="36" spans="1:31" s="2" customFormat="1" ht="14.45" customHeight="1">
      <c r="A36" s="36"/>
      <c r="B36" s="41"/>
      <c r="C36" s="36"/>
      <c r="D36" s="36"/>
      <c r="E36" s="121" t="s">
        <v>49</v>
      </c>
      <c r="F36" s="131">
        <f>ROUND((SUM(BF124:BF156)),  2)</f>
        <v>0</v>
      </c>
      <c r="G36" s="36"/>
      <c r="H36" s="36"/>
      <c r="I36" s="132">
        <v>0.15</v>
      </c>
      <c r="J36" s="131">
        <f>ROUND(((SUM(BF124:BF156))*I36),  2)</f>
        <v>0</v>
      </c>
      <c r="K36" s="36"/>
      <c r="L36" s="53"/>
      <c r="S36" s="36"/>
      <c r="T36" s="36"/>
      <c r="U36" s="36"/>
      <c r="V36" s="36"/>
      <c r="W36" s="36"/>
      <c r="X36" s="36"/>
      <c r="Y36" s="36"/>
      <c r="Z36" s="36"/>
      <c r="AA36" s="36"/>
      <c r="AB36" s="36"/>
      <c r="AC36" s="36"/>
      <c r="AD36" s="36"/>
      <c r="AE36" s="36"/>
    </row>
    <row r="37" spans="1:31" s="2" customFormat="1" ht="14.45" hidden="1" customHeight="1">
      <c r="A37" s="36"/>
      <c r="B37" s="41"/>
      <c r="C37" s="36"/>
      <c r="D37" s="36"/>
      <c r="E37" s="121" t="s">
        <v>50</v>
      </c>
      <c r="F37" s="131">
        <f>ROUND((SUM(BG124:BG156)),  2)</f>
        <v>0</v>
      </c>
      <c r="G37" s="36"/>
      <c r="H37" s="36"/>
      <c r="I37" s="132">
        <v>0.21</v>
      </c>
      <c r="J37" s="131">
        <f>0</f>
        <v>0</v>
      </c>
      <c r="K37" s="36"/>
      <c r="L37" s="53"/>
      <c r="S37" s="36"/>
      <c r="T37" s="36"/>
      <c r="U37" s="36"/>
      <c r="V37" s="36"/>
      <c r="W37" s="36"/>
      <c r="X37" s="36"/>
      <c r="Y37" s="36"/>
      <c r="Z37" s="36"/>
      <c r="AA37" s="36"/>
      <c r="AB37" s="36"/>
      <c r="AC37" s="36"/>
      <c r="AD37" s="36"/>
      <c r="AE37" s="36"/>
    </row>
    <row r="38" spans="1:31" s="2" customFormat="1" ht="14.45" hidden="1" customHeight="1">
      <c r="A38" s="36"/>
      <c r="B38" s="41"/>
      <c r="C38" s="36"/>
      <c r="D38" s="36"/>
      <c r="E38" s="121" t="s">
        <v>51</v>
      </c>
      <c r="F38" s="131">
        <f>ROUND((SUM(BH124:BH156)),  2)</f>
        <v>0</v>
      </c>
      <c r="G38" s="36"/>
      <c r="H38" s="36"/>
      <c r="I38" s="132">
        <v>0.15</v>
      </c>
      <c r="J38" s="131">
        <f>0</f>
        <v>0</v>
      </c>
      <c r="K38" s="36"/>
      <c r="L38" s="53"/>
      <c r="S38" s="36"/>
      <c r="T38" s="36"/>
      <c r="U38" s="36"/>
      <c r="V38" s="36"/>
      <c r="W38" s="36"/>
      <c r="X38" s="36"/>
      <c r="Y38" s="36"/>
      <c r="Z38" s="36"/>
      <c r="AA38" s="36"/>
      <c r="AB38" s="36"/>
      <c r="AC38" s="36"/>
      <c r="AD38" s="36"/>
      <c r="AE38" s="36"/>
    </row>
    <row r="39" spans="1:31" s="2" customFormat="1" ht="14.45" hidden="1" customHeight="1">
      <c r="A39" s="36"/>
      <c r="B39" s="41"/>
      <c r="C39" s="36"/>
      <c r="D39" s="36"/>
      <c r="E39" s="121" t="s">
        <v>52</v>
      </c>
      <c r="F39" s="131">
        <f>ROUND((SUM(BI124:BI156)),  2)</f>
        <v>0</v>
      </c>
      <c r="G39" s="36"/>
      <c r="H39" s="36"/>
      <c r="I39" s="132">
        <v>0</v>
      </c>
      <c r="J39" s="131">
        <f>0</f>
        <v>0</v>
      </c>
      <c r="K39" s="36"/>
      <c r="L39" s="53"/>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36"/>
      <c r="J40" s="36"/>
      <c r="K40" s="36"/>
      <c r="L40" s="53"/>
      <c r="S40" s="36"/>
      <c r="T40" s="36"/>
      <c r="U40" s="36"/>
      <c r="V40" s="36"/>
      <c r="W40" s="36"/>
      <c r="X40" s="36"/>
      <c r="Y40" s="36"/>
      <c r="Z40" s="36"/>
      <c r="AA40" s="36"/>
      <c r="AB40" s="36"/>
      <c r="AC40" s="36"/>
      <c r="AD40" s="36"/>
      <c r="AE40" s="36"/>
    </row>
    <row r="41" spans="1:31" s="2" customFormat="1" ht="25.35" customHeight="1">
      <c r="A41" s="36"/>
      <c r="B41" s="41"/>
      <c r="C41" s="133"/>
      <c r="D41" s="134" t="s">
        <v>53</v>
      </c>
      <c r="E41" s="135"/>
      <c r="F41" s="135"/>
      <c r="G41" s="136" t="s">
        <v>54</v>
      </c>
      <c r="H41" s="137" t="s">
        <v>55</v>
      </c>
      <c r="I41" s="135"/>
      <c r="J41" s="138">
        <f>SUM(J32:J39)</f>
        <v>0</v>
      </c>
      <c r="K41" s="139"/>
      <c r="L41" s="53"/>
      <c r="S41" s="36"/>
      <c r="T41" s="36"/>
      <c r="U41" s="36"/>
      <c r="V41" s="36"/>
      <c r="W41" s="36"/>
      <c r="X41" s="36"/>
      <c r="Y41" s="36"/>
      <c r="Z41" s="36"/>
      <c r="AA41" s="36"/>
      <c r="AB41" s="36"/>
      <c r="AC41" s="36"/>
      <c r="AD41" s="36"/>
      <c r="AE41" s="36"/>
    </row>
    <row r="42" spans="1:31" s="2" customFormat="1" ht="14.45" customHeight="1">
      <c r="A42" s="36"/>
      <c r="B42" s="41"/>
      <c r="C42" s="36"/>
      <c r="D42" s="36"/>
      <c r="E42" s="36"/>
      <c r="F42" s="36"/>
      <c r="G42" s="36"/>
      <c r="H42" s="36"/>
      <c r="I42" s="36"/>
      <c r="J42" s="36"/>
      <c r="K42" s="36"/>
      <c r="L42" s="53"/>
      <c r="S42" s="36"/>
      <c r="T42" s="36"/>
      <c r="U42" s="36"/>
      <c r="V42" s="36"/>
      <c r="W42" s="36"/>
      <c r="X42" s="36"/>
      <c r="Y42" s="36"/>
      <c r="Z42" s="36"/>
      <c r="AA42" s="36"/>
      <c r="AB42" s="36"/>
      <c r="AC42" s="36"/>
      <c r="AD42" s="36"/>
      <c r="AE42" s="36"/>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3"/>
      <c r="D50" s="140" t="s">
        <v>56</v>
      </c>
      <c r="E50" s="141"/>
      <c r="F50" s="141"/>
      <c r="G50" s="140" t="s">
        <v>57</v>
      </c>
      <c r="H50" s="141"/>
      <c r="I50" s="141"/>
      <c r="J50" s="141"/>
      <c r="K50" s="141"/>
      <c r="L50" s="5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6"/>
      <c r="B61" s="41"/>
      <c r="C61" s="36"/>
      <c r="D61" s="142" t="s">
        <v>58</v>
      </c>
      <c r="E61" s="143"/>
      <c r="F61" s="144" t="s">
        <v>59</v>
      </c>
      <c r="G61" s="142" t="s">
        <v>58</v>
      </c>
      <c r="H61" s="143"/>
      <c r="I61" s="143"/>
      <c r="J61" s="145" t="s">
        <v>59</v>
      </c>
      <c r="K61" s="143"/>
      <c r="L61" s="53"/>
      <c r="S61" s="36"/>
      <c r="T61" s="36"/>
      <c r="U61" s="36"/>
      <c r="V61" s="36"/>
      <c r="W61" s="36"/>
      <c r="X61" s="36"/>
      <c r="Y61" s="36"/>
      <c r="Z61" s="36"/>
      <c r="AA61" s="36"/>
      <c r="AB61" s="36"/>
      <c r="AC61" s="36"/>
      <c r="AD61" s="36"/>
      <c r="AE61" s="36"/>
    </row>
    <row r="62" spans="1:31" ht="11.25">
      <c r="B62" s="21"/>
      <c r="L62" s="21"/>
    </row>
    <row r="63" spans="1:31" ht="11.25">
      <c r="B63" s="21"/>
      <c r="L63" s="21"/>
    </row>
    <row r="64" spans="1:31" ht="11.25">
      <c r="B64" s="21"/>
      <c r="L64" s="21"/>
    </row>
    <row r="65" spans="1:31" s="2" customFormat="1" ht="12.75">
      <c r="A65" s="36"/>
      <c r="B65" s="41"/>
      <c r="C65" s="36"/>
      <c r="D65" s="140" t="s">
        <v>60</v>
      </c>
      <c r="E65" s="146"/>
      <c r="F65" s="146"/>
      <c r="G65" s="140" t="s">
        <v>61</v>
      </c>
      <c r="H65" s="146"/>
      <c r="I65" s="146"/>
      <c r="J65" s="146"/>
      <c r="K65" s="146"/>
      <c r="L65" s="53"/>
      <c r="S65" s="36"/>
      <c r="T65" s="36"/>
      <c r="U65" s="36"/>
      <c r="V65" s="36"/>
      <c r="W65" s="36"/>
      <c r="X65" s="36"/>
      <c r="Y65" s="36"/>
      <c r="Z65" s="36"/>
      <c r="AA65" s="36"/>
      <c r="AB65" s="36"/>
      <c r="AC65" s="36"/>
      <c r="AD65" s="36"/>
      <c r="AE65" s="36"/>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6"/>
      <c r="B76" s="41"/>
      <c r="C76" s="36"/>
      <c r="D76" s="142" t="s">
        <v>58</v>
      </c>
      <c r="E76" s="143"/>
      <c r="F76" s="144" t="s">
        <v>59</v>
      </c>
      <c r="G76" s="142" t="s">
        <v>58</v>
      </c>
      <c r="H76" s="143"/>
      <c r="I76" s="143"/>
      <c r="J76" s="145" t="s">
        <v>59</v>
      </c>
      <c r="K76" s="143"/>
      <c r="L76" s="53"/>
      <c r="S76" s="36"/>
      <c r="T76" s="36"/>
      <c r="U76" s="36"/>
      <c r="V76" s="36"/>
      <c r="W76" s="36"/>
      <c r="X76" s="36"/>
      <c r="Y76" s="36"/>
      <c r="Z76" s="36"/>
      <c r="AA76" s="36"/>
      <c r="AB76" s="36"/>
      <c r="AC76" s="36"/>
      <c r="AD76" s="36"/>
      <c r="AE76" s="36"/>
    </row>
    <row r="77" spans="1:31" s="2" customFormat="1" ht="14.45" customHeight="1">
      <c r="A77" s="36"/>
      <c r="B77" s="147"/>
      <c r="C77" s="148"/>
      <c r="D77" s="148"/>
      <c r="E77" s="148"/>
      <c r="F77" s="148"/>
      <c r="G77" s="148"/>
      <c r="H77" s="148"/>
      <c r="I77" s="148"/>
      <c r="J77" s="148"/>
      <c r="K77" s="148"/>
      <c r="L77" s="53"/>
      <c r="S77" s="36"/>
      <c r="T77" s="36"/>
      <c r="U77" s="36"/>
      <c r="V77" s="36"/>
      <c r="W77" s="36"/>
      <c r="X77" s="36"/>
      <c r="Y77" s="36"/>
      <c r="Z77" s="36"/>
      <c r="AA77" s="36"/>
      <c r="AB77" s="36"/>
      <c r="AC77" s="36"/>
      <c r="AD77" s="36"/>
      <c r="AE77" s="36"/>
    </row>
    <row r="81" spans="1:31" s="2" customFormat="1" ht="6.95" customHeight="1">
      <c r="A81" s="36"/>
      <c r="B81" s="149"/>
      <c r="C81" s="150"/>
      <c r="D81" s="150"/>
      <c r="E81" s="150"/>
      <c r="F81" s="150"/>
      <c r="G81" s="150"/>
      <c r="H81" s="150"/>
      <c r="I81" s="150"/>
      <c r="J81" s="150"/>
      <c r="K81" s="150"/>
      <c r="L81" s="53"/>
      <c r="S81" s="36"/>
      <c r="T81" s="36"/>
      <c r="U81" s="36"/>
      <c r="V81" s="36"/>
      <c r="W81" s="36"/>
      <c r="X81" s="36"/>
      <c r="Y81" s="36"/>
      <c r="Z81" s="36"/>
      <c r="AA81" s="36"/>
      <c r="AB81" s="36"/>
      <c r="AC81" s="36"/>
      <c r="AD81" s="36"/>
      <c r="AE81" s="36"/>
    </row>
    <row r="82" spans="1:31" s="2" customFormat="1" ht="24.95" customHeight="1">
      <c r="A82" s="36"/>
      <c r="B82" s="37"/>
      <c r="C82" s="24" t="s">
        <v>137</v>
      </c>
      <c r="D82" s="38"/>
      <c r="E82" s="38"/>
      <c r="F82" s="38"/>
      <c r="G82" s="38"/>
      <c r="H82" s="38"/>
      <c r="I82" s="38"/>
      <c r="J82" s="38"/>
      <c r="K82" s="38"/>
      <c r="L82" s="53"/>
      <c r="S82" s="36"/>
      <c r="T82" s="36"/>
      <c r="U82" s="36"/>
      <c r="V82" s="36"/>
      <c r="W82" s="36"/>
      <c r="X82" s="36"/>
      <c r="Y82" s="36"/>
      <c r="Z82" s="36"/>
      <c r="AA82" s="36"/>
      <c r="AB82" s="36"/>
      <c r="AC82" s="36"/>
      <c r="AD82" s="36"/>
      <c r="AE82" s="36"/>
    </row>
    <row r="83" spans="1:31" s="2" customFormat="1" ht="6.95" customHeight="1">
      <c r="A83" s="36"/>
      <c r="B83" s="37"/>
      <c r="C83" s="38"/>
      <c r="D83" s="38"/>
      <c r="E83" s="38"/>
      <c r="F83" s="38"/>
      <c r="G83" s="38"/>
      <c r="H83" s="38"/>
      <c r="I83" s="38"/>
      <c r="J83" s="38"/>
      <c r="K83" s="38"/>
      <c r="L83" s="53"/>
      <c r="S83" s="36"/>
      <c r="T83" s="36"/>
      <c r="U83" s="36"/>
      <c r="V83" s="36"/>
      <c r="W83" s="36"/>
      <c r="X83" s="36"/>
      <c r="Y83" s="36"/>
      <c r="Z83" s="36"/>
      <c r="AA83" s="36"/>
      <c r="AB83" s="36"/>
      <c r="AC83" s="36"/>
      <c r="AD83" s="36"/>
      <c r="AE83" s="36"/>
    </row>
    <row r="84" spans="1:31" s="2" customFormat="1" ht="12" customHeight="1">
      <c r="A84" s="36"/>
      <c r="B84" s="37"/>
      <c r="C84" s="30" t="s">
        <v>16</v>
      </c>
      <c r="D84" s="38"/>
      <c r="E84" s="38"/>
      <c r="F84" s="38"/>
      <c r="G84" s="38"/>
      <c r="H84" s="38"/>
      <c r="I84" s="38"/>
      <c r="J84" s="38"/>
      <c r="K84" s="38"/>
      <c r="L84" s="53"/>
      <c r="S84" s="36"/>
      <c r="T84" s="36"/>
      <c r="U84" s="36"/>
      <c r="V84" s="36"/>
      <c r="W84" s="36"/>
      <c r="X84" s="36"/>
      <c r="Y84" s="36"/>
      <c r="Z84" s="36"/>
      <c r="AA84" s="36"/>
      <c r="AB84" s="36"/>
      <c r="AC84" s="36"/>
      <c r="AD84" s="36"/>
      <c r="AE84" s="36"/>
    </row>
    <row r="85" spans="1:31" s="2" customFormat="1" ht="16.5" customHeight="1">
      <c r="A85" s="36"/>
      <c r="B85" s="37"/>
      <c r="C85" s="38"/>
      <c r="D85" s="38"/>
      <c r="E85" s="326" t="str">
        <f>E7</f>
        <v>Technologický pavilon CPIT - rekonstrukce střech</v>
      </c>
      <c r="F85" s="327"/>
      <c r="G85" s="327"/>
      <c r="H85" s="327"/>
      <c r="I85" s="38"/>
      <c r="J85" s="38"/>
      <c r="K85" s="38"/>
      <c r="L85" s="53"/>
      <c r="S85" s="36"/>
      <c r="T85" s="36"/>
      <c r="U85" s="36"/>
      <c r="V85" s="36"/>
      <c r="W85" s="36"/>
      <c r="X85" s="36"/>
      <c r="Y85" s="36"/>
      <c r="Z85" s="36"/>
      <c r="AA85" s="36"/>
      <c r="AB85" s="36"/>
      <c r="AC85" s="36"/>
      <c r="AD85" s="36"/>
      <c r="AE85" s="36"/>
    </row>
    <row r="86" spans="1:31" s="1" customFormat="1" ht="12" customHeight="1">
      <c r="B86" s="22"/>
      <c r="C86" s="30" t="s">
        <v>133</v>
      </c>
      <c r="D86" s="23"/>
      <c r="E86" s="23"/>
      <c r="F86" s="23"/>
      <c r="G86" s="23"/>
      <c r="H86" s="23"/>
      <c r="I86" s="23"/>
      <c r="J86" s="23"/>
      <c r="K86" s="23"/>
      <c r="L86" s="21"/>
    </row>
    <row r="87" spans="1:31" s="2" customFormat="1" ht="16.5" customHeight="1">
      <c r="A87" s="36"/>
      <c r="B87" s="37"/>
      <c r="C87" s="38"/>
      <c r="D87" s="38"/>
      <c r="E87" s="326" t="s">
        <v>729</v>
      </c>
      <c r="F87" s="328"/>
      <c r="G87" s="328"/>
      <c r="H87" s="328"/>
      <c r="I87" s="38"/>
      <c r="J87" s="38"/>
      <c r="K87" s="38"/>
      <c r="L87" s="53"/>
      <c r="S87" s="36"/>
      <c r="T87" s="36"/>
      <c r="U87" s="36"/>
      <c r="V87" s="36"/>
      <c r="W87" s="36"/>
      <c r="X87" s="36"/>
      <c r="Y87" s="36"/>
      <c r="Z87" s="36"/>
      <c r="AA87" s="36"/>
      <c r="AB87" s="36"/>
      <c r="AC87" s="36"/>
      <c r="AD87" s="36"/>
      <c r="AE87" s="36"/>
    </row>
    <row r="88" spans="1:31" s="2" customFormat="1" ht="12" customHeight="1">
      <c r="A88" s="36"/>
      <c r="B88" s="37"/>
      <c r="C88" s="30" t="s">
        <v>135</v>
      </c>
      <c r="D88" s="38"/>
      <c r="E88" s="38"/>
      <c r="F88" s="38"/>
      <c r="G88" s="38"/>
      <c r="H88" s="38"/>
      <c r="I88" s="38"/>
      <c r="J88" s="38"/>
      <c r="K88" s="38"/>
      <c r="L88" s="53"/>
      <c r="S88" s="36"/>
      <c r="T88" s="36"/>
      <c r="U88" s="36"/>
      <c r="V88" s="36"/>
      <c r="W88" s="36"/>
      <c r="X88" s="36"/>
      <c r="Y88" s="36"/>
      <c r="Z88" s="36"/>
      <c r="AA88" s="36"/>
      <c r="AB88" s="36"/>
      <c r="AC88" s="36"/>
      <c r="AD88" s="36"/>
      <c r="AE88" s="36"/>
    </row>
    <row r="89" spans="1:31" s="2" customFormat="1" ht="16.5" customHeight="1">
      <c r="A89" s="36"/>
      <c r="B89" s="37"/>
      <c r="C89" s="38"/>
      <c r="D89" s="38"/>
      <c r="E89" s="278" t="str">
        <f>E11</f>
        <v>D.1.4.1 - Oprava uzlů napojení jednotek VZT na potrubí tepla a chladu - dilatační celek 2</v>
      </c>
      <c r="F89" s="328"/>
      <c r="G89" s="328"/>
      <c r="H89" s="328"/>
      <c r="I89" s="38"/>
      <c r="J89" s="38"/>
      <c r="K89" s="38"/>
      <c r="L89" s="53"/>
      <c r="S89" s="36"/>
      <c r="T89" s="36"/>
      <c r="U89" s="36"/>
      <c r="V89" s="36"/>
      <c r="W89" s="36"/>
      <c r="X89" s="36"/>
      <c r="Y89" s="36"/>
      <c r="Z89" s="36"/>
      <c r="AA89" s="36"/>
      <c r="AB89" s="36"/>
      <c r="AC89" s="36"/>
      <c r="AD89" s="36"/>
      <c r="AE89" s="36"/>
    </row>
    <row r="90" spans="1:31" s="2" customFormat="1" ht="6.95" customHeight="1">
      <c r="A90" s="36"/>
      <c r="B90" s="37"/>
      <c r="C90" s="38"/>
      <c r="D90" s="38"/>
      <c r="E90" s="38"/>
      <c r="F90" s="38"/>
      <c r="G90" s="38"/>
      <c r="H90" s="38"/>
      <c r="I90" s="38"/>
      <c r="J90" s="38"/>
      <c r="K90" s="38"/>
      <c r="L90" s="53"/>
      <c r="S90" s="36"/>
      <c r="T90" s="36"/>
      <c r="U90" s="36"/>
      <c r="V90" s="36"/>
      <c r="W90" s="36"/>
      <c r="X90" s="36"/>
      <c r="Y90" s="36"/>
      <c r="Z90" s="36"/>
      <c r="AA90" s="36"/>
      <c r="AB90" s="36"/>
      <c r="AC90" s="36"/>
      <c r="AD90" s="36"/>
      <c r="AE90" s="36"/>
    </row>
    <row r="91" spans="1:31" s="2" customFormat="1" ht="12" customHeight="1">
      <c r="A91" s="36"/>
      <c r="B91" s="37"/>
      <c r="C91" s="30" t="s">
        <v>22</v>
      </c>
      <c r="D91" s="38"/>
      <c r="E91" s="38"/>
      <c r="F91" s="28" t="str">
        <f>F14</f>
        <v xml:space="preserve"> </v>
      </c>
      <c r="G91" s="38"/>
      <c r="H91" s="38"/>
      <c r="I91" s="30" t="s">
        <v>24</v>
      </c>
      <c r="J91" s="68" t="str">
        <f>IF(J14="","",J14)</f>
        <v>31. 12. 2021</v>
      </c>
      <c r="K91" s="38"/>
      <c r="L91" s="53"/>
      <c r="S91" s="36"/>
      <c r="T91" s="36"/>
      <c r="U91" s="36"/>
      <c r="V91" s="36"/>
      <c r="W91" s="36"/>
      <c r="X91" s="36"/>
      <c r="Y91" s="36"/>
      <c r="Z91" s="36"/>
      <c r="AA91" s="36"/>
      <c r="AB91" s="36"/>
      <c r="AC91" s="36"/>
      <c r="AD91" s="36"/>
      <c r="AE91" s="36"/>
    </row>
    <row r="92" spans="1:31" s="2" customFormat="1" ht="6.95" customHeight="1">
      <c r="A92" s="36"/>
      <c r="B92" s="37"/>
      <c r="C92" s="38"/>
      <c r="D92" s="38"/>
      <c r="E92" s="38"/>
      <c r="F92" s="38"/>
      <c r="G92" s="38"/>
      <c r="H92" s="38"/>
      <c r="I92" s="38"/>
      <c r="J92" s="38"/>
      <c r="K92" s="38"/>
      <c r="L92" s="53"/>
      <c r="S92" s="36"/>
      <c r="T92" s="36"/>
      <c r="U92" s="36"/>
      <c r="V92" s="36"/>
      <c r="W92" s="36"/>
      <c r="X92" s="36"/>
      <c r="Y92" s="36"/>
      <c r="Z92" s="36"/>
      <c r="AA92" s="36"/>
      <c r="AB92" s="36"/>
      <c r="AC92" s="36"/>
      <c r="AD92" s="36"/>
      <c r="AE92" s="36"/>
    </row>
    <row r="93" spans="1:31" s="2" customFormat="1" ht="25.7" customHeight="1">
      <c r="A93" s="36"/>
      <c r="B93" s="37"/>
      <c r="C93" s="30" t="s">
        <v>30</v>
      </c>
      <c r="D93" s="38"/>
      <c r="E93" s="38"/>
      <c r="F93" s="28" t="str">
        <f>E17</f>
        <v xml:space="preserve">VŠB-TUO </v>
      </c>
      <c r="G93" s="38"/>
      <c r="H93" s="38"/>
      <c r="I93" s="30" t="s">
        <v>36</v>
      </c>
      <c r="J93" s="34" t="str">
        <f>E23</f>
        <v>CHVÁLEK ATELIÉR s.r.o.</v>
      </c>
      <c r="K93" s="38"/>
      <c r="L93" s="53"/>
      <c r="S93" s="36"/>
      <c r="T93" s="36"/>
      <c r="U93" s="36"/>
      <c r="V93" s="36"/>
      <c r="W93" s="36"/>
      <c r="X93" s="36"/>
      <c r="Y93" s="36"/>
      <c r="Z93" s="36"/>
      <c r="AA93" s="36"/>
      <c r="AB93" s="36"/>
      <c r="AC93" s="36"/>
      <c r="AD93" s="36"/>
      <c r="AE93" s="36"/>
    </row>
    <row r="94" spans="1:31" s="2" customFormat="1" ht="15.2" customHeight="1">
      <c r="A94" s="36"/>
      <c r="B94" s="37"/>
      <c r="C94" s="30" t="s">
        <v>34</v>
      </c>
      <c r="D94" s="38"/>
      <c r="E94" s="38"/>
      <c r="F94" s="28" t="str">
        <f>IF(E20="","",E20)</f>
        <v>Vyplň údaj</v>
      </c>
      <c r="G94" s="38"/>
      <c r="H94" s="38"/>
      <c r="I94" s="30" t="s">
        <v>39</v>
      </c>
      <c r="J94" s="34" t="str">
        <f>E26</f>
        <v xml:space="preserve"> </v>
      </c>
      <c r="K94" s="38"/>
      <c r="L94" s="53"/>
      <c r="S94" s="36"/>
      <c r="T94" s="36"/>
      <c r="U94" s="36"/>
      <c r="V94" s="36"/>
      <c r="W94" s="36"/>
      <c r="X94" s="36"/>
      <c r="Y94" s="36"/>
      <c r="Z94" s="36"/>
      <c r="AA94" s="36"/>
      <c r="AB94" s="36"/>
      <c r="AC94" s="36"/>
      <c r="AD94" s="36"/>
      <c r="AE94" s="36"/>
    </row>
    <row r="95" spans="1:31" s="2" customFormat="1" ht="10.35" customHeight="1">
      <c r="A95" s="36"/>
      <c r="B95" s="37"/>
      <c r="C95" s="38"/>
      <c r="D95" s="38"/>
      <c r="E95" s="38"/>
      <c r="F95" s="38"/>
      <c r="G95" s="38"/>
      <c r="H95" s="38"/>
      <c r="I95" s="38"/>
      <c r="J95" s="38"/>
      <c r="K95" s="38"/>
      <c r="L95" s="53"/>
      <c r="S95" s="36"/>
      <c r="T95" s="36"/>
      <c r="U95" s="36"/>
      <c r="V95" s="36"/>
      <c r="W95" s="36"/>
      <c r="X95" s="36"/>
      <c r="Y95" s="36"/>
      <c r="Z95" s="36"/>
      <c r="AA95" s="36"/>
      <c r="AB95" s="36"/>
      <c r="AC95" s="36"/>
      <c r="AD95" s="36"/>
      <c r="AE95" s="36"/>
    </row>
    <row r="96" spans="1:31" s="2" customFormat="1" ht="29.25" customHeight="1">
      <c r="A96" s="36"/>
      <c r="B96" s="37"/>
      <c r="C96" s="151" t="s">
        <v>138</v>
      </c>
      <c r="D96" s="152"/>
      <c r="E96" s="152"/>
      <c r="F96" s="152"/>
      <c r="G96" s="152"/>
      <c r="H96" s="152"/>
      <c r="I96" s="152"/>
      <c r="J96" s="153" t="s">
        <v>139</v>
      </c>
      <c r="K96" s="152"/>
      <c r="L96" s="53"/>
      <c r="S96" s="36"/>
      <c r="T96" s="36"/>
      <c r="U96" s="36"/>
      <c r="V96" s="36"/>
      <c r="W96" s="36"/>
      <c r="X96" s="36"/>
      <c r="Y96" s="36"/>
      <c r="Z96" s="36"/>
      <c r="AA96" s="36"/>
      <c r="AB96" s="36"/>
      <c r="AC96" s="36"/>
      <c r="AD96" s="36"/>
      <c r="AE96" s="36"/>
    </row>
    <row r="97" spans="1:47" s="2" customFormat="1" ht="10.35" customHeight="1">
      <c r="A97" s="36"/>
      <c r="B97" s="37"/>
      <c r="C97" s="38"/>
      <c r="D97" s="38"/>
      <c r="E97" s="38"/>
      <c r="F97" s="38"/>
      <c r="G97" s="38"/>
      <c r="H97" s="38"/>
      <c r="I97" s="38"/>
      <c r="J97" s="38"/>
      <c r="K97" s="38"/>
      <c r="L97" s="53"/>
      <c r="S97" s="36"/>
      <c r="T97" s="36"/>
      <c r="U97" s="36"/>
      <c r="V97" s="36"/>
      <c r="W97" s="36"/>
      <c r="X97" s="36"/>
      <c r="Y97" s="36"/>
      <c r="Z97" s="36"/>
      <c r="AA97" s="36"/>
      <c r="AB97" s="36"/>
      <c r="AC97" s="36"/>
      <c r="AD97" s="36"/>
      <c r="AE97" s="36"/>
    </row>
    <row r="98" spans="1:47" s="2" customFormat="1" ht="22.9" customHeight="1">
      <c r="A98" s="36"/>
      <c r="B98" s="37"/>
      <c r="C98" s="154" t="s">
        <v>140</v>
      </c>
      <c r="D98" s="38"/>
      <c r="E98" s="38"/>
      <c r="F98" s="38"/>
      <c r="G98" s="38"/>
      <c r="H98" s="38"/>
      <c r="I98" s="38"/>
      <c r="J98" s="86">
        <f>J124</f>
        <v>0</v>
      </c>
      <c r="K98" s="38"/>
      <c r="L98" s="53"/>
      <c r="S98" s="36"/>
      <c r="T98" s="36"/>
      <c r="U98" s="36"/>
      <c r="V98" s="36"/>
      <c r="W98" s="36"/>
      <c r="X98" s="36"/>
      <c r="Y98" s="36"/>
      <c r="Z98" s="36"/>
      <c r="AA98" s="36"/>
      <c r="AB98" s="36"/>
      <c r="AC98" s="36"/>
      <c r="AD98" s="36"/>
      <c r="AE98" s="36"/>
      <c r="AU98" s="18" t="s">
        <v>141</v>
      </c>
    </row>
    <row r="99" spans="1:47" s="9" customFormat="1" ht="24.95" customHeight="1">
      <c r="B99" s="155"/>
      <c r="C99" s="156"/>
      <c r="D99" s="157" t="s">
        <v>801</v>
      </c>
      <c r="E99" s="158"/>
      <c r="F99" s="158"/>
      <c r="G99" s="158"/>
      <c r="H99" s="158"/>
      <c r="I99" s="158"/>
      <c r="J99" s="159">
        <f>J125</f>
        <v>0</v>
      </c>
      <c r="K99" s="156"/>
      <c r="L99" s="160"/>
    </row>
    <row r="100" spans="1:47" s="9" customFormat="1" ht="24.95" customHeight="1">
      <c r="B100" s="155"/>
      <c r="C100" s="156"/>
      <c r="D100" s="157" t="s">
        <v>610</v>
      </c>
      <c r="E100" s="158"/>
      <c r="F100" s="158"/>
      <c r="G100" s="158"/>
      <c r="H100" s="158"/>
      <c r="I100" s="158"/>
      <c r="J100" s="159">
        <f>J133</f>
        <v>0</v>
      </c>
      <c r="K100" s="156"/>
      <c r="L100" s="160"/>
    </row>
    <row r="101" spans="1:47" s="9" customFormat="1" ht="24.95" customHeight="1">
      <c r="B101" s="155"/>
      <c r="C101" s="156"/>
      <c r="D101" s="157" t="s">
        <v>611</v>
      </c>
      <c r="E101" s="158"/>
      <c r="F101" s="158"/>
      <c r="G101" s="158"/>
      <c r="H101" s="158"/>
      <c r="I101" s="158"/>
      <c r="J101" s="159">
        <f>J136</f>
        <v>0</v>
      </c>
      <c r="K101" s="156"/>
      <c r="L101" s="160"/>
    </row>
    <row r="102" spans="1:47" s="9" customFormat="1" ht="24.95" customHeight="1">
      <c r="B102" s="155"/>
      <c r="C102" s="156"/>
      <c r="D102" s="157" t="s">
        <v>612</v>
      </c>
      <c r="E102" s="158"/>
      <c r="F102" s="158"/>
      <c r="G102" s="158"/>
      <c r="H102" s="158"/>
      <c r="I102" s="158"/>
      <c r="J102" s="159">
        <f>J155</f>
        <v>0</v>
      </c>
      <c r="K102" s="156"/>
      <c r="L102" s="160"/>
    </row>
    <row r="103" spans="1:47" s="2" customFormat="1" ht="21.75" customHeight="1">
      <c r="A103" s="36"/>
      <c r="B103" s="37"/>
      <c r="C103" s="38"/>
      <c r="D103" s="38"/>
      <c r="E103" s="38"/>
      <c r="F103" s="38"/>
      <c r="G103" s="38"/>
      <c r="H103" s="38"/>
      <c r="I103" s="38"/>
      <c r="J103" s="38"/>
      <c r="K103" s="38"/>
      <c r="L103" s="53"/>
      <c r="S103" s="36"/>
      <c r="T103" s="36"/>
      <c r="U103" s="36"/>
      <c r="V103" s="36"/>
      <c r="W103" s="36"/>
      <c r="X103" s="36"/>
      <c r="Y103" s="36"/>
      <c r="Z103" s="36"/>
      <c r="AA103" s="36"/>
      <c r="AB103" s="36"/>
      <c r="AC103" s="36"/>
      <c r="AD103" s="36"/>
      <c r="AE103" s="36"/>
    </row>
    <row r="104" spans="1:47" s="2" customFormat="1" ht="6.95" customHeight="1">
      <c r="A104" s="36"/>
      <c r="B104" s="56"/>
      <c r="C104" s="57"/>
      <c r="D104" s="57"/>
      <c r="E104" s="57"/>
      <c r="F104" s="57"/>
      <c r="G104" s="57"/>
      <c r="H104" s="57"/>
      <c r="I104" s="57"/>
      <c r="J104" s="57"/>
      <c r="K104" s="57"/>
      <c r="L104" s="53"/>
      <c r="S104" s="36"/>
      <c r="T104" s="36"/>
      <c r="U104" s="36"/>
      <c r="V104" s="36"/>
      <c r="W104" s="36"/>
      <c r="X104" s="36"/>
      <c r="Y104" s="36"/>
      <c r="Z104" s="36"/>
      <c r="AA104" s="36"/>
      <c r="AB104" s="36"/>
      <c r="AC104" s="36"/>
      <c r="AD104" s="36"/>
      <c r="AE104" s="36"/>
    </row>
    <row r="108" spans="1:47" s="2" customFormat="1" ht="6.95" customHeight="1">
      <c r="A108" s="36"/>
      <c r="B108" s="58"/>
      <c r="C108" s="59"/>
      <c r="D108" s="59"/>
      <c r="E108" s="59"/>
      <c r="F108" s="59"/>
      <c r="G108" s="59"/>
      <c r="H108" s="59"/>
      <c r="I108" s="59"/>
      <c r="J108" s="59"/>
      <c r="K108" s="59"/>
      <c r="L108" s="53"/>
      <c r="S108" s="36"/>
      <c r="T108" s="36"/>
      <c r="U108" s="36"/>
      <c r="V108" s="36"/>
      <c r="W108" s="36"/>
      <c r="X108" s="36"/>
      <c r="Y108" s="36"/>
      <c r="Z108" s="36"/>
      <c r="AA108" s="36"/>
      <c r="AB108" s="36"/>
      <c r="AC108" s="36"/>
      <c r="AD108" s="36"/>
      <c r="AE108" s="36"/>
    </row>
    <row r="109" spans="1:47" s="2" customFormat="1" ht="24.95" customHeight="1">
      <c r="A109" s="36"/>
      <c r="B109" s="37"/>
      <c r="C109" s="24" t="s">
        <v>159</v>
      </c>
      <c r="D109" s="38"/>
      <c r="E109" s="38"/>
      <c r="F109" s="38"/>
      <c r="G109" s="38"/>
      <c r="H109" s="38"/>
      <c r="I109" s="38"/>
      <c r="J109" s="38"/>
      <c r="K109" s="38"/>
      <c r="L109" s="53"/>
      <c r="S109" s="36"/>
      <c r="T109" s="36"/>
      <c r="U109" s="36"/>
      <c r="V109" s="36"/>
      <c r="W109" s="36"/>
      <c r="X109" s="36"/>
      <c r="Y109" s="36"/>
      <c r="Z109" s="36"/>
      <c r="AA109" s="36"/>
      <c r="AB109" s="36"/>
      <c r="AC109" s="36"/>
      <c r="AD109" s="36"/>
      <c r="AE109" s="36"/>
    </row>
    <row r="110" spans="1:47" s="2" customFormat="1" ht="6.95" customHeight="1">
      <c r="A110" s="36"/>
      <c r="B110" s="37"/>
      <c r="C110" s="38"/>
      <c r="D110" s="38"/>
      <c r="E110" s="38"/>
      <c r="F110" s="38"/>
      <c r="G110" s="38"/>
      <c r="H110" s="38"/>
      <c r="I110" s="38"/>
      <c r="J110" s="38"/>
      <c r="K110" s="38"/>
      <c r="L110" s="53"/>
      <c r="S110" s="36"/>
      <c r="T110" s="36"/>
      <c r="U110" s="36"/>
      <c r="V110" s="36"/>
      <c r="W110" s="36"/>
      <c r="X110" s="36"/>
      <c r="Y110" s="36"/>
      <c r="Z110" s="36"/>
      <c r="AA110" s="36"/>
      <c r="AB110" s="36"/>
      <c r="AC110" s="36"/>
      <c r="AD110" s="36"/>
      <c r="AE110" s="36"/>
    </row>
    <row r="111" spans="1:47" s="2" customFormat="1" ht="12" customHeight="1">
      <c r="A111" s="36"/>
      <c r="B111" s="37"/>
      <c r="C111" s="30" t="s">
        <v>16</v>
      </c>
      <c r="D111" s="38"/>
      <c r="E111" s="38"/>
      <c r="F111" s="38"/>
      <c r="G111" s="38"/>
      <c r="H111" s="38"/>
      <c r="I111" s="38"/>
      <c r="J111" s="38"/>
      <c r="K111" s="38"/>
      <c r="L111" s="53"/>
      <c r="S111" s="36"/>
      <c r="T111" s="36"/>
      <c r="U111" s="36"/>
      <c r="V111" s="36"/>
      <c r="W111" s="36"/>
      <c r="X111" s="36"/>
      <c r="Y111" s="36"/>
      <c r="Z111" s="36"/>
      <c r="AA111" s="36"/>
      <c r="AB111" s="36"/>
      <c r="AC111" s="36"/>
      <c r="AD111" s="36"/>
      <c r="AE111" s="36"/>
    </row>
    <row r="112" spans="1:47" s="2" customFormat="1" ht="16.5" customHeight="1">
      <c r="A112" s="36"/>
      <c r="B112" s="37"/>
      <c r="C112" s="38"/>
      <c r="D112" s="38"/>
      <c r="E112" s="326" t="str">
        <f>E7</f>
        <v>Technologický pavilon CPIT - rekonstrukce střech</v>
      </c>
      <c r="F112" s="327"/>
      <c r="G112" s="327"/>
      <c r="H112" s="327"/>
      <c r="I112" s="38"/>
      <c r="J112" s="38"/>
      <c r="K112" s="38"/>
      <c r="L112" s="53"/>
      <c r="S112" s="36"/>
      <c r="T112" s="36"/>
      <c r="U112" s="36"/>
      <c r="V112" s="36"/>
      <c r="W112" s="36"/>
      <c r="X112" s="36"/>
      <c r="Y112" s="36"/>
      <c r="Z112" s="36"/>
      <c r="AA112" s="36"/>
      <c r="AB112" s="36"/>
      <c r="AC112" s="36"/>
      <c r="AD112" s="36"/>
      <c r="AE112" s="36"/>
    </row>
    <row r="113" spans="1:65" s="1" customFormat="1" ht="12" customHeight="1">
      <c r="B113" s="22"/>
      <c r="C113" s="30" t="s">
        <v>133</v>
      </c>
      <c r="D113" s="23"/>
      <c r="E113" s="23"/>
      <c r="F113" s="23"/>
      <c r="G113" s="23"/>
      <c r="H113" s="23"/>
      <c r="I113" s="23"/>
      <c r="J113" s="23"/>
      <c r="K113" s="23"/>
      <c r="L113" s="21"/>
    </row>
    <row r="114" spans="1:65" s="2" customFormat="1" ht="16.5" customHeight="1">
      <c r="A114" s="36"/>
      <c r="B114" s="37"/>
      <c r="C114" s="38"/>
      <c r="D114" s="38"/>
      <c r="E114" s="326" t="s">
        <v>729</v>
      </c>
      <c r="F114" s="328"/>
      <c r="G114" s="328"/>
      <c r="H114" s="328"/>
      <c r="I114" s="38"/>
      <c r="J114" s="38"/>
      <c r="K114" s="38"/>
      <c r="L114" s="53"/>
      <c r="S114" s="36"/>
      <c r="T114" s="36"/>
      <c r="U114" s="36"/>
      <c r="V114" s="36"/>
      <c r="W114" s="36"/>
      <c r="X114" s="36"/>
      <c r="Y114" s="36"/>
      <c r="Z114" s="36"/>
      <c r="AA114" s="36"/>
      <c r="AB114" s="36"/>
      <c r="AC114" s="36"/>
      <c r="AD114" s="36"/>
      <c r="AE114" s="36"/>
    </row>
    <row r="115" spans="1:65" s="2" customFormat="1" ht="12" customHeight="1">
      <c r="A115" s="36"/>
      <c r="B115" s="37"/>
      <c r="C115" s="30" t="s">
        <v>135</v>
      </c>
      <c r="D115" s="38"/>
      <c r="E115" s="38"/>
      <c r="F115" s="38"/>
      <c r="G115" s="38"/>
      <c r="H115" s="38"/>
      <c r="I115" s="38"/>
      <c r="J115" s="38"/>
      <c r="K115" s="38"/>
      <c r="L115" s="53"/>
      <c r="S115" s="36"/>
      <c r="T115" s="36"/>
      <c r="U115" s="36"/>
      <c r="V115" s="36"/>
      <c r="W115" s="36"/>
      <c r="X115" s="36"/>
      <c r="Y115" s="36"/>
      <c r="Z115" s="36"/>
      <c r="AA115" s="36"/>
      <c r="AB115" s="36"/>
      <c r="AC115" s="36"/>
      <c r="AD115" s="36"/>
      <c r="AE115" s="36"/>
    </row>
    <row r="116" spans="1:65" s="2" customFormat="1" ht="16.5" customHeight="1">
      <c r="A116" s="36"/>
      <c r="B116" s="37"/>
      <c r="C116" s="38"/>
      <c r="D116" s="38"/>
      <c r="E116" s="278" t="str">
        <f>E11</f>
        <v>D.1.4.1 - Oprava uzlů napojení jednotek VZT na potrubí tepla a chladu - dilatační celek 2</v>
      </c>
      <c r="F116" s="328"/>
      <c r="G116" s="328"/>
      <c r="H116" s="328"/>
      <c r="I116" s="38"/>
      <c r="J116" s="38"/>
      <c r="K116" s="38"/>
      <c r="L116" s="53"/>
      <c r="S116" s="36"/>
      <c r="T116" s="36"/>
      <c r="U116" s="36"/>
      <c r="V116" s="36"/>
      <c r="W116" s="36"/>
      <c r="X116" s="36"/>
      <c r="Y116" s="36"/>
      <c r="Z116" s="36"/>
      <c r="AA116" s="36"/>
      <c r="AB116" s="36"/>
      <c r="AC116" s="36"/>
      <c r="AD116" s="36"/>
      <c r="AE116" s="36"/>
    </row>
    <row r="117" spans="1:65" s="2" customFormat="1" ht="6.95" customHeight="1">
      <c r="A117" s="36"/>
      <c r="B117" s="37"/>
      <c r="C117" s="38"/>
      <c r="D117" s="38"/>
      <c r="E117" s="38"/>
      <c r="F117" s="38"/>
      <c r="G117" s="38"/>
      <c r="H117" s="38"/>
      <c r="I117" s="38"/>
      <c r="J117" s="38"/>
      <c r="K117" s="38"/>
      <c r="L117" s="53"/>
      <c r="S117" s="36"/>
      <c r="T117" s="36"/>
      <c r="U117" s="36"/>
      <c r="V117" s="36"/>
      <c r="W117" s="36"/>
      <c r="X117" s="36"/>
      <c r="Y117" s="36"/>
      <c r="Z117" s="36"/>
      <c r="AA117" s="36"/>
      <c r="AB117" s="36"/>
      <c r="AC117" s="36"/>
      <c r="AD117" s="36"/>
      <c r="AE117" s="36"/>
    </row>
    <row r="118" spans="1:65" s="2" customFormat="1" ht="12" customHeight="1">
      <c r="A118" s="36"/>
      <c r="B118" s="37"/>
      <c r="C118" s="30" t="s">
        <v>22</v>
      </c>
      <c r="D118" s="38"/>
      <c r="E118" s="38"/>
      <c r="F118" s="28" t="str">
        <f>F14</f>
        <v xml:space="preserve"> </v>
      </c>
      <c r="G118" s="38"/>
      <c r="H118" s="38"/>
      <c r="I118" s="30" t="s">
        <v>24</v>
      </c>
      <c r="J118" s="68" t="str">
        <f>IF(J14="","",J14)</f>
        <v>31. 12. 2021</v>
      </c>
      <c r="K118" s="38"/>
      <c r="L118" s="53"/>
      <c r="S118" s="36"/>
      <c r="T118" s="36"/>
      <c r="U118" s="36"/>
      <c r="V118" s="36"/>
      <c r="W118" s="36"/>
      <c r="X118" s="36"/>
      <c r="Y118" s="36"/>
      <c r="Z118" s="36"/>
      <c r="AA118" s="36"/>
      <c r="AB118" s="36"/>
      <c r="AC118" s="36"/>
      <c r="AD118" s="36"/>
      <c r="AE118" s="36"/>
    </row>
    <row r="119" spans="1:65" s="2" customFormat="1" ht="6.95" customHeight="1">
      <c r="A119" s="36"/>
      <c r="B119" s="37"/>
      <c r="C119" s="38"/>
      <c r="D119" s="38"/>
      <c r="E119" s="38"/>
      <c r="F119" s="38"/>
      <c r="G119" s="38"/>
      <c r="H119" s="38"/>
      <c r="I119" s="38"/>
      <c r="J119" s="38"/>
      <c r="K119" s="38"/>
      <c r="L119" s="53"/>
      <c r="S119" s="36"/>
      <c r="T119" s="36"/>
      <c r="U119" s="36"/>
      <c r="V119" s="36"/>
      <c r="W119" s="36"/>
      <c r="X119" s="36"/>
      <c r="Y119" s="36"/>
      <c r="Z119" s="36"/>
      <c r="AA119" s="36"/>
      <c r="AB119" s="36"/>
      <c r="AC119" s="36"/>
      <c r="AD119" s="36"/>
      <c r="AE119" s="36"/>
    </row>
    <row r="120" spans="1:65" s="2" customFormat="1" ht="25.7" customHeight="1">
      <c r="A120" s="36"/>
      <c r="B120" s="37"/>
      <c r="C120" s="30" t="s">
        <v>30</v>
      </c>
      <c r="D120" s="38"/>
      <c r="E120" s="38"/>
      <c r="F120" s="28" t="str">
        <f>E17</f>
        <v xml:space="preserve">VŠB-TUO </v>
      </c>
      <c r="G120" s="38"/>
      <c r="H120" s="38"/>
      <c r="I120" s="30" t="s">
        <v>36</v>
      </c>
      <c r="J120" s="34" t="str">
        <f>E23</f>
        <v>CHVÁLEK ATELIÉR s.r.o.</v>
      </c>
      <c r="K120" s="38"/>
      <c r="L120" s="53"/>
      <c r="S120" s="36"/>
      <c r="T120" s="36"/>
      <c r="U120" s="36"/>
      <c r="V120" s="36"/>
      <c r="W120" s="36"/>
      <c r="X120" s="36"/>
      <c r="Y120" s="36"/>
      <c r="Z120" s="36"/>
      <c r="AA120" s="36"/>
      <c r="AB120" s="36"/>
      <c r="AC120" s="36"/>
      <c r="AD120" s="36"/>
      <c r="AE120" s="36"/>
    </row>
    <row r="121" spans="1:65" s="2" customFormat="1" ht="15.2" customHeight="1">
      <c r="A121" s="36"/>
      <c r="B121" s="37"/>
      <c r="C121" s="30" t="s">
        <v>34</v>
      </c>
      <c r="D121" s="38"/>
      <c r="E121" s="38"/>
      <c r="F121" s="28" t="str">
        <f>IF(E20="","",E20)</f>
        <v>Vyplň údaj</v>
      </c>
      <c r="G121" s="38"/>
      <c r="H121" s="38"/>
      <c r="I121" s="30" t="s">
        <v>39</v>
      </c>
      <c r="J121" s="34" t="str">
        <f>E26</f>
        <v xml:space="preserve"> </v>
      </c>
      <c r="K121" s="38"/>
      <c r="L121" s="53"/>
      <c r="S121" s="36"/>
      <c r="T121" s="36"/>
      <c r="U121" s="36"/>
      <c r="V121" s="36"/>
      <c r="W121" s="36"/>
      <c r="X121" s="36"/>
      <c r="Y121" s="36"/>
      <c r="Z121" s="36"/>
      <c r="AA121" s="36"/>
      <c r="AB121" s="36"/>
      <c r="AC121" s="36"/>
      <c r="AD121" s="36"/>
      <c r="AE121" s="36"/>
    </row>
    <row r="122" spans="1:65" s="2" customFormat="1" ht="10.35" customHeight="1">
      <c r="A122" s="36"/>
      <c r="B122" s="37"/>
      <c r="C122" s="38"/>
      <c r="D122" s="38"/>
      <c r="E122" s="38"/>
      <c r="F122" s="38"/>
      <c r="G122" s="38"/>
      <c r="H122" s="38"/>
      <c r="I122" s="38"/>
      <c r="J122" s="38"/>
      <c r="K122" s="38"/>
      <c r="L122" s="53"/>
      <c r="S122" s="36"/>
      <c r="T122" s="36"/>
      <c r="U122" s="36"/>
      <c r="V122" s="36"/>
      <c r="W122" s="36"/>
      <c r="X122" s="36"/>
      <c r="Y122" s="36"/>
      <c r="Z122" s="36"/>
      <c r="AA122" s="36"/>
      <c r="AB122" s="36"/>
      <c r="AC122" s="36"/>
      <c r="AD122" s="36"/>
      <c r="AE122" s="36"/>
    </row>
    <row r="123" spans="1:65" s="11" customFormat="1" ht="29.25" customHeight="1">
      <c r="A123" s="166"/>
      <c r="B123" s="167"/>
      <c r="C123" s="168" t="s">
        <v>160</v>
      </c>
      <c r="D123" s="169" t="s">
        <v>68</v>
      </c>
      <c r="E123" s="169" t="s">
        <v>64</v>
      </c>
      <c r="F123" s="169" t="s">
        <v>65</v>
      </c>
      <c r="G123" s="169" t="s">
        <v>161</v>
      </c>
      <c r="H123" s="169" t="s">
        <v>162</v>
      </c>
      <c r="I123" s="169" t="s">
        <v>163</v>
      </c>
      <c r="J123" s="169" t="s">
        <v>139</v>
      </c>
      <c r="K123" s="170" t="s">
        <v>164</v>
      </c>
      <c r="L123" s="171"/>
      <c r="M123" s="77" t="s">
        <v>1</v>
      </c>
      <c r="N123" s="78" t="s">
        <v>47</v>
      </c>
      <c r="O123" s="78" t="s">
        <v>165</v>
      </c>
      <c r="P123" s="78" t="s">
        <v>166</v>
      </c>
      <c r="Q123" s="78" t="s">
        <v>167</v>
      </c>
      <c r="R123" s="78" t="s">
        <v>168</v>
      </c>
      <c r="S123" s="78" t="s">
        <v>169</v>
      </c>
      <c r="T123" s="79" t="s">
        <v>170</v>
      </c>
      <c r="U123" s="166"/>
      <c r="V123" s="166"/>
      <c r="W123" s="166"/>
      <c r="X123" s="166"/>
      <c r="Y123" s="166"/>
      <c r="Z123" s="166"/>
      <c r="AA123" s="166"/>
      <c r="AB123" s="166"/>
      <c r="AC123" s="166"/>
      <c r="AD123" s="166"/>
      <c r="AE123" s="166"/>
    </row>
    <row r="124" spans="1:65" s="2" customFormat="1" ht="22.9" customHeight="1">
      <c r="A124" s="36"/>
      <c r="B124" s="37"/>
      <c r="C124" s="84" t="s">
        <v>171</v>
      </c>
      <c r="D124" s="38"/>
      <c r="E124" s="38"/>
      <c r="F124" s="38"/>
      <c r="G124" s="38"/>
      <c r="H124" s="38"/>
      <c r="I124" s="38"/>
      <c r="J124" s="172">
        <f>BK124</f>
        <v>0</v>
      </c>
      <c r="K124" s="38"/>
      <c r="L124" s="41"/>
      <c r="M124" s="80"/>
      <c r="N124" s="173"/>
      <c r="O124" s="81"/>
      <c r="P124" s="174">
        <f>P125+P133+P136+P155</f>
        <v>0</v>
      </c>
      <c r="Q124" s="81"/>
      <c r="R124" s="174">
        <f>R125+R133+R136+R155</f>
        <v>0</v>
      </c>
      <c r="S124" s="81"/>
      <c r="T124" s="175">
        <f>T125+T133+T136+T155</f>
        <v>0</v>
      </c>
      <c r="U124" s="36"/>
      <c r="V124" s="36"/>
      <c r="W124" s="36"/>
      <c r="X124" s="36"/>
      <c r="Y124" s="36"/>
      <c r="Z124" s="36"/>
      <c r="AA124" s="36"/>
      <c r="AB124" s="36"/>
      <c r="AC124" s="36"/>
      <c r="AD124" s="36"/>
      <c r="AE124" s="36"/>
      <c r="AT124" s="18" t="s">
        <v>82</v>
      </c>
      <c r="AU124" s="18" t="s">
        <v>141</v>
      </c>
      <c r="BK124" s="176">
        <f>BK125+BK133+BK136+BK155</f>
        <v>0</v>
      </c>
    </row>
    <row r="125" spans="1:65" s="12" customFormat="1" ht="25.9" customHeight="1">
      <c r="B125" s="177"/>
      <c r="C125" s="178"/>
      <c r="D125" s="179" t="s">
        <v>82</v>
      </c>
      <c r="E125" s="180" t="s">
        <v>341</v>
      </c>
      <c r="F125" s="180" t="s">
        <v>802</v>
      </c>
      <c r="G125" s="178"/>
      <c r="H125" s="178"/>
      <c r="I125" s="181"/>
      <c r="J125" s="182">
        <f>BK125</f>
        <v>0</v>
      </c>
      <c r="K125" s="178"/>
      <c r="L125" s="183"/>
      <c r="M125" s="184"/>
      <c r="N125" s="185"/>
      <c r="O125" s="185"/>
      <c r="P125" s="186">
        <f>SUM(P126:P132)</f>
        <v>0</v>
      </c>
      <c r="Q125" s="185"/>
      <c r="R125" s="186">
        <f>SUM(R126:R132)</f>
        <v>0</v>
      </c>
      <c r="S125" s="185"/>
      <c r="T125" s="187">
        <f>SUM(T126:T132)</f>
        <v>0</v>
      </c>
      <c r="AR125" s="188" t="s">
        <v>91</v>
      </c>
      <c r="AT125" s="189" t="s">
        <v>82</v>
      </c>
      <c r="AU125" s="189" t="s">
        <v>83</v>
      </c>
      <c r="AY125" s="188" t="s">
        <v>174</v>
      </c>
      <c r="BK125" s="190">
        <f>SUM(BK126:BK132)</f>
        <v>0</v>
      </c>
    </row>
    <row r="126" spans="1:65" s="2" customFormat="1" ht="16.5" customHeight="1">
      <c r="A126" s="36"/>
      <c r="B126" s="37"/>
      <c r="C126" s="193" t="s">
        <v>87</v>
      </c>
      <c r="D126" s="193" t="s">
        <v>177</v>
      </c>
      <c r="E126" s="194" t="s">
        <v>613</v>
      </c>
      <c r="F126" s="195" t="s">
        <v>614</v>
      </c>
      <c r="G126" s="196" t="s">
        <v>211</v>
      </c>
      <c r="H126" s="197">
        <v>4</v>
      </c>
      <c r="I126" s="198"/>
      <c r="J126" s="199">
        <f>ROUND(I126*H126,2)</f>
        <v>0</v>
      </c>
      <c r="K126" s="195" t="s">
        <v>1</v>
      </c>
      <c r="L126" s="41"/>
      <c r="M126" s="200" t="s">
        <v>1</v>
      </c>
      <c r="N126" s="201" t="s">
        <v>48</v>
      </c>
      <c r="O126" s="73"/>
      <c r="P126" s="202">
        <f>O126*H126</f>
        <v>0</v>
      </c>
      <c r="Q126" s="202">
        <v>0</v>
      </c>
      <c r="R126" s="202">
        <f>Q126*H126</f>
        <v>0</v>
      </c>
      <c r="S126" s="202">
        <v>0</v>
      </c>
      <c r="T126" s="203">
        <f>S126*H126</f>
        <v>0</v>
      </c>
      <c r="U126" s="36"/>
      <c r="V126" s="36"/>
      <c r="W126" s="36"/>
      <c r="X126" s="36"/>
      <c r="Y126" s="36"/>
      <c r="Z126" s="36"/>
      <c r="AA126" s="36"/>
      <c r="AB126" s="36"/>
      <c r="AC126" s="36"/>
      <c r="AD126" s="36"/>
      <c r="AE126" s="36"/>
      <c r="AR126" s="204" t="s">
        <v>261</v>
      </c>
      <c r="AT126" s="204" t="s">
        <v>177</v>
      </c>
      <c r="AU126" s="204" t="s">
        <v>87</v>
      </c>
      <c r="AY126" s="18" t="s">
        <v>174</v>
      </c>
      <c r="BE126" s="205">
        <f>IF(N126="základní",J126,0)</f>
        <v>0</v>
      </c>
      <c r="BF126" s="205">
        <f>IF(N126="snížená",J126,0)</f>
        <v>0</v>
      </c>
      <c r="BG126" s="205">
        <f>IF(N126="zákl. přenesená",J126,0)</f>
        <v>0</v>
      </c>
      <c r="BH126" s="205">
        <f>IF(N126="sníž. přenesená",J126,0)</f>
        <v>0</v>
      </c>
      <c r="BI126" s="205">
        <f>IF(N126="nulová",J126,0)</f>
        <v>0</v>
      </c>
      <c r="BJ126" s="18" t="s">
        <v>87</v>
      </c>
      <c r="BK126" s="205">
        <f>ROUND(I126*H126,2)</f>
        <v>0</v>
      </c>
      <c r="BL126" s="18" t="s">
        <v>261</v>
      </c>
      <c r="BM126" s="204" t="s">
        <v>91</v>
      </c>
    </row>
    <row r="127" spans="1:65" s="2" customFormat="1" ht="16.5" customHeight="1">
      <c r="A127" s="36"/>
      <c r="B127" s="37"/>
      <c r="C127" s="193" t="s">
        <v>91</v>
      </c>
      <c r="D127" s="193" t="s">
        <v>177</v>
      </c>
      <c r="E127" s="194" t="s">
        <v>615</v>
      </c>
      <c r="F127" s="195" t="s">
        <v>616</v>
      </c>
      <c r="G127" s="196" t="s">
        <v>211</v>
      </c>
      <c r="H127" s="197">
        <v>1</v>
      </c>
      <c r="I127" s="198"/>
      <c r="J127" s="199">
        <f>ROUND(I127*H127,2)</f>
        <v>0</v>
      </c>
      <c r="K127" s="195" t="s">
        <v>1</v>
      </c>
      <c r="L127" s="41"/>
      <c r="M127" s="200" t="s">
        <v>1</v>
      </c>
      <c r="N127" s="201" t="s">
        <v>48</v>
      </c>
      <c r="O127" s="73"/>
      <c r="P127" s="202">
        <f>O127*H127</f>
        <v>0</v>
      </c>
      <c r="Q127" s="202">
        <v>0</v>
      </c>
      <c r="R127" s="202">
        <f>Q127*H127</f>
        <v>0</v>
      </c>
      <c r="S127" s="202">
        <v>0</v>
      </c>
      <c r="T127" s="203">
        <f>S127*H127</f>
        <v>0</v>
      </c>
      <c r="U127" s="36"/>
      <c r="V127" s="36"/>
      <c r="W127" s="36"/>
      <c r="X127" s="36"/>
      <c r="Y127" s="36"/>
      <c r="Z127" s="36"/>
      <c r="AA127" s="36"/>
      <c r="AB127" s="36"/>
      <c r="AC127" s="36"/>
      <c r="AD127" s="36"/>
      <c r="AE127" s="36"/>
      <c r="AR127" s="204" t="s">
        <v>261</v>
      </c>
      <c r="AT127" s="204" t="s">
        <v>177</v>
      </c>
      <c r="AU127" s="204" t="s">
        <v>87</v>
      </c>
      <c r="AY127" s="18" t="s">
        <v>174</v>
      </c>
      <c r="BE127" s="205">
        <f>IF(N127="základní",J127,0)</f>
        <v>0</v>
      </c>
      <c r="BF127" s="205">
        <f>IF(N127="snížená",J127,0)</f>
        <v>0</v>
      </c>
      <c r="BG127" s="205">
        <f>IF(N127="zákl. přenesená",J127,0)</f>
        <v>0</v>
      </c>
      <c r="BH127" s="205">
        <f>IF(N127="sníž. přenesená",J127,0)</f>
        <v>0</v>
      </c>
      <c r="BI127" s="205">
        <f>IF(N127="nulová",J127,0)</f>
        <v>0</v>
      </c>
      <c r="BJ127" s="18" t="s">
        <v>87</v>
      </c>
      <c r="BK127" s="205">
        <f>ROUND(I127*H127,2)</f>
        <v>0</v>
      </c>
      <c r="BL127" s="18" t="s">
        <v>261</v>
      </c>
      <c r="BM127" s="204" t="s">
        <v>120</v>
      </c>
    </row>
    <row r="128" spans="1:65" s="2" customFormat="1" ht="16.5" customHeight="1">
      <c r="A128" s="36"/>
      <c r="B128" s="37"/>
      <c r="C128" s="193" t="s">
        <v>105</v>
      </c>
      <c r="D128" s="193" t="s">
        <v>177</v>
      </c>
      <c r="E128" s="194" t="s">
        <v>803</v>
      </c>
      <c r="F128" s="195" t="s">
        <v>804</v>
      </c>
      <c r="G128" s="196" t="s">
        <v>211</v>
      </c>
      <c r="H128" s="197">
        <v>1</v>
      </c>
      <c r="I128" s="198"/>
      <c r="J128" s="199">
        <f>ROUND(I128*H128,2)</f>
        <v>0</v>
      </c>
      <c r="K128" s="195" t="s">
        <v>1</v>
      </c>
      <c r="L128" s="41"/>
      <c r="M128" s="200" t="s">
        <v>1</v>
      </c>
      <c r="N128" s="201" t="s">
        <v>48</v>
      </c>
      <c r="O128" s="73"/>
      <c r="P128" s="202">
        <f>O128*H128</f>
        <v>0</v>
      </c>
      <c r="Q128" s="202">
        <v>0</v>
      </c>
      <c r="R128" s="202">
        <f>Q128*H128</f>
        <v>0</v>
      </c>
      <c r="S128" s="202">
        <v>0</v>
      </c>
      <c r="T128" s="203">
        <f>S128*H128</f>
        <v>0</v>
      </c>
      <c r="U128" s="36"/>
      <c r="V128" s="36"/>
      <c r="W128" s="36"/>
      <c r="X128" s="36"/>
      <c r="Y128" s="36"/>
      <c r="Z128" s="36"/>
      <c r="AA128" s="36"/>
      <c r="AB128" s="36"/>
      <c r="AC128" s="36"/>
      <c r="AD128" s="36"/>
      <c r="AE128" s="36"/>
      <c r="AR128" s="204" t="s">
        <v>261</v>
      </c>
      <c r="AT128" s="204" t="s">
        <v>177</v>
      </c>
      <c r="AU128" s="204" t="s">
        <v>87</v>
      </c>
      <c r="AY128" s="18" t="s">
        <v>174</v>
      </c>
      <c r="BE128" s="205">
        <f>IF(N128="základní",J128,0)</f>
        <v>0</v>
      </c>
      <c r="BF128" s="205">
        <f>IF(N128="snížená",J128,0)</f>
        <v>0</v>
      </c>
      <c r="BG128" s="205">
        <f>IF(N128="zákl. přenesená",J128,0)</f>
        <v>0</v>
      </c>
      <c r="BH128" s="205">
        <f>IF(N128="sníž. přenesená",J128,0)</f>
        <v>0</v>
      </c>
      <c r="BI128" s="205">
        <f>IF(N128="nulová",J128,0)</f>
        <v>0</v>
      </c>
      <c r="BJ128" s="18" t="s">
        <v>87</v>
      </c>
      <c r="BK128" s="205">
        <f>ROUND(I128*H128,2)</f>
        <v>0</v>
      </c>
      <c r="BL128" s="18" t="s">
        <v>261</v>
      </c>
      <c r="BM128" s="204" t="s">
        <v>175</v>
      </c>
    </row>
    <row r="129" spans="1:65" s="2" customFormat="1" ht="16.5" customHeight="1">
      <c r="A129" s="36"/>
      <c r="B129" s="37"/>
      <c r="C129" s="193" t="s">
        <v>120</v>
      </c>
      <c r="D129" s="193" t="s">
        <v>177</v>
      </c>
      <c r="E129" s="194" t="s">
        <v>617</v>
      </c>
      <c r="F129" s="195" t="s">
        <v>618</v>
      </c>
      <c r="G129" s="196" t="s">
        <v>180</v>
      </c>
      <c r="H129" s="197">
        <v>2.38</v>
      </c>
      <c r="I129" s="198"/>
      <c r="J129" s="199">
        <f>ROUND(I129*H129,2)</f>
        <v>0</v>
      </c>
      <c r="K129" s="195" t="s">
        <v>1</v>
      </c>
      <c r="L129" s="41"/>
      <c r="M129" s="200" t="s">
        <v>1</v>
      </c>
      <c r="N129" s="201" t="s">
        <v>48</v>
      </c>
      <c r="O129" s="73"/>
      <c r="P129" s="202">
        <f>O129*H129</f>
        <v>0</v>
      </c>
      <c r="Q129" s="202">
        <v>0</v>
      </c>
      <c r="R129" s="202">
        <f>Q129*H129</f>
        <v>0</v>
      </c>
      <c r="S129" s="202">
        <v>0</v>
      </c>
      <c r="T129" s="203">
        <f>S129*H129</f>
        <v>0</v>
      </c>
      <c r="U129" s="36"/>
      <c r="V129" s="36"/>
      <c r="W129" s="36"/>
      <c r="X129" s="36"/>
      <c r="Y129" s="36"/>
      <c r="Z129" s="36"/>
      <c r="AA129" s="36"/>
      <c r="AB129" s="36"/>
      <c r="AC129" s="36"/>
      <c r="AD129" s="36"/>
      <c r="AE129" s="36"/>
      <c r="AR129" s="204" t="s">
        <v>261</v>
      </c>
      <c r="AT129" s="204" t="s">
        <v>177</v>
      </c>
      <c r="AU129" s="204" t="s">
        <v>87</v>
      </c>
      <c r="AY129" s="18" t="s">
        <v>174</v>
      </c>
      <c r="BE129" s="205">
        <f>IF(N129="základní",J129,0)</f>
        <v>0</v>
      </c>
      <c r="BF129" s="205">
        <f>IF(N129="snížená",J129,0)</f>
        <v>0</v>
      </c>
      <c r="BG129" s="205">
        <f>IF(N129="zákl. přenesená",J129,0)</f>
        <v>0</v>
      </c>
      <c r="BH129" s="205">
        <f>IF(N129="sníž. přenesená",J129,0)</f>
        <v>0</v>
      </c>
      <c r="BI129" s="205">
        <f>IF(N129="nulová",J129,0)</f>
        <v>0</v>
      </c>
      <c r="BJ129" s="18" t="s">
        <v>87</v>
      </c>
      <c r="BK129" s="205">
        <f>ROUND(I129*H129,2)</f>
        <v>0</v>
      </c>
      <c r="BL129" s="18" t="s">
        <v>261</v>
      </c>
      <c r="BM129" s="204" t="s">
        <v>225</v>
      </c>
    </row>
    <row r="130" spans="1:65" s="2" customFormat="1" ht="29.25">
      <c r="A130" s="36"/>
      <c r="B130" s="37"/>
      <c r="C130" s="38"/>
      <c r="D130" s="206" t="s">
        <v>183</v>
      </c>
      <c r="E130" s="38"/>
      <c r="F130" s="207" t="s">
        <v>805</v>
      </c>
      <c r="G130" s="38"/>
      <c r="H130" s="38"/>
      <c r="I130" s="208"/>
      <c r="J130" s="38"/>
      <c r="K130" s="38"/>
      <c r="L130" s="41"/>
      <c r="M130" s="209"/>
      <c r="N130" s="210"/>
      <c r="O130" s="73"/>
      <c r="P130" s="73"/>
      <c r="Q130" s="73"/>
      <c r="R130" s="73"/>
      <c r="S130" s="73"/>
      <c r="T130" s="74"/>
      <c r="U130" s="36"/>
      <c r="V130" s="36"/>
      <c r="W130" s="36"/>
      <c r="X130" s="36"/>
      <c r="Y130" s="36"/>
      <c r="Z130" s="36"/>
      <c r="AA130" s="36"/>
      <c r="AB130" s="36"/>
      <c r="AC130" s="36"/>
      <c r="AD130" s="36"/>
      <c r="AE130" s="36"/>
      <c r="AT130" s="18" t="s">
        <v>183</v>
      </c>
      <c r="AU130" s="18" t="s">
        <v>87</v>
      </c>
    </row>
    <row r="131" spans="1:65" s="2" customFormat="1" ht="16.5" customHeight="1">
      <c r="A131" s="36"/>
      <c r="B131" s="37"/>
      <c r="C131" s="193" t="s">
        <v>208</v>
      </c>
      <c r="D131" s="193" t="s">
        <v>177</v>
      </c>
      <c r="E131" s="194" t="s">
        <v>620</v>
      </c>
      <c r="F131" s="195" t="s">
        <v>621</v>
      </c>
      <c r="G131" s="196" t="s">
        <v>180</v>
      </c>
      <c r="H131" s="197">
        <v>5.78</v>
      </c>
      <c r="I131" s="198"/>
      <c r="J131" s="199">
        <f>ROUND(I131*H131,2)</f>
        <v>0</v>
      </c>
      <c r="K131" s="195" t="s">
        <v>1</v>
      </c>
      <c r="L131" s="41"/>
      <c r="M131" s="200" t="s">
        <v>1</v>
      </c>
      <c r="N131" s="201" t="s">
        <v>48</v>
      </c>
      <c r="O131" s="73"/>
      <c r="P131" s="202">
        <f>O131*H131</f>
        <v>0</v>
      </c>
      <c r="Q131" s="202">
        <v>0</v>
      </c>
      <c r="R131" s="202">
        <f>Q131*H131</f>
        <v>0</v>
      </c>
      <c r="S131" s="202">
        <v>0</v>
      </c>
      <c r="T131" s="203">
        <f>S131*H131</f>
        <v>0</v>
      </c>
      <c r="U131" s="36"/>
      <c r="V131" s="36"/>
      <c r="W131" s="36"/>
      <c r="X131" s="36"/>
      <c r="Y131" s="36"/>
      <c r="Z131" s="36"/>
      <c r="AA131" s="36"/>
      <c r="AB131" s="36"/>
      <c r="AC131" s="36"/>
      <c r="AD131" s="36"/>
      <c r="AE131" s="36"/>
      <c r="AR131" s="204" t="s">
        <v>261</v>
      </c>
      <c r="AT131" s="204" t="s">
        <v>177</v>
      </c>
      <c r="AU131" s="204" t="s">
        <v>87</v>
      </c>
      <c r="AY131" s="18" t="s">
        <v>174</v>
      </c>
      <c r="BE131" s="205">
        <f>IF(N131="základní",J131,0)</f>
        <v>0</v>
      </c>
      <c r="BF131" s="205">
        <f>IF(N131="snížená",J131,0)</f>
        <v>0</v>
      </c>
      <c r="BG131" s="205">
        <f>IF(N131="zákl. přenesená",J131,0)</f>
        <v>0</v>
      </c>
      <c r="BH131" s="205">
        <f>IF(N131="sníž. přenesená",J131,0)</f>
        <v>0</v>
      </c>
      <c r="BI131" s="205">
        <f>IF(N131="nulová",J131,0)</f>
        <v>0</v>
      </c>
      <c r="BJ131" s="18" t="s">
        <v>87</v>
      </c>
      <c r="BK131" s="205">
        <f>ROUND(I131*H131,2)</f>
        <v>0</v>
      </c>
      <c r="BL131" s="18" t="s">
        <v>261</v>
      </c>
      <c r="BM131" s="204" t="s">
        <v>233</v>
      </c>
    </row>
    <row r="132" spans="1:65" s="2" customFormat="1" ht="29.25">
      <c r="A132" s="36"/>
      <c r="B132" s="37"/>
      <c r="C132" s="38"/>
      <c r="D132" s="206" t="s">
        <v>183</v>
      </c>
      <c r="E132" s="38"/>
      <c r="F132" s="207" t="s">
        <v>806</v>
      </c>
      <c r="G132" s="38"/>
      <c r="H132" s="38"/>
      <c r="I132" s="208"/>
      <c r="J132" s="38"/>
      <c r="K132" s="38"/>
      <c r="L132" s="41"/>
      <c r="M132" s="209"/>
      <c r="N132" s="210"/>
      <c r="O132" s="73"/>
      <c r="P132" s="73"/>
      <c r="Q132" s="73"/>
      <c r="R132" s="73"/>
      <c r="S132" s="73"/>
      <c r="T132" s="74"/>
      <c r="U132" s="36"/>
      <c r="V132" s="36"/>
      <c r="W132" s="36"/>
      <c r="X132" s="36"/>
      <c r="Y132" s="36"/>
      <c r="Z132" s="36"/>
      <c r="AA132" s="36"/>
      <c r="AB132" s="36"/>
      <c r="AC132" s="36"/>
      <c r="AD132" s="36"/>
      <c r="AE132" s="36"/>
      <c r="AT132" s="18" t="s">
        <v>183</v>
      </c>
      <c r="AU132" s="18" t="s">
        <v>87</v>
      </c>
    </row>
    <row r="133" spans="1:65" s="12" customFormat="1" ht="25.9" customHeight="1">
      <c r="B133" s="177"/>
      <c r="C133" s="178"/>
      <c r="D133" s="179" t="s">
        <v>82</v>
      </c>
      <c r="E133" s="180" t="s">
        <v>623</v>
      </c>
      <c r="F133" s="180" t="s">
        <v>624</v>
      </c>
      <c r="G133" s="178"/>
      <c r="H133" s="178"/>
      <c r="I133" s="181"/>
      <c r="J133" s="182">
        <f>BK133</f>
        <v>0</v>
      </c>
      <c r="K133" s="178"/>
      <c r="L133" s="183"/>
      <c r="M133" s="184"/>
      <c r="N133" s="185"/>
      <c r="O133" s="185"/>
      <c r="P133" s="186">
        <f>SUM(P134:P135)</f>
        <v>0</v>
      </c>
      <c r="Q133" s="185"/>
      <c r="R133" s="186">
        <f>SUM(R134:R135)</f>
        <v>0</v>
      </c>
      <c r="S133" s="185"/>
      <c r="T133" s="187">
        <f>SUM(T134:T135)</f>
        <v>0</v>
      </c>
      <c r="AR133" s="188" t="s">
        <v>91</v>
      </c>
      <c r="AT133" s="189" t="s">
        <v>82</v>
      </c>
      <c r="AU133" s="189" t="s">
        <v>83</v>
      </c>
      <c r="AY133" s="188" t="s">
        <v>174</v>
      </c>
      <c r="BK133" s="190">
        <f>SUM(BK134:BK135)</f>
        <v>0</v>
      </c>
    </row>
    <row r="134" spans="1:65" s="2" customFormat="1" ht="16.5" customHeight="1">
      <c r="A134" s="36"/>
      <c r="B134" s="37"/>
      <c r="C134" s="193" t="s">
        <v>175</v>
      </c>
      <c r="D134" s="193" t="s">
        <v>177</v>
      </c>
      <c r="E134" s="194" t="s">
        <v>625</v>
      </c>
      <c r="F134" s="195" t="s">
        <v>626</v>
      </c>
      <c r="G134" s="196" t="s">
        <v>199</v>
      </c>
      <c r="H134" s="197">
        <v>4</v>
      </c>
      <c r="I134" s="198"/>
      <c r="J134" s="199">
        <f>ROUND(I134*H134,2)</f>
        <v>0</v>
      </c>
      <c r="K134" s="195" t="s">
        <v>1</v>
      </c>
      <c r="L134" s="41"/>
      <c r="M134" s="200" t="s">
        <v>1</v>
      </c>
      <c r="N134" s="201" t="s">
        <v>48</v>
      </c>
      <c r="O134" s="73"/>
      <c r="P134" s="202">
        <f>O134*H134</f>
        <v>0</v>
      </c>
      <c r="Q134" s="202">
        <v>0</v>
      </c>
      <c r="R134" s="202">
        <f>Q134*H134</f>
        <v>0</v>
      </c>
      <c r="S134" s="202">
        <v>0</v>
      </c>
      <c r="T134" s="203">
        <f>S134*H134</f>
        <v>0</v>
      </c>
      <c r="U134" s="36"/>
      <c r="V134" s="36"/>
      <c r="W134" s="36"/>
      <c r="X134" s="36"/>
      <c r="Y134" s="36"/>
      <c r="Z134" s="36"/>
      <c r="AA134" s="36"/>
      <c r="AB134" s="36"/>
      <c r="AC134" s="36"/>
      <c r="AD134" s="36"/>
      <c r="AE134" s="36"/>
      <c r="AR134" s="204" t="s">
        <v>261</v>
      </c>
      <c r="AT134" s="204" t="s">
        <v>177</v>
      </c>
      <c r="AU134" s="204" t="s">
        <v>87</v>
      </c>
      <c r="AY134" s="18" t="s">
        <v>174</v>
      </c>
      <c r="BE134" s="205">
        <f>IF(N134="základní",J134,0)</f>
        <v>0</v>
      </c>
      <c r="BF134" s="205">
        <f>IF(N134="snížená",J134,0)</f>
        <v>0</v>
      </c>
      <c r="BG134" s="205">
        <f>IF(N134="zákl. přenesená",J134,0)</f>
        <v>0</v>
      </c>
      <c r="BH134" s="205">
        <f>IF(N134="sníž. přenesená",J134,0)</f>
        <v>0</v>
      </c>
      <c r="BI134" s="205">
        <f>IF(N134="nulová",J134,0)</f>
        <v>0</v>
      </c>
      <c r="BJ134" s="18" t="s">
        <v>87</v>
      </c>
      <c r="BK134" s="205">
        <f>ROUND(I134*H134,2)</f>
        <v>0</v>
      </c>
      <c r="BL134" s="18" t="s">
        <v>261</v>
      </c>
      <c r="BM134" s="204" t="s">
        <v>244</v>
      </c>
    </row>
    <row r="135" spans="1:65" s="2" customFormat="1" ht="29.25">
      <c r="A135" s="36"/>
      <c r="B135" s="37"/>
      <c r="C135" s="38"/>
      <c r="D135" s="206" t="s">
        <v>183</v>
      </c>
      <c r="E135" s="38"/>
      <c r="F135" s="207" t="s">
        <v>627</v>
      </c>
      <c r="G135" s="38"/>
      <c r="H135" s="38"/>
      <c r="I135" s="208"/>
      <c r="J135" s="38"/>
      <c r="K135" s="38"/>
      <c r="L135" s="41"/>
      <c r="M135" s="209"/>
      <c r="N135" s="210"/>
      <c r="O135" s="73"/>
      <c r="P135" s="73"/>
      <c r="Q135" s="73"/>
      <c r="R135" s="73"/>
      <c r="S135" s="73"/>
      <c r="T135" s="74"/>
      <c r="U135" s="36"/>
      <c r="V135" s="36"/>
      <c r="W135" s="36"/>
      <c r="X135" s="36"/>
      <c r="Y135" s="36"/>
      <c r="Z135" s="36"/>
      <c r="AA135" s="36"/>
      <c r="AB135" s="36"/>
      <c r="AC135" s="36"/>
      <c r="AD135" s="36"/>
      <c r="AE135" s="36"/>
      <c r="AT135" s="18" t="s">
        <v>183</v>
      </c>
      <c r="AU135" s="18" t="s">
        <v>87</v>
      </c>
    </row>
    <row r="136" spans="1:65" s="12" customFormat="1" ht="25.9" customHeight="1">
      <c r="B136" s="177"/>
      <c r="C136" s="178"/>
      <c r="D136" s="179" t="s">
        <v>82</v>
      </c>
      <c r="E136" s="180" t="s">
        <v>628</v>
      </c>
      <c r="F136" s="180" t="s">
        <v>629</v>
      </c>
      <c r="G136" s="178"/>
      <c r="H136" s="178"/>
      <c r="I136" s="181"/>
      <c r="J136" s="182">
        <f>BK136</f>
        <v>0</v>
      </c>
      <c r="K136" s="178"/>
      <c r="L136" s="183"/>
      <c r="M136" s="184"/>
      <c r="N136" s="185"/>
      <c r="O136" s="185"/>
      <c r="P136" s="186">
        <f>SUM(P137:P154)</f>
        <v>0</v>
      </c>
      <c r="Q136" s="185"/>
      <c r="R136" s="186">
        <f>SUM(R137:R154)</f>
        <v>0</v>
      </c>
      <c r="S136" s="185"/>
      <c r="T136" s="187">
        <f>SUM(T137:T154)</f>
        <v>0</v>
      </c>
      <c r="AR136" s="188" t="s">
        <v>91</v>
      </c>
      <c r="AT136" s="189" t="s">
        <v>82</v>
      </c>
      <c r="AU136" s="189" t="s">
        <v>83</v>
      </c>
      <c r="AY136" s="188" t="s">
        <v>174</v>
      </c>
      <c r="BK136" s="190">
        <f>SUM(BK137:BK154)</f>
        <v>0</v>
      </c>
    </row>
    <row r="137" spans="1:65" s="2" customFormat="1" ht="16.5" customHeight="1">
      <c r="A137" s="36"/>
      <c r="B137" s="37"/>
      <c r="C137" s="193" t="s">
        <v>220</v>
      </c>
      <c r="D137" s="193" t="s">
        <v>177</v>
      </c>
      <c r="E137" s="194" t="s">
        <v>630</v>
      </c>
      <c r="F137" s="195" t="s">
        <v>631</v>
      </c>
      <c r="G137" s="196" t="s">
        <v>211</v>
      </c>
      <c r="H137" s="197">
        <v>1</v>
      </c>
      <c r="I137" s="198"/>
      <c r="J137" s="199">
        <f>ROUND(I137*H137,2)</f>
        <v>0</v>
      </c>
      <c r="K137" s="195" t="s">
        <v>1</v>
      </c>
      <c r="L137" s="41"/>
      <c r="M137" s="200" t="s">
        <v>1</v>
      </c>
      <c r="N137" s="201" t="s">
        <v>48</v>
      </c>
      <c r="O137" s="73"/>
      <c r="P137" s="202">
        <f>O137*H137</f>
        <v>0</v>
      </c>
      <c r="Q137" s="202">
        <v>0</v>
      </c>
      <c r="R137" s="202">
        <f>Q137*H137</f>
        <v>0</v>
      </c>
      <c r="S137" s="202">
        <v>0</v>
      </c>
      <c r="T137" s="203">
        <f>S137*H137</f>
        <v>0</v>
      </c>
      <c r="U137" s="36"/>
      <c r="V137" s="36"/>
      <c r="W137" s="36"/>
      <c r="X137" s="36"/>
      <c r="Y137" s="36"/>
      <c r="Z137" s="36"/>
      <c r="AA137" s="36"/>
      <c r="AB137" s="36"/>
      <c r="AC137" s="36"/>
      <c r="AD137" s="36"/>
      <c r="AE137" s="36"/>
      <c r="AR137" s="204" t="s">
        <v>261</v>
      </c>
      <c r="AT137" s="204" t="s">
        <v>177</v>
      </c>
      <c r="AU137" s="204" t="s">
        <v>87</v>
      </c>
      <c r="AY137" s="18" t="s">
        <v>174</v>
      </c>
      <c r="BE137" s="205">
        <f>IF(N137="základní",J137,0)</f>
        <v>0</v>
      </c>
      <c r="BF137" s="205">
        <f>IF(N137="snížená",J137,0)</f>
        <v>0</v>
      </c>
      <c r="BG137" s="205">
        <f>IF(N137="zákl. přenesená",J137,0)</f>
        <v>0</v>
      </c>
      <c r="BH137" s="205">
        <f>IF(N137="sníž. přenesená",J137,0)</f>
        <v>0</v>
      </c>
      <c r="BI137" s="205">
        <f>IF(N137="nulová",J137,0)</f>
        <v>0</v>
      </c>
      <c r="BJ137" s="18" t="s">
        <v>87</v>
      </c>
      <c r="BK137" s="205">
        <f>ROUND(I137*H137,2)</f>
        <v>0</v>
      </c>
      <c r="BL137" s="18" t="s">
        <v>261</v>
      </c>
      <c r="BM137" s="204" t="s">
        <v>258</v>
      </c>
    </row>
    <row r="138" spans="1:65" s="2" customFormat="1" ht="29.25">
      <c r="A138" s="36"/>
      <c r="B138" s="37"/>
      <c r="C138" s="38"/>
      <c r="D138" s="206" t="s">
        <v>183</v>
      </c>
      <c r="E138" s="38"/>
      <c r="F138" s="207" t="s">
        <v>807</v>
      </c>
      <c r="G138" s="38"/>
      <c r="H138" s="38"/>
      <c r="I138" s="208"/>
      <c r="J138" s="38"/>
      <c r="K138" s="38"/>
      <c r="L138" s="41"/>
      <c r="M138" s="209"/>
      <c r="N138" s="210"/>
      <c r="O138" s="73"/>
      <c r="P138" s="73"/>
      <c r="Q138" s="73"/>
      <c r="R138" s="73"/>
      <c r="S138" s="73"/>
      <c r="T138" s="74"/>
      <c r="U138" s="36"/>
      <c r="V138" s="36"/>
      <c r="W138" s="36"/>
      <c r="X138" s="36"/>
      <c r="Y138" s="36"/>
      <c r="Z138" s="36"/>
      <c r="AA138" s="36"/>
      <c r="AB138" s="36"/>
      <c r="AC138" s="36"/>
      <c r="AD138" s="36"/>
      <c r="AE138" s="36"/>
      <c r="AT138" s="18" t="s">
        <v>183</v>
      </c>
      <c r="AU138" s="18" t="s">
        <v>87</v>
      </c>
    </row>
    <row r="139" spans="1:65" s="2" customFormat="1" ht="16.5" customHeight="1">
      <c r="A139" s="36"/>
      <c r="B139" s="37"/>
      <c r="C139" s="193" t="s">
        <v>225</v>
      </c>
      <c r="D139" s="193" t="s">
        <v>177</v>
      </c>
      <c r="E139" s="194" t="s">
        <v>808</v>
      </c>
      <c r="F139" s="195" t="s">
        <v>809</v>
      </c>
      <c r="G139" s="196" t="s">
        <v>211</v>
      </c>
      <c r="H139" s="197">
        <v>1</v>
      </c>
      <c r="I139" s="198"/>
      <c r="J139" s="199">
        <f>ROUND(I139*H139,2)</f>
        <v>0</v>
      </c>
      <c r="K139" s="195" t="s">
        <v>1</v>
      </c>
      <c r="L139" s="41"/>
      <c r="M139" s="200" t="s">
        <v>1</v>
      </c>
      <c r="N139" s="201" t="s">
        <v>48</v>
      </c>
      <c r="O139" s="73"/>
      <c r="P139" s="202">
        <f>O139*H139</f>
        <v>0</v>
      </c>
      <c r="Q139" s="202">
        <v>0</v>
      </c>
      <c r="R139" s="202">
        <f>Q139*H139</f>
        <v>0</v>
      </c>
      <c r="S139" s="202">
        <v>0</v>
      </c>
      <c r="T139" s="203">
        <f>S139*H139</f>
        <v>0</v>
      </c>
      <c r="U139" s="36"/>
      <c r="V139" s="36"/>
      <c r="W139" s="36"/>
      <c r="X139" s="36"/>
      <c r="Y139" s="36"/>
      <c r="Z139" s="36"/>
      <c r="AA139" s="36"/>
      <c r="AB139" s="36"/>
      <c r="AC139" s="36"/>
      <c r="AD139" s="36"/>
      <c r="AE139" s="36"/>
      <c r="AR139" s="204" t="s">
        <v>261</v>
      </c>
      <c r="AT139" s="204" t="s">
        <v>177</v>
      </c>
      <c r="AU139" s="204" t="s">
        <v>87</v>
      </c>
      <c r="AY139" s="18" t="s">
        <v>174</v>
      </c>
      <c r="BE139" s="205">
        <f>IF(N139="základní",J139,0)</f>
        <v>0</v>
      </c>
      <c r="BF139" s="205">
        <f>IF(N139="snížená",J139,0)</f>
        <v>0</v>
      </c>
      <c r="BG139" s="205">
        <f>IF(N139="zákl. přenesená",J139,0)</f>
        <v>0</v>
      </c>
      <c r="BH139" s="205">
        <f>IF(N139="sníž. přenesená",J139,0)</f>
        <v>0</v>
      </c>
      <c r="BI139" s="205">
        <f>IF(N139="nulová",J139,0)</f>
        <v>0</v>
      </c>
      <c r="BJ139" s="18" t="s">
        <v>87</v>
      </c>
      <c r="BK139" s="205">
        <f>ROUND(I139*H139,2)</f>
        <v>0</v>
      </c>
      <c r="BL139" s="18" t="s">
        <v>261</v>
      </c>
      <c r="BM139" s="204" t="s">
        <v>261</v>
      </c>
    </row>
    <row r="140" spans="1:65" s="2" customFormat="1" ht="29.25">
      <c r="A140" s="36"/>
      <c r="B140" s="37"/>
      <c r="C140" s="38"/>
      <c r="D140" s="206" t="s">
        <v>183</v>
      </c>
      <c r="E140" s="38"/>
      <c r="F140" s="207" t="s">
        <v>810</v>
      </c>
      <c r="G140" s="38"/>
      <c r="H140" s="38"/>
      <c r="I140" s="208"/>
      <c r="J140" s="38"/>
      <c r="K140" s="38"/>
      <c r="L140" s="41"/>
      <c r="M140" s="209"/>
      <c r="N140" s="210"/>
      <c r="O140" s="73"/>
      <c r="P140" s="73"/>
      <c r="Q140" s="73"/>
      <c r="R140" s="73"/>
      <c r="S140" s="73"/>
      <c r="T140" s="74"/>
      <c r="U140" s="36"/>
      <c r="V140" s="36"/>
      <c r="W140" s="36"/>
      <c r="X140" s="36"/>
      <c r="Y140" s="36"/>
      <c r="Z140" s="36"/>
      <c r="AA140" s="36"/>
      <c r="AB140" s="36"/>
      <c r="AC140" s="36"/>
      <c r="AD140" s="36"/>
      <c r="AE140" s="36"/>
      <c r="AT140" s="18" t="s">
        <v>183</v>
      </c>
      <c r="AU140" s="18" t="s">
        <v>87</v>
      </c>
    </row>
    <row r="141" spans="1:65" s="2" customFormat="1" ht="16.5" customHeight="1">
      <c r="A141" s="36"/>
      <c r="B141" s="37"/>
      <c r="C141" s="193" t="s">
        <v>190</v>
      </c>
      <c r="D141" s="193" t="s">
        <v>177</v>
      </c>
      <c r="E141" s="194" t="s">
        <v>633</v>
      </c>
      <c r="F141" s="195" t="s">
        <v>634</v>
      </c>
      <c r="G141" s="196" t="s">
        <v>199</v>
      </c>
      <c r="H141" s="197">
        <v>2</v>
      </c>
      <c r="I141" s="198"/>
      <c r="J141" s="199">
        <f>ROUND(I141*H141,2)</f>
        <v>0</v>
      </c>
      <c r="K141" s="195" t="s">
        <v>1</v>
      </c>
      <c r="L141" s="41"/>
      <c r="M141" s="200" t="s">
        <v>1</v>
      </c>
      <c r="N141" s="201" t="s">
        <v>48</v>
      </c>
      <c r="O141" s="73"/>
      <c r="P141" s="202">
        <f>O141*H141</f>
        <v>0</v>
      </c>
      <c r="Q141" s="202">
        <v>0</v>
      </c>
      <c r="R141" s="202">
        <f>Q141*H141</f>
        <v>0</v>
      </c>
      <c r="S141" s="202">
        <v>0</v>
      </c>
      <c r="T141" s="203">
        <f>S141*H141</f>
        <v>0</v>
      </c>
      <c r="U141" s="36"/>
      <c r="V141" s="36"/>
      <c r="W141" s="36"/>
      <c r="X141" s="36"/>
      <c r="Y141" s="36"/>
      <c r="Z141" s="36"/>
      <c r="AA141" s="36"/>
      <c r="AB141" s="36"/>
      <c r="AC141" s="36"/>
      <c r="AD141" s="36"/>
      <c r="AE141" s="36"/>
      <c r="AR141" s="204" t="s">
        <v>261</v>
      </c>
      <c r="AT141" s="204" t="s">
        <v>177</v>
      </c>
      <c r="AU141" s="204" t="s">
        <v>87</v>
      </c>
      <c r="AY141" s="18" t="s">
        <v>174</v>
      </c>
      <c r="BE141" s="205">
        <f>IF(N141="základní",J141,0)</f>
        <v>0</v>
      </c>
      <c r="BF141" s="205">
        <f>IF(N141="snížená",J141,0)</f>
        <v>0</v>
      </c>
      <c r="BG141" s="205">
        <f>IF(N141="zákl. přenesená",J141,0)</f>
        <v>0</v>
      </c>
      <c r="BH141" s="205">
        <f>IF(N141="sníž. přenesená",J141,0)</f>
        <v>0</v>
      </c>
      <c r="BI141" s="205">
        <f>IF(N141="nulová",J141,0)</f>
        <v>0</v>
      </c>
      <c r="BJ141" s="18" t="s">
        <v>87</v>
      </c>
      <c r="BK141" s="205">
        <f>ROUND(I141*H141,2)</f>
        <v>0</v>
      </c>
      <c r="BL141" s="18" t="s">
        <v>261</v>
      </c>
      <c r="BM141" s="204" t="s">
        <v>277</v>
      </c>
    </row>
    <row r="142" spans="1:65" s="2" customFormat="1" ht="29.25">
      <c r="A142" s="36"/>
      <c r="B142" s="37"/>
      <c r="C142" s="38"/>
      <c r="D142" s="206" t="s">
        <v>183</v>
      </c>
      <c r="E142" s="38"/>
      <c r="F142" s="207" t="s">
        <v>811</v>
      </c>
      <c r="G142" s="38"/>
      <c r="H142" s="38"/>
      <c r="I142" s="208"/>
      <c r="J142" s="38"/>
      <c r="K142" s="38"/>
      <c r="L142" s="41"/>
      <c r="M142" s="209"/>
      <c r="N142" s="210"/>
      <c r="O142" s="73"/>
      <c r="P142" s="73"/>
      <c r="Q142" s="73"/>
      <c r="R142" s="73"/>
      <c r="S142" s="73"/>
      <c r="T142" s="74"/>
      <c r="U142" s="36"/>
      <c r="V142" s="36"/>
      <c r="W142" s="36"/>
      <c r="X142" s="36"/>
      <c r="Y142" s="36"/>
      <c r="Z142" s="36"/>
      <c r="AA142" s="36"/>
      <c r="AB142" s="36"/>
      <c r="AC142" s="36"/>
      <c r="AD142" s="36"/>
      <c r="AE142" s="36"/>
      <c r="AT142" s="18" t="s">
        <v>183</v>
      </c>
      <c r="AU142" s="18" t="s">
        <v>87</v>
      </c>
    </row>
    <row r="143" spans="1:65" s="2" customFormat="1" ht="16.5" customHeight="1">
      <c r="A143" s="36"/>
      <c r="B143" s="37"/>
      <c r="C143" s="193" t="s">
        <v>233</v>
      </c>
      <c r="D143" s="193" t="s">
        <v>177</v>
      </c>
      <c r="E143" s="194" t="s">
        <v>812</v>
      </c>
      <c r="F143" s="195" t="s">
        <v>813</v>
      </c>
      <c r="G143" s="196" t="s">
        <v>199</v>
      </c>
      <c r="H143" s="197">
        <v>1</v>
      </c>
      <c r="I143" s="198"/>
      <c r="J143" s="199">
        <f>ROUND(I143*H143,2)</f>
        <v>0</v>
      </c>
      <c r="K143" s="195" t="s">
        <v>1</v>
      </c>
      <c r="L143" s="41"/>
      <c r="M143" s="200" t="s">
        <v>1</v>
      </c>
      <c r="N143" s="201" t="s">
        <v>48</v>
      </c>
      <c r="O143" s="73"/>
      <c r="P143" s="202">
        <f>O143*H143</f>
        <v>0</v>
      </c>
      <c r="Q143" s="202">
        <v>0</v>
      </c>
      <c r="R143" s="202">
        <f>Q143*H143</f>
        <v>0</v>
      </c>
      <c r="S143" s="202">
        <v>0</v>
      </c>
      <c r="T143" s="203">
        <f>S143*H143</f>
        <v>0</v>
      </c>
      <c r="U143" s="36"/>
      <c r="V143" s="36"/>
      <c r="W143" s="36"/>
      <c r="X143" s="36"/>
      <c r="Y143" s="36"/>
      <c r="Z143" s="36"/>
      <c r="AA143" s="36"/>
      <c r="AB143" s="36"/>
      <c r="AC143" s="36"/>
      <c r="AD143" s="36"/>
      <c r="AE143" s="36"/>
      <c r="AR143" s="204" t="s">
        <v>261</v>
      </c>
      <c r="AT143" s="204" t="s">
        <v>177</v>
      </c>
      <c r="AU143" s="204" t="s">
        <v>87</v>
      </c>
      <c r="AY143" s="18" t="s">
        <v>174</v>
      </c>
      <c r="BE143" s="205">
        <f>IF(N143="základní",J143,0)</f>
        <v>0</v>
      </c>
      <c r="BF143" s="205">
        <f>IF(N143="snížená",J143,0)</f>
        <v>0</v>
      </c>
      <c r="BG143" s="205">
        <f>IF(N143="zákl. přenesená",J143,0)</f>
        <v>0</v>
      </c>
      <c r="BH143" s="205">
        <f>IF(N143="sníž. přenesená",J143,0)</f>
        <v>0</v>
      </c>
      <c r="BI143" s="205">
        <f>IF(N143="nulová",J143,0)</f>
        <v>0</v>
      </c>
      <c r="BJ143" s="18" t="s">
        <v>87</v>
      </c>
      <c r="BK143" s="205">
        <f>ROUND(I143*H143,2)</f>
        <v>0</v>
      </c>
      <c r="BL143" s="18" t="s">
        <v>261</v>
      </c>
      <c r="BM143" s="204" t="s">
        <v>288</v>
      </c>
    </row>
    <row r="144" spans="1:65" s="2" customFormat="1" ht="29.25">
      <c r="A144" s="36"/>
      <c r="B144" s="37"/>
      <c r="C144" s="38"/>
      <c r="D144" s="206" t="s">
        <v>183</v>
      </c>
      <c r="E144" s="38"/>
      <c r="F144" s="207" t="s">
        <v>810</v>
      </c>
      <c r="G144" s="38"/>
      <c r="H144" s="38"/>
      <c r="I144" s="208"/>
      <c r="J144" s="38"/>
      <c r="K144" s="38"/>
      <c r="L144" s="41"/>
      <c r="M144" s="209"/>
      <c r="N144" s="210"/>
      <c r="O144" s="73"/>
      <c r="P144" s="73"/>
      <c r="Q144" s="73"/>
      <c r="R144" s="73"/>
      <c r="S144" s="73"/>
      <c r="T144" s="74"/>
      <c r="U144" s="36"/>
      <c r="V144" s="36"/>
      <c r="W144" s="36"/>
      <c r="X144" s="36"/>
      <c r="Y144" s="36"/>
      <c r="Z144" s="36"/>
      <c r="AA144" s="36"/>
      <c r="AB144" s="36"/>
      <c r="AC144" s="36"/>
      <c r="AD144" s="36"/>
      <c r="AE144" s="36"/>
      <c r="AT144" s="18" t="s">
        <v>183</v>
      </c>
      <c r="AU144" s="18" t="s">
        <v>87</v>
      </c>
    </row>
    <row r="145" spans="1:65" s="2" customFormat="1" ht="16.5" customHeight="1">
      <c r="A145" s="36"/>
      <c r="B145" s="37"/>
      <c r="C145" s="193" t="s">
        <v>238</v>
      </c>
      <c r="D145" s="193" t="s">
        <v>177</v>
      </c>
      <c r="E145" s="194" t="s">
        <v>636</v>
      </c>
      <c r="F145" s="195" t="s">
        <v>814</v>
      </c>
      <c r="G145" s="196" t="s">
        <v>199</v>
      </c>
      <c r="H145" s="197">
        <v>2</v>
      </c>
      <c r="I145" s="198"/>
      <c r="J145" s="199">
        <f>ROUND(I145*H145,2)</f>
        <v>0</v>
      </c>
      <c r="K145" s="195" t="s">
        <v>1</v>
      </c>
      <c r="L145" s="41"/>
      <c r="M145" s="200" t="s">
        <v>1</v>
      </c>
      <c r="N145" s="201" t="s">
        <v>48</v>
      </c>
      <c r="O145" s="73"/>
      <c r="P145" s="202">
        <f>O145*H145</f>
        <v>0</v>
      </c>
      <c r="Q145" s="202">
        <v>0</v>
      </c>
      <c r="R145" s="202">
        <f>Q145*H145</f>
        <v>0</v>
      </c>
      <c r="S145" s="202">
        <v>0</v>
      </c>
      <c r="T145" s="203">
        <f>S145*H145</f>
        <v>0</v>
      </c>
      <c r="U145" s="36"/>
      <c r="V145" s="36"/>
      <c r="W145" s="36"/>
      <c r="X145" s="36"/>
      <c r="Y145" s="36"/>
      <c r="Z145" s="36"/>
      <c r="AA145" s="36"/>
      <c r="AB145" s="36"/>
      <c r="AC145" s="36"/>
      <c r="AD145" s="36"/>
      <c r="AE145" s="36"/>
      <c r="AR145" s="204" t="s">
        <v>261</v>
      </c>
      <c r="AT145" s="204" t="s">
        <v>177</v>
      </c>
      <c r="AU145" s="204" t="s">
        <v>87</v>
      </c>
      <c r="AY145" s="18" t="s">
        <v>174</v>
      </c>
      <c r="BE145" s="205">
        <f>IF(N145="základní",J145,0)</f>
        <v>0</v>
      </c>
      <c r="BF145" s="205">
        <f>IF(N145="snížená",J145,0)</f>
        <v>0</v>
      </c>
      <c r="BG145" s="205">
        <f>IF(N145="zákl. přenesená",J145,0)</f>
        <v>0</v>
      </c>
      <c r="BH145" s="205">
        <f>IF(N145="sníž. přenesená",J145,0)</f>
        <v>0</v>
      </c>
      <c r="BI145" s="205">
        <f>IF(N145="nulová",J145,0)</f>
        <v>0</v>
      </c>
      <c r="BJ145" s="18" t="s">
        <v>87</v>
      </c>
      <c r="BK145" s="205">
        <f>ROUND(I145*H145,2)</f>
        <v>0</v>
      </c>
      <c r="BL145" s="18" t="s">
        <v>261</v>
      </c>
      <c r="BM145" s="204" t="s">
        <v>297</v>
      </c>
    </row>
    <row r="146" spans="1:65" s="2" customFormat="1" ht="16.5" customHeight="1">
      <c r="A146" s="36"/>
      <c r="B146" s="37"/>
      <c r="C146" s="193" t="s">
        <v>244</v>
      </c>
      <c r="D146" s="193" t="s">
        <v>177</v>
      </c>
      <c r="E146" s="194" t="s">
        <v>638</v>
      </c>
      <c r="F146" s="195" t="s">
        <v>639</v>
      </c>
      <c r="G146" s="196" t="s">
        <v>199</v>
      </c>
      <c r="H146" s="197">
        <v>24</v>
      </c>
      <c r="I146" s="198"/>
      <c r="J146" s="199">
        <f>ROUND(I146*H146,2)</f>
        <v>0</v>
      </c>
      <c r="K146" s="195" t="s">
        <v>1</v>
      </c>
      <c r="L146" s="41"/>
      <c r="M146" s="200" t="s">
        <v>1</v>
      </c>
      <c r="N146" s="201" t="s">
        <v>48</v>
      </c>
      <c r="O146" s="73"/>
      <c r="P146" s="202">
        <f>O146*H146</f>
        <v>0</v>
      </c>
      <c r="Q146" s="202">
        <v>0</v>
      </c>
      <c r="R146" s="202">
        <f>Q146*H146</f>
        <v>0</v>
      </c>
      <c r="S146" s="202">
        <v>0</v>
      </c>
      <c r="T146" s="203">
        <f>S146*H146</f>
        <v>0</v>
      </c>
      <c r="U146" s="36"/>
      <c r="V146" s="36"/>
      <c r="W146" s="36"/>
      <c r="X146" s="36"/>
      <c r="Y146" s="36"/>
      <c r="Z146" s="36"/>
      <c r="AA146" s="36"/>
      <c r="AB146" s="36"/>
      <c r="AC146" s="36"/>
      <c r="AD146" s="36"/>
      <c r="AE146" s="36"/>
      <c r="AR146" s="204" t="s">
        <v>261</v>
      </c>
      <c r="AT146" s="204" t="s">
        <v>177</v>
      </c>
      <c r="AU146" s="204" t="s">
        <v>87</v>
      </c>
      <c r="AY146" s="18" t="s">
        <v>174</v>
      </c>
      <c r="BE146" s="205">
        <f>IF(N146="základní",J146,0)</f>
        <v>0</v>
      </c>
      <c r="BF146" s="205">
        <f>IF(N146="snížená",J146,0)</f>
        <v>0</v>
      </c>
      <c r="BG146" s="205">
        <f>IF(N146="zákl. přenesená",J146,0)</f>
        <v>0</v>
      </c>
      <c r="BH146" s="205">
        <f>IF(N146="sníž. přenesená",J146,0)</f>
        <v>0</v>
      </c>
      <c r="BI146" s="205">
        <f>IF(N146="nulová",J146,0)</f>
        <v>0</v>
      </c>
      <c r="BJ146" s="18" t="s">
        <v>87</v>
      </c>
      <c r="BK146" s="205">
        <f>ROUND(I146*H146,2)</f>
        <v>0</v>
      </c>
      <c r="BL146" s="18" t="s">
        <v>261</v>
      </c>
      <c r="BM146" s="204" t="s">
        <v>306</v>
      </c>
    </row>
    <row r="147" spans="1:65" s="2" customFormat="1" ht="29.25">
      <c r="A147" s="36"/>
      <c r="B147" s="37"/>
      <c r="C147" s="38"/>
      <c r="D147" s="206" t="s">
        <v>183</v>
      </c>
      <c r="E147" s="38"/>
      <c r="F147" s="207" t="s">
        <v>815</v>
      </c>
      <c r="G147" s="38"/>
      <c r="H147" s="38"/>
      <c r="I147" s="208"/>
      <c r="J147" s="38"/>
      <c r="K147" s="38"/>
      <c r="L147" s="41"/>
      <c r="M147" s="209"/>
      <c r="N147" s="210"/>
      <c r="O147" s="73"/>
      <c r="P147" s="73"/>
      <c r="Q147" s="73"/>
      <c r="R147" s="73"/>
      <c r="S147" s="73"/>
      <c r="T147" s="74"/>
      <c r="U147" s="36"/>
      <c r="V147" s="36"/>
      <c r="W147" s="36"/>
      <c r="X147" s="36"/>
      <c r="Y147" s="36"/>
      <c r="Z147" s="36"/>
      <c r="AA147" s="36"/>
      <c r="AB147" s="36"/>
      <c r="AC147" s="36"/>
      <c r="AD147" s="36"/>
      <c r="AE147" s="36"/>
      <c r="AT147" s="18" t="s">
        <v>183</v>
      </c>
      <c r="AU147" s="18" t="s">
        <v>87</v>
      </c>
    </row>
    <row r="148" spans="1:65" s="2" customFormat="1" ht="16.5" customHeight="1">
      <c r="A148" s="36"/>
      <c r="B148" s="37"/>
      <c r="C148" s="193" t="s">
        <v>249</v>
      </c>
      <c r="D148" s="193" t="s">
        <v>177</v>
      </c>
      <c r="E148" s="194" t="s">
        <v>641</v>
      </c>
      <c r="F148" s="195" t="s">
        <v>642</v>
      </c>
      <c r="G148" s="196" t="s">
        <v>643</v>
      </c>
      <c r="H148" s="197">
        <v>16</v>
      </c>
      <c r="I148" s="198"/>
      <c r="J148" s="199">
        <f>ROUND(I148*H148,2)</f>
        <v>0</v>
      </c>
      <c r="K148" s="195" t="s">
        <v>1</v>
      </c>
      <c r="L148" s="41"/>
      <c r="M148" s="200" t="s">
        <v>1</v>
      </c>
      <c r="N148" s="201" t="s">
        <v>48</v>
      </c>
      <c r="O148" s="73"/>
      <c r="P148" s="202">
        <f>O148*H148</f>
        <v>0</v>
      </c>
      <c r="Q148" s="202">
        <v>0</v>
      </c>
      <c r="R148" s="202">
        <f>Q148*H148</f>
        <v>0</v>
      </c>
      <c r="S148" s="202">
        <v>0</v>
      </c>
      <c r="T148" s="203">
        <f>S148*H148</f>
        <v>0</v>
      </c>
      <c r="U148" s="36"/>
      <c r="V148" s="36"/>
      <c r="W148" s="36"/>
      <c r="X148" s="36"/>
      <c r="Y148" s="36"/>
      <c r="Z148" s="36"/>
      <c r="AA148" s="36"/>
      <c r="AB148" s="36"/>
      <c r="AC148" s="36"/>
      <c r="AD148" s="36"/>
      <c r="AE148" s="36"/>
      <c r="AR148" s="204" t="s">
        <v>261</v>
      </c>
      <c r="AT148" s="204" t="s">
        <v>177</v>
      </c>
      <c r="AU148" s="204" t="s">
        <v>87</v>
      </c>
      <c r="AY148" s="18" t="s">
        <v>174</v>
      </c>
      <c r="BE148" s="205">
        <f>IF(N148="základní",J148,0)</f>
        <v>0</v>
      </c>
      <c r="BF148" s="205">
        <f>IF(N148="snížená",J148,0)</f>
        <v>0</v>
      </c>
      <c r="BG148" s="205">
        <f>IF(N148="zákl. přenesená",J148,0)</f>
        <v>0</v>
      </c>
      <c r="BH148" s="205">
        <f>IF(N148="sníž. přenesená",J148,0)</f>
        <v>0</v>
      </c>
      <c r="BI148" s="205">
        <f>IF(N148="nulová",J148,0)</f>
        <v>0</v>
      </c>
      <c r="BJ148" s="18" t="s">
        <v>87</v>
      </c>
      <c r="BK148" s="205">
        <f>ROUND(I148*H148,2)</f>
        <v>0</v>
      </c>
      <c r="BL148" s="18" t="s">
        <v>261</v>
      </c>
      <c r="BM148" s="204" t="s">
        <v>312</v>
      </c>
    </row>
    <row r="149" spans="1:65" s="2" customFormat="1" ht="29.25">
      <c r="A149" s="36"/>
      <c r="B149" s="37"/>
      <c r="C149" s="38"/>
      <c r="D149" s="206" t="s">
        <v>183</v>
      </c>
      <c r="E149" s="38"/>
      <c r="F149" s="207" t="s">
        <v>816</v>
      </c>
      <c r="G149" s="38"/>
      <c r="H149" s="38"/>
      <c r="I149" s="208"/>
      <c r="J149" s="38"/>
      <c r="K149" s="38"/>
      <c r="L149" s="41"/>
      <c r="M149" s="209"/>
      <c r="N149" s="210"/>
      <c r="O149" s="73"/>
      <c r="P149" s="73"/>
      <c r="Q149" s="73"/>
      <c r="R149" s="73"/>
      <c r="S149" s="73"/>
      <c r="T149" s="74"/>
      <c r="U149" s="36"/>
      <c r="V149" s="36"/>
      <c r="W149" s="36"/>
      <c r="X149" s="36"/>
      <c r="Y149" s="36"/>
      <c r="Z149" s="36"/>
      <c r="AA149" s="36"/>
      <c r="AB149" s="36"/>
      <c r="AC149" s="36"/>
      <c r="AD149" s="36"/>
      <c r="AE149" s="36"/>
      <c r="AT149" s="18" t="s">
        <v>183</v>
      </c>
      <c r="AU149" s="18" t="s">
        <v>87</v>
      </c>
    </row>
    <row r="150" spans="1:65" s="2" customFormat="1" ht="16.5" customHeight="1">
      <c r="A150" s="36"/>
      <c r="B150" s="37"/>
      <c r="C150" s="193" t="s">
        <v>258</v>
      </c>
      <c r="D150" s="193" t="s">
        <v>177</v>
      </c>
      <c r="E150" s="194" t="s">
        <v>645</v>
      </c>
      <c r="F150" s="195" t="s">
        <v>646</v>
      </c>
      <c r="G150" s="196" t="s">
        <v>643</v>
      </c>
      <c r="H150" s="197">
        <v>8</v>
      </c>
      <c r="I150" s="198"/>
      <c r="J150" s="199">
        <f>ROUND(I150*H150,2)</f>
        <v>0</v>
      </c>
      <c r="K150" s="195" t="s">
        <v>1</v>
      </c>
      <c r="L150" s="41"/>
      <c r="M150" s="200" t="s">
        <v>1</v>
      </c>
      <c r="N150" s="201" t="s">
        <v>48</v>
      </c>
      <c r="O150" s="73"/>
      <c r="P150" s="202">
        <f>O150*H150</f>
        <v>0</v>
      </c>
      <c r="Q150" s="202">
        <v>0</v>
      </c>
      <c r="R150" s="202">
        <f>Q150*H150</f>
        <v>0</v>
      </c>
      <c r="S150" s="202">
        <v>0</v>
      </c>
      <c r="T150" s="203">
        <f>S150*H150</f>
        <v>0</v>
      </c>
      <c r="U150" s="36"/>
      <c r="V150" s="36"/>
      <c r="W150" s="36"/>
      <c r="X150" s="36"/>
      <c r="Y150" s="36"/>
      <c r="Z150" s="36"/>
      <c r="AA150" s="36"/>
      <c r="AB150" s="36"/>
      <c r="AC150" s="36"/>
      <c r="AD150" s="36"/>
      <c r="AE150" s="36"/>
      <c r="AR150" s="204" t="s">
        <v>261</v>
      </c>
      <c r="AT150" s="204" t="s">
        <v>177</v>
      </c>
      <c r="AU150" s="204" t="s">
        <v>87</v>
      </c>
      <c r="AY150" s="18" t="s">
        <v>174</v>
      </c>
      <c r="BE150" s="205">
        <f>IF(N150="základní",J150,0)</f>
        <v>0</v>
      </c>
      <c r="BF150" s="205">
        <f>IF(N150="snížená",J150,0)</f>
        <v>0</v>
      </c>
      <c r="BG150" s="205">
        <f>IF(N150="zákl. přenesená",J150,0)</f>
        <v>0</v>
      </c>
      <c r="BH150" s="205">
        <f>IF(N150="sníž. přenesená",J150,0)</f>
        <v>0</v>
      </c>
      <c r="BI150" s="205">
        <f>IF(N150="nulová",J150,0)</f>
        <v>0</v>
      </c>
      <c r="BJ150" s="18" t="s">
        <v>87</v>
      </c>
      <c r="BK150" s="205">
        <f>ROUND(I150*H150,2)</f>
        <v>0</v>
      </c>
      <c r="BL150" s="18" t="s">
        <v>261</v>
      </c>
      <c r="BM150" s="204" t="s">
        <v>321</v>
      </c>
    </row>
    <row r="151" spans="1:65" s="2" customFormat="1" ht="29.25">
      <c r="A151" s="36"/>
      <c r="B151" s="37"/>
      <c r="C151" s="38"/>
      <c r="D151" s="206" t="s">
        <v>183</v>
      </c>
      <c r="E151" s="38"/>
      <c r="F151" s="207" t="s">
        <v>817</v>
      </c>
      <c r="G151" s="38"/>
      <c r="H151" s="38"/>
      <c r="I151" s="208"/>
      <c r="J151" s="38"/>
      <c r="K151" s="38"/>
      <c r="L151" s="41"/>
      <c r="M151" s="209"/>
      <c r="N151" s="210"/>
      <c r="O151" s="73"/>
      <c r="P151" s="73"/>
      <c r="Q151" s="73"/>
      <c r="R151" s="73"/>
      <c r="S151" s="73"/>
      <c r="T151" s="74"/>
      <c r="U151" s="36"/>
      <c r="V151" s="36"/>
      <c r="W151" s="36"/>
      <c r="X151" s="36"/>
      <c r="Y151" s="36"/>
      <c r="Z151" s="36"/>
      <c r="AA151" s="36"/>
      <c r="AB151" s="36"/>
      <c r="AC151" s="36"/>
      <c r="AD151" s="36"/>
      <c r="AE151" s="36"/>
      <c r="AT151" s="18" t="s">
        <v>183</v>
      </c>
      <c r="AU151" s="18" t="s">
        <v>87</v>
      </c>
    </row>
    <row r="152" spans="1:65" s="2" customFormat="1" ht="16.5" customHeight="1">
      <c r="A152" s="36"/>
      <c r="B152" s="37"/>
      <c r="C152" s="193" t="s">
        <v>8</v>
      </c>
      <c r="D152" s="193" t="s">
        <v>177</v>
      </c>
      <c r="E152" s="194" t="s">
        <v>647</v>
      </c>
      <c r="F152" s="195" t="s">
        <v>648</v>
      </c>
      <c r="G152" s="196" t="s">
        <v>643</v>
      </c>
      <c r="H152" s="197">
        <v>4</v>
      </c>
      <c r="I152" s="198"/>
      <c r="J152" s="199">
        <f>ROUND(I152*H152,2)</f>
        <v>0</v>
      </c>
      <c r="K152" s="195" t="s">
        <v>1</v>
      </c>
      <c r="L152" s="41"/>
      <c r="M152" s="200" t="s">
        <v>1</v>
      </c>
      <c r="N152" s="201" t="s">
        <v>48</v>
      </c>
      <c r="O152" s="73"/>
      <c r="P152" s="202">
        <f>O152*H152</f>
        <v>0</v>
      </c>
      <c r="Q152" s="202">
        <v>0</v>
      </c>
      <c r="R152" s="202">
        <f>Q152*H152</f>
        <v>0</v>
      </c>
      <c r="S152" s="202">
        <v>0</v>
      </c>
      <c r="T152" s="203">
        <f>S152*H152</f>
        <v>0</v>
      </c>
      <c r="U152" s="36"/>
      <c r="V152" s="36"/>
      <c r="W152" s="36"/>
      <c r="X152" s="36"/>
      <c r="Y152" s="36"/>
      <c r="Z152" s="36"/>
      <c r="AA152" s="36"/>
      <c r="AB152" s="36"/>
      <c r="AC152" s="36"/>
      <c r="AD152" s="36"/>
      <c r="AE152" s="36"/>
      <c r="AR152" s="204" t="s">
        <v>261</v>
      </c>
      <c r="AT152" s="204" t="s">
        <v>177</v>
      </c>
      <c r="AU152" s="204" t="s">
        <v>87</v>
      </c>
      <c r="AY152" s="18" t="s">
        <v>174</v>
      </c>
      <c r="BE152" s="205">
        <f>IF(N152="základní",J152,0)</f>
        <v>0</v>
      </c>
      <c r="BF152" s="205">
        <f>IF(N152="snížená",J152,0)</f>
        <v>0</v>
      </c>
      <c r="BG152" s="205">
        <f>IF(N152="zákl. přenesená",J152,0)</f>
        <v>0</v>
      </c>
      <c r="BH152" s="205">
        <f>IF(N152="sníž. přenesená",J152,0)</f>
        <v>0</v>
      </c>
      <c r="BI152" s="205">
        <f>IF(N152="nulová",J152,0)</f>
        <v>0</v>
      </c>
      <c r="BJ152" s="18" t="s">
        <v>87</v>
      </c>
      <c r="BK152" s="205">
        <f>ROUND(I152*H152,2)</f>
        <v>0</v>
      </c>
      <c r="BL152" s="18" t="s">
        <v>261</v>
      </c>
      <c r="BM152" s="204" t="s">
        <v>328</v>
      </c>
    </row>
    <row r="153" spans="1:65" s="2" customFormat="1" ht="29.25">
      <c r="A153" s="36"/>
      <c r="B153" s="37"/>
      <c r="C153" s="38"/>
      <c r="D153" s="206" t="s">
        <v>183</v>
      </c>
      <c r="E153" s="38"/>
      <c r="F153" s="207" t="s">
        <v>818</v>
      </c>
      <c r="G153" s="38"/>
      <c r="H153" s="38"/>
      <c r="I153" s="208"/>
      <c r="J153" s="38"/>
      <c r="K153" s="38"/>
      <c r="L153" s="41"/>
      <c r="M153" s="209"/>
      <c r="N153" s="210"/>
      <c r="O153" s="73"/>
      <c r="P153" s="73"/>
      <c r="Q153" s="73"/>
      <c r="R153" s="73"/>
      <c r="S153" s="73"/>
      <c r="T153" s="74"/>
      <c r="U153" s="36"/>
      <c r="V153" s="36"/>
      <c r="W153" s="36"/>
      <c r="X153" s="36"/>
      <c r="Y153" s="36"/>
      <c r="Z153" s="36"/>
      <c r="AA153" s="36"/>
      <c r="AB153" s="36"/>
      <c r="AC153" s="36"/>
      <c r="AD153" s="36"/>
      <c r="AE153" s="36"/>
      <c r="AT153" s="18" t="s">
        <v>183</v>
      </c>
      <c r="AU153" s="18" t="s">
        <v>87</v>
      </c>
    </row>
    <row r="154" spans="1:65" s="2" customFormat="1" ht="16.5" customHeight="1">
      <c r="A154" s="36"/>
      <c r="B154" s="37"/>
      <c r="C154" s="193" t="s">
        <v>261</v>
      </c>
      <c r="D154" s="193" t="s">
        <v>177</v>
      </c>
      <c r="E154" s="194" t="s">
        <v>649</v>
      </c>
      <c r="F154" s="195" t="s">
        <v>650</v>
      </c>
      <c r="G154" s="196" t="s">
        <v>199</v>
      </c>
      <c r="H154" s="197">
        <v>4</v>
      </c>
      <c r="I154" s="198"/>
      <c r="J154" s="199">
        <f>ROUND(I154*H154,2)</f>
        <v>0</v>
      </c>
      <c r="K154" s="195" t="s">
        <v>1</v>
      </c>
      <c r="L154" s="41"/>
      <c r="M154" s="200" t="s">
        <v>1</v>
      </c>
      <c r="N154" s="201" t="s">
        <v>48</v>
      </c>
      <c r="O154" s="73"/>
      <c r="P154" s="202">
        <f>O154*H154</f>
        <v>0</v>
      </c>
      <c r="Q154" s="202">
        <v>0</v>
      </c>
      <c r="R154" s="202">
        <f>Q154*H154</f>
        <v>0</v>
      </c>
      <c r="S154" s="202">
        <v>0</v>
      </c>
      <c r="T154" s="203">
        <f>S154*H154</f>
        <v>0</v>
      </c>
      <c r="U154" s="36"/>
      <c r="V154" s="36"/>
      <c r="W154" s="36"/>
      <c r="X154" s="36"/>
      <c r="Y154" s="36"/>
      <c r="Z154" s="36"/>
      <c r="AA154" s="36"/>
      <c r="AB154" s="36"/>
      <c r="AC154" s="36"/>
      <c r="AD154" s="36"/>
      <c r="AE154" s="36"/>
      <c r="AR154" s="204" t="s">
        <v>261</v>
      </c>
      <c r="AT154" s="204" t="s">
        <v>177</v>
      </c>
      <c r="AU154" s="204" t="s">
        <v>87</v>
      </c>
      <c r="AY154" s="18" t="s">
        <v>174</v>
      </c>
      <c r="BE154" s="205">
        <f>IF(N154="základní",J154,0)</f>
        <v>0</v>
      </c>
      <c r="BF154" s="205">
        <f>IF(N154="snížená",J154,0)</f>
        <v>0</v>
      </c>
      <c r="BG154" s="205">
        <f>IF(N154="zákl. přenesená",J154,0)</f>
        <v>0</v>
      </c>
      <c r="BH154" s="205">
        <f>IF(N154="sníž. přenesená",J154,0)</f>
        <v>0</v>
      </c>
      <c r="BI154" s="205">
        <f>IF(N154="nulová",J154,0)</f>
        <v>0</v>
      </c>
      <c r="BJ154" s="18" t="s">
        <v>87</v>
      </c>
      <c r="BK154" s="205">
        <f>ROUND(I154*H154,2)</f>
        <v>0</v>
      </c>
      <c r="BL154" s="18" t="s">
        <v>261</v>
      </c>
      <c r="BM154" s="204" t="s">
        <v>274</v>
      </c>
    </row>
    <row r="155" spans="1:65" s="12" customFormat="1" ht="25.9" customHeight="1">
      <c r="B155" s="177"/>
      <c r="C155" s="178"/>
      <c r="D155" s="179" t="s">
        <v>82</v>
      </c>
      <c r="E155" s="180" t="s">
        <v>651</v>
      </c>
      <c r="F155" s="180" t="s">
        <v>652</v>
      </c>
      <c r="G155" s="178"/>
      <c r="H155" s="178"/>
      <c r="I155" s="181"/>
      <c r="J155" s="182">
        <f>BK155</f>
        <v>0</v>
      </c>
      <c r="K155" s="178"/>
      <c r="L155" s="183"/>
      <c r="M155" s="184"/>
      <c r="N155" s="185"/>
      <c r="O155" s="185"/>
      <c r="P155" s="186">
        <f>P156</f>
        <v>0</v>
      </c>
      <c r="Q155" s="185"/>
      <c r="R155" s="186">
        <f>R156</f>
        <v>0</v>
      </c>
      <c r="S155" s="185"/>
      <c r="T155" s="187">
        <f>T156</f>
        <v>0</v>
      </c>
      <c r="AR155" s="188" t="s">
        <v>87</v>
      </c>
      <c r="AT155" s="189" t="s">
        <v>82</v>
      </c>
      <c r="AU155" s="189" t="s">
        <v>83</v>
      </c>
      <c r="AY155" s="188" t="s">
        <v>174</v>
      </c>
      <c r="BK155" s="190">
        <f>BK156</f>
        <v>0</v>
      </c>
    </row>
    <row r="156" spans="1:65" s="2" customFormat="1" ht="16.5" customHeight="1">
      <c r="A156" s="36"/>
      <c r="B156" s="37"/>
      <c r="C156" s="193" t="s">
        <v>270</v>
      </c>
      <c r="D156" s="193" t="s">
        <v>177</v>
      </c>
      <c r="E156" s="194" t="s">
        <v>653</v>
      </c>
      <c r="F156" s="195" t="s">
        <v>654</v>
      </c>
      <c r="G156" s="196" t="s">
        <v>643</v>
      </c>
      <c r="H156" s="197">
        <v>1</v>
      </c>
      <c r="I156" s="198"/>
      <c r="J156" s="199">
        <f>ROUND(I156*H156,2)</f>
        <v>0</v>
      </c>
      <c r="K156" s="195" t="s">
        <v>1</v>
      </c>
      <c r="L156" s="41"/>
      <c r="M156" s="265" t="s">
        <v>1</v>
      </c>
      <c r="N156" s="266" t="s">
        <v>48</v>
      </c>
      <c r="O156" s="267"/>
      <c r="P156" s="268">
        <f>O156*H156</f>
        <v>0</v>
      </c>
      <c r="Q156" s="268">
        <v>0</v>
      </c>
      <c r="R156" s="268">
        <f>Q156*H156</f>
        <v>0</v>
      </c>
      <c r="S156" s="268">
        <v>0</v>
      </c>
      <c r="T156" s="269">
        <f>S156*H156</f>
        <v>0</v>
      </c>
      <c r="U156" s="36"/>
      <c r="V156" s="36"/>
      <c r="W156" s="36"/>
      <c r="X156" s="36"/>
      <c r="Y156" s="36"/>
      <c r="Z156" s="36"/>
      <c r="AA156" s="36"/>
      <c r="AB156" s="36"/>
      <c r="AC156" s="36"/>
      <c r="AD156" s="36"/>
      <c r="AE156" s="36"/>
      <c r="AR156" s="204" t="s">
        <v>120</v>
      </c>
      <c r="AT156" s="204" t="s">
        <v>177</v>
      </c>
      <c r="AU156" s="204" t="s">
        <v>87</v>
      </c>
      <c r="AY156" s="18" t="s">
        <v>174</v>
      </c>
      <c r="BE156" s="205">
        <f>IF(N156="základní",J156,0)</f>
        <v>0</v>
      </c>
      <c r="BF156" s="205">
        <f>IF(N156="snížená",J156,0)</f>
        <v>0</v>
      </c>
      <c r="BG156" s="205">
        <f>IF(N156="zákl. přenesená",J156,0)</f>
        <v>0</v>
      </c>
      <c r="BH156" s="205">
        <f>IF(N156="sníž. přenesená",J156,0)</f>
        <v>0</v>
      </c>
      <c r="BI156" s="205">
        <f>IF(N156="nulová",J156,0)</f>
        <v>0</v>
      </c>
      <c r="BJ156" s="18" t="s">
        <v>87</v>
      </c>
      <c r="BK156" s="205">
        <f>ROUND(I156*H156,2)</f>
        <v>0</v>
      </c>
      <c r="BL156" s="18" t="s">
        <v>120</v>
      </c>
      <c r="BM156" s="204" t="s">
        <v>343</v>
      </c>
    </row>
    <row r="157" spans="1:65" s="2" customFormat="1" ht="6.95" customHeight="1">
      <c r="A157" s="36"/>
      <c r="B157" s="56"/>
      <c r="C157" s="57"/>
      <c r="D157" s="57"/>
      <c r="E157" s="57"/>
      <c r="F157" s="57"/>
      <c r="G157" s="57"/>
      <c r="H157" s="57"/>
      <c r="I157" s="57"/>
      <c r="J157" s="57"/>
      <c r="K157" s="57"/>
      <c r="L157" s="41"/>
      <c r="M157" s="36"/>
      <c r="O157" s="36"/>
      <c r="P157" s="36"/>
      <c r="Q157" s="36"/>
      <c r="R157" s="36"/>
      <c r="S157" s="36"/>
      <c r="T157" s="36"/>
      <c r="U157" s="36"/>
      <c r="V157" s="36"/>
      <c r="W157" s="36"/>
      <c r="X157" s="36"/>
      <c r="Y157" s="36"/>
      <c r="Z157" s="36"/>
      <c r="AA157" s="36"/>
      <c r="AB157" s="36"/>
      <c r="AC157" s="36"/>
      <c r="AD157" s="36"/>
      <c r="AE157" s="36"/>
    </row>
  </sheetData>
  <sheetProtection algorithmName="SHA-512" hashValue="1fel8JLAQaOaNCLPbcRP5KqXSIH9I1nYdONQgHisxW5hyXaD5QLIEBGfnUqUF4OazUzhFttuGCqemT/u61hHUQ==" saltValue="Sy40OeJW4S11w9fynGe0vViGdhSrjHDaA5QXtL4wX2/FahWisGqzVESD7s+sCcUfykKLdQlg3fv5h6lbR7z11Q==" spinCount="100000" sheet="1" objects="1" scenarios="1" formatColumns="0" formatRows="0" autoFilter="0"/>
  <autoFilter ref="C123:K156" xr:uid="{00000000-0009-0000-0000-000006000000}"/>
  <mergeCells count="12">
    <mergeCell ref="E116:H116"/>
    <mergeCell ref="L2:V2"/>
    <mergeCell ref="E85:H85"/>
    <mergeCell ref="E87:H87"/>
    <mergeCell ref="E89:H89"/>
    <mergeCell ref="E112:H112"/>
    <mergeCell ref="E114:H114"/>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BM139"/>
  <sheetViews>
    <sheetView showGridLines="0" topLeftCell="A94"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0"/>
      <c r="M2" s="300"/>
      <c r="N2" s="300"/>
      <c r="O2" s="300"/>
      <c r="P2" s="300"/>
      <c r="Q2" s="300"/>
      <c r="R2" s="300"/>
      <c r="S2" s="300"/>
      <c r="T2" s="300"/>
      <c r="U2" s="300"/>
      <c r="V2" s="300"/>
      <c r="AT2" s="18" t="s">
        <v>117</v>
      </c>
    </row>
    <row r="3" spans="1:46" s="1" customFormat="1" ht="6.95" customHeight="1">
      <c r="B3" s="117"/>
      <c r="C3" s="118"/>
      <c r="D3" s="118"/>
      <c r="E3" s="118"/>
      <c r="F3" s="118"/>
      <c r="G3" s="118"/>
      <c r="H3" s="118"/>
      <c r="I3" s="118"/>
      <c r="J3" s="118"/>
      <c r="K3" s="118"/>
      <c r="L3" s="21"/>
      <c r="AT3" s="18" t="s">
        <v>91</v>
      </c>
    </row>
    <row r="4" spans="1:46" s="1" customFormat="1" ht="24.95" customHeight="1">
      <c r="B4" s="21"/>
      <c r="D4" s="119" t="s">
        <v>132</v>
      </c>
      <c r="L4" s="21"/>
      <c r="M4" s="120" t="s">
        <v>10</v>
      </c>
      <c r="AT4" s="18" t="s">
        <v>4</v>
      </c>
    </row>
    <row r="5" spans="1:46" s="1" customFormat="1" ht="6.95" customHeight="1">
      <c r="B5" s="21"/>
      <c r="L5" s="21"/>
    </row>
    <row r="6" spans="1:46" s="1" customFormat="1" ht="12" customHeight="1">
      <c r="B6" s="21"/>
      <c r="D6" s="121" t="s">
        <v>16</v>
      </c>
      <c r="L6" s="21"/>
    </row>
    <row r="7" spans="1:46" s="1" customFormat="1" ht="16.5" customHeight="1">
      <c r="B7" s="21"/>
      <c r="E7" s="319" t="str">
        <f>'Rekapitulace stavby'!K6</f>
        <v>Technologický pavilon CPIT - rekonstrukce střech</v>
      </c>
      <c r="F7" s="320"/>
      <c r="G7" s="320"/>
      <c r="H7" s="320"/>
      <c r="L7" s="21"/>
    </row>
    <row r="8" spans="1:46" ht="12.75">
      <c r="B8" s="21"/>
      <c r="D8" s="121" t="s">
        <v>133</v>
      </c>
      <c r="L8" s="21"/>
    </row>
    <row r="9" spans="1:46" s="1" customFormat="1" ht="16.5" customHeight="1">
      <c r="B9" s="21"/>
      <c r="E9" s="319" t="s">
        <v>729</v>
      </c>
      <c r="F9" s="300"/>
      <c r="G9" s="300"/>
      <c r="H9" s="300"/>
      <c r="L9" s="21"/>
    </row>
    <row r="10" spans="1:46" s="1" customFormat="1" ht="12" customHeight="1">
      <c r="B10" s="21"/>
      <c r="D10" s="121" t="s">
        <v>135</v>
      </c>
      <c r="L10" s="21"/>
    </row>
    <row r="11" spans="1:46" s="2" customFormat="1" ht="16.5" customHeight="1">
      <c r="A11" s="36"/>
      <c r="B11" s="41"/>
      <c r="C11" s="36"/>
      <c r="D11" s="36"/>
      <c r="E11" s="329" t="s">
        <v>655</v>
      </c>
      <c r="F11" s="321"/>
      <c r="G11" s="321"/>
      <c r="H11" s="321"/>
      <c r="I11" s="36"/>
      <c r="J11" s="36"/>
      <c r="K11" s="36"/>
      <c r="L11" s="53"/>
      <c r="S11" s="36"/>
      <c r="T11" s="36"/>
      <c r="U11" s="36"/>
      <c r="V11" s="36"/>
      <c r="W11" s="36"/>
      <c r="X11" s="36"/>
      <c r="Y11" s="36"/>
      <c r="Z11" s="36"/>
      <c r="AA11" s="36"/>
      <c r="AB11" s="36"/>
      <c r="AC11" s="36"/>
      <c r="AD11" s="36"/>
      <c r="AE11" s="36"/>
    </row>
    <row r="12" spans="1:46" s="2" customFormat="1" ht="12" customHeight="1">
      <c r="A12" s="36"/>
      <c r="B12" s="41"/>
      <c r="C12" s="36"/>
      <c r="D12" s="121" t="s">
        <v>656</v>
      </c>
      <c r="E12" s="36"/>
      <c r="F12" s="36"/>
      <c r="G12" s="36"/>
      <c r="H12" s="36"/>
      <c r="I12" s="36"/>
      <c r="J12" s="36"/>
      <c r="K12" s="36"/>
      <c r="L12" s="53"/>
      <c r="S12" s="36"/>
      <c r="T12" s="36"/>
      <c r="U12" s="36"/>
      <c r="V12" s="36"/>
      <c r="W12" s="36"/>
      <c r="X12" s="36"/>
      <c r="Y12" s="36"/>
      <c r="Z12" s="36"/>
      <c r="AA12" s="36"/>
      <c r="AB12" s="36"/>
      <c r="AC12" s="36"/>
      <c r="AD12" s="36"/>
      <c r="AE12" s="36"/>
    </row>
    <row r="13" spans="1:46" s="2" customFormat="1" ht="16.5" customHeight="1">
      <c r="A13" s="36"/>
      <c r="B13" s="41"/>
      <c r="C13" s="36"/>
      <c r="D13" s="36"/>
      <c r="E13" s="322" t="s">
        <v>819</v>
      </c>
      <c r="F13" s="321"/>
      <c r="G13" s="321"/>
      <c r="H13" s="321"/>
      <c r="I13" s="36"/>
      <c r="J13" s="36"/>
      <c r="K13" s="36"/>
      <c r="L13" s="53"/>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53"/>
      <c r="S14" s="36"/>
      <c r="T14" s="36"/>
      <c r="U14" s="36"/>
      <c r="V14" s="36"/>
      <c r="W14" s="36"/>
      <c r="X14" s="36"/>
      <c r="Y14" s="36"/>
      <c r="Z14" s="36"/>
      <c r="AA14" s="36"/>
      <c r="AB14" s="36"/>
      <c r="AC14" s="36"/>
      <c r="AD14" s="36"/>
      <c r="AE14" s="36"/>
    </row>
    <row r="15" spans="1:46" s="2" customFormat="1" ht="12" customHeight="1">
      <c r="A15" s="36"/>
      <c r="B15" s="41"/>
      <c r="C15" s="36"/>
      <c r="D15" s="121" t="s">
        <v>18</v>
      </c>
      <c r="E15" s="36"/>
      <c r="F15" s="112" t="s">
        <v>1</v>
      </c>
      <c r="G15" s="36"/>
      <c r="H15" s="36"/>
      <c r="I15" s="121" t="s">
        <v>20</v>
      </c>
      <c r="J15" s="112" t="s">
        <v>1</v>
      </c>
      <c r="K15" s="36"/>
      <c r="L15" s="53"/>
      <c r="S15" s="36"/>
      <c r="T15" s="36"/>
      <c r="U15" s="36"/>
      <c r="V15" s="36"/>
      <c r="W15" s="36"/>
      <c r="X15" s="36"/>
      <c r="Y15" s="36"/>
      <c r="Z15" s="36"/>
      <c r="AA15" s="36"/>
      <c r="AB15" s="36"/>
      <c r="AC15" s="36"/>
      <c r="AD15" s="36"/>
      <c r="AE15" s="36"/>
    </row>
    <row r="16" spans="1:46" s="2" customFormat="1" ht="12" customHeight="1">
      <c r="A16" s="36"/>
      <c r="B16" s="41"/>
      <c r="C16" s="36"/>
      <c r="D16" s="121" t="s">
        <v>22</v>
      </c>
      <c r="E16" s="36"/>
      <c r="F16" s="112" t="s">
        <v>40</v>
      </c>
      <c r="G16" s="36"/>
      <c r="H16" s="36"/>
      <c r="I16" s="121" t="s">
        <v>24</v>
      </c>
      <c r="J16" s="122" t="str">
        <f>'Rekapitulace stavby'!AN8</f>
        <v>31. 12. 2021</v>
      </c>
      <c r="K16" s="36"/>
      <c r="L16" s="53"/>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53"/>
      <c r="S17" s="36"/>
      <c r="T17" s="36"/>
      <c r="U17" s="36"/>
      <c r="V17" s="36"/>
      <c r="W17" s="36"/>
      <c r="X17" s="36"/>
      <c r="Y17" s="36"/>
      <c r="Z17" s="36"/>
      <c r="AA17" s="36"/>
      <c r="AB17" s="36"/>
      <c r="AC17" s="36"/>
      <c r="AD17" s="36"/>
      <c r="AE17" s="36"/>
    </row>
    <row r="18" spans="1:31" s="2" customFormat="1" ht="12" customHeight="1">
      <c r="A18" s="36"/>
      <c r="B18" s="41"/>
      <c r="C18" s="36"/>
      <c r="D18" s="121" t="s">
        <v>30</v>
      </c>
      <c r="E18" s="36"/>
      <c r="F18" s="36"/>
      <c r="G18" s="36"/>
      <c r="H18" s="36"/>
      <c r="I18" s="121" t="s">
        <v>31</v>
      </c>
      <c r="J18" s="112" t="str">
        <f>IF('Rekapitulace stavby'!AN10="","",'Rekapitulace stavby'!AN10)</f>
        <v/>
      </c>
      <c r="K18" s="36"/>
      <c r="L18" s="53"/>
      <c r="S18" s="36"/>
      <c r="T18" s="36"/>
      <c r="U18" s="36"/>
      <c r="V18" s="36"/>
      <c r="W18" s="36"/>
      <c r="X18" s="36"/>
      <c r="Y18" s="36"/>
      <c r="Z18" s="36"/>
      <c r="AA18" s="36"/>
      <c r="AB18" s="36"/>
      <c r="AC18" s="36"/>
      <c r="AD18" s="36"/>
      <c r="AE18" s="36"/>
    </row>
    <row r="19" spans="1:31" s="2" customFormat="1" ht="18" customHeight="1">
      <c r="A19" s="36"/>
      <c r="B19" s="41"/>
      <c r="C19" s="36"/>
      <c r="D19" s="36"/>
      <c r="E19" s="112" t="str">
        <f>IF('Rekapitulace stavby'!E11="","",'Rekapitulace stavby'!E11)</f>
        <v xml:space="preserve">VŠB-TUO </v>
      </c>
      <c r="F19" s="36"/>
      <c r="G19" s="36"/>
      <c r="H19" s="36"/>
      <c r="I19" s="121" t="s">
        <v>33</v>
      </c>
      <c r="J19" s="112" t="str">
        <f>IF('Rekapitulace stavby'!AN11="","",'Rekapitulace stavby'!AN11)</f>
        <v/>
      </c>
      <c r="K19" s="36"/>
      <c r="L19" s="53"/>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53"/>
      <c r="S20" s="36"/>
      <c r="T20" s="36"/>
      <c r="U20" s="36"/>
      <c r="V20" s="36"/>
      <c r="W20" s="36"/>
      <c r="X20" s="36"/>
      <c r="Y20" s="36"/>
      <c r="Z20" s="36"/>
      <c r="AA20" s="36"/>
      <c r="AB20" s="36"/>
      <c r="AC20" s="36"/>
      <c r="AD20" s="36"/>
      <c r="AE20" s="36"/>
    </row>
    <row r="21" spans="1:31" s="2" customFormat="1" ht="12" customHeight="1">
      <c r="A21" s="36"/>
      <c r="B21" s="41"/>
      <c r="C21" s="36"/>
      <c r="D21" s="121" t="s">
        <v>34</v>
      </c>
      <c r="E21" s="36"/>
      <c r="F21" s="36"/>
      <c r="G21" s="36"/>
      <c r="H21" s="36"/>
      <c r="I21" s="121" t="s">
        <v>31</v>
      </c>
      <c r="J21" s="31" t="str">
        <f>'Rekapitulace stavby'!AN13</f>
        <v>Vyplň údaj</v>
      </c>
      <c r="K21" s="36"/>
      <c r="L21" s="53"/>
      <c r="S21" s="36"/>
      <c r="T21" s="36"/>
      <c r="U21" s="36"/>
      <c r="V21" s="36"/>
      <c r="W21" s="36"/>
      <c r="X21" s="36"/>
      <c r="Y21" s="36"/>
      <c r="Z21" s="36"/>
      <c r="AA21" s="36"/>
      <c r="AB21" s="36"/>
      <c r="AC21" s="36"/>
      <c r="AD21" s="36"/>
      <c r="AE21" s="36"/>
    </row>
    <row r="22" spans="1:31" s="2" customFormat="1" ht="18" customHeight="1">
      <c r="A22" s="36"/>
      <c r="B22" s="41"/>
      <c r="C22" s="36"/>
      <c r="D22" s="36"/>
      <c r="E22" s="323" t="str">
        <f>'Rekapitulace stavby'!E14</f>
        <v>Vyplň údaj</v>
      </c>
      <c r="F22" s="324"/>
      <c r="G22" s="324"/>
      <c r="H22" s="324"/>
      <c r="I22" s="121" t="s">
        <v>33</v>
      </c>
      <c r="J22" s="31" t="str">
        <f>'Rekapitulace stavby'!AN14</f>
        <v>Vyplň údaj</v>
      </c>
      <c r="K22" s="36"/>
      <c r="L22" s="53"/>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53"/>
      <c r="S23" s="36"/>
      <c r="T23" s="36"/>
      <c r="U23" s="36"/>
      <c r="V23" s="36"/>
      <c r="W23" s="36"/>
      <c r="X23" s="36"/>
      <c r="Y23" s="36"/>
      <c r="Z23" s="36"/>
      <c r="AA23" s="36"/>
      <c r="AB23" s="36"/>
      <c r="AC23" s="36"/>
      <c r="AD23" s="36"/>
      <c r="AE23" s="36"/>
    </row>
    <row r="24" spans="1:31" s="2" customFormat="1" ht="12" customHeight="1">
      <c r="A24" s="36"/>
      <c r="B24" s="41"/>
      <c r="C24" s="36"/>
      <c r="D24" s="121" t="s">
        <v>36</v>
      </c>
      <c r="E24" s="36"/>
      <c r="F24" s="36"/>
      <c r="G24" s="36"/>
      <c r="H24" s="36"/>
      <c r="I24" s="121" t="s">
        <v>31</v>
      </c>
      <c r="J24" s="112" t="str">
        <f>IF('Rekapitulace stavby'!AN16="","",'Rekapitulace stavby'!AN16)</f>
        <v/>
      </c>
      <c r="K24" s="36"/>
      <c r="L24" s="53"/>
      <c r="S24" s="36"/>
      <c r="T24" s="36"/>
      <c r="U24" s="36"/>
      <c r="V24" s="36"/>
      <c r="W24" s="36"/>
      <c r="X24" s="36"/>
      <c r="Y24" s="36"/>
      <c r="Z24" s="36"/>
      <c r="AA24" s="36"/>
      <c r="AB24" s="36"/>
      <c r="AC24" s="36"/>
      <c r="AD24" s="36"/>
      <c r="AE24" s="36"/>
    </row>
    <row r="25" spans="1:31" s="2" customFormat="1" ht="18" customHeight="1">
      <c r="A25" s="36"/>
      <c r="B25" s="41"/>
      <c r="C25" s="36"/>
      <c r="D25" s="36"/>
      <c r="E25" s="112" t="str">
        <f>IF('Rekapitulace stavby'!E17="","",'Rekapitulace stavby'!E17)</f>
        <v>CHVÁLEK ATELIÉR s.r.o.</v>
      </c>
      <c r="F25" s="36"/>
      <c r="G25" s="36"/>
      <c r="H25" s="36"/>
      <c r="I25" s="121" t="s">
        <v>33</v>
      </c>
      <c r="J25" s="112" t="str">
        <f>IF('Rekapitulace stavby'!AN17="","",'Rekapitulace stavby'!AN17)</f>
        <v/>
      </c>
      <c r="K25" s="36"/>
      <c r="L25" s="53"/>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53"/>
      <c r="S26" s="36"/>
      <c r="T26" s="36"/>
      <c r="U26" s="36"/>
      <c r="V26" s="36"/>
      <c r="W26" s="36"/>
      <c r="X26" s="36"/>
      <c r="Y26" s="36"/>
      <c r="Z26" s="36"/>
      <c r="AA26" s="36"/>
      <c r="AB26" s="36"/>
      <c r="AC26" s="36"/>
      <c r="AD26" s="36"/>
      <c r="AE26" s="36"/>
    </row>
    <row r="27" spans="1:31" s="2" customFormat="1" ht="12" customHeight="1">
      <c r="A27" s="36"/>
      <c r="B27" s="41"/>
      <c r="C27" s="36"/>
      <c r="D27" s="121" t="s">
        <v>39</v>
      </c>
      <c r="E27" s="36"/>
      <c r="F27" s="36"/>
      <c r="G27" s="36"/>
      <c r="H27" s="36"/>
      <c r="I27" s="121" t="s">
        <v>31</v>
      </c>
      <c r="J27" s="112" t="str">
        <f>IF('Rekapitulace stavby'!AN19="","",'Rekapitulace stavby'!AN19)</f>
        <v/>
      </c>
      <c r="K27" s="36"/>
      <c r="L27" s="53"/>
      <c r="S27" s="36"/>
      <c r="T27" s="36"/>
      <c r="U27" s="36"/>
      <c r="V27" s="36"/>
      <c r="W27" s="36"/>
      <c r="X27" s="36"/>
      <c r="Y27" s="36"/>
      <c r="Z27" s="36"/>
      <c r="AA27" s="36"/>
      <c r="AB27" s="36"/>
      <c r="AC27" s="36"/>
      <c r="AD27" s="36"/>
      <c r="AE27" s="36"/>
    </row>
    <row r="28" spans="1:31" s="2" customFormat="1" ht="18" customHeight="1">
      <c r="A28" s="36"/>
      <c r="B28" s="41"/>
      <c r="C28" s="36"/>
      <c r="D28" s="36"/>
      <c r="E28" s="112" t="str">
        <f>IF('Rekapitulace stavby'!E20="","",'Rekapitulace stavby'!E20)</f>
        <v xml:space="preserve"> </v>
      </c>
      <c r="F28" s="36"/>
      <c r="G28" s="36"/>
      <c r="H28" s="36"/>
      <c r="I28" s="121" t="s">
        <v>33</v>
      </c>
      <c r="J28" s="112" t="str">
        <f>IF('Rekapitulace stavby'!AN20="","",'Rekapitulace stavby'!AN20)</f>
        <v/>
      </c>
      <c r="K28" s="36"/>
      <c r="L28" s="53"/>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53"/>
      <c r="S29" s="36"/>
      <c r="T29" s="36"/>
      <c r="U29" s="36"/>
      <c r="V29" s="36"/>
      <c r="W29" s="36"/>
      <c r="X29" s="36"/>
      <c r="Y29" s="36"/>
      <c r="Z29" s="36"/>
      <c r="AA29" s="36"/>
      <c r="AB29" s="36"/>
      <c r="AC29" s="36"/>
      <c r="AD29" s="36"/>
      <c r="AE29" s="36"/>
    </row>
    <row r="30" spans="1:31" s="2" customFormat="1" ht="12" customHeight="1">
      <c r="A30" s="36"/>
      <c r="B30" s="41"/>
      <c r="C30" s="36"/>
      <c r="D30" s="121" t="s">
        <v>41</v>
      </c>
      <c r="E30" s="36"/>
      <c r="F30" s="36"/>
      <c r="G30" s="36"/>
      <c r="H30" s="36"/>
      <c r="I30" s="36"/>
      <c r="J30" s="36"/>
      <c r="K30" s="36"/>
      <c r="L30" s="53"/>
      <c r="S30" s="36"/>
      <c r="T30" s="36"/>
      <c r="U30" s="36"/>
      <c r="V30" s="36"/>
      <c r="W30" s="36"/>
      <c r="X30" s="36"/>
      <c r="Y30" s="36"/>
      <c r="Z30" s="36"/>
      <c r="AA30" s="36"/>
      <c r="AB30" s="36"/>
      <c r="AC30" s="36"/>
      <c r="AD30" s="36"/>
      <c r="AE30" s="36"/>
    </row>
    <row r="31" spans="1:31" s="8" customFormat="1" ht="95.25" customHeight="1">
      <c r="A31" s="123"/>
      <c r="B31" s="124"/>
      <c r="C31" s="123"/>
      <c r="D31" s="123"/>
      <c r="E31" s="325" t="s">
        <v>42</v>
      </c>
      <c r="F31" s="325"/>
      <c r="G31" s="325"/>
      <c r="H31" s="325"/>
      <c r="I31" s="123"/>
      <c r="J31" s="123"/>
      <c r="K31" s="123"/>
      <c r="L31" s="125"/>
      <c r="S31" s="123"/>
      <c r="T31" s="123"/>
      <c r="U31" s="123"/>
      <c r="V31" s="123"/>
      <c r="W31" s="123"/>
      <c r="X31" s="123"/>
      <c r="Y31" s="123"/>
      <c r="Z31" s="123"/>
      <c r="AA31" s="123"/>
      <c r="AB31" s="123"/>
      <c r="AC31" s="123"/>
      <c r="AD31" s="123"/>
      <c r="AE31" s="123"/>
    </row>
    <row r="32" spans="1:31" s="2" customFormat="1" ht="6.95" customHeight="1">
      <c r="A32" s="36"/>
      <c r="B32" s="41"/>
      <c r="C32" s="36"/>
      <c r="D32" s="36"/>
      <c r="E32" s="36"/>
      <c r="F32" s="36"/>
      <c r="G32" s="36"/>
      <c r="H32" s="36"/>
      <c r="I32" s="36"/>
      <c r="J32" s="36"/>
      <c r="K32" s="36"/>
      <c r="L32" s="53"/>
      <c r="S32" s="36"/>
      <c r="T32" s="36"/>
      <c r="U32" s="36"/>
      <c r="V32" s="36"/>
      <c r="W32" s="36"/>
      <c r="X32" s="36"/>
      <c r="Y32" s="36"/>
      <c r="Z32" s="36"/>
      <c r="AA32" s="36"/>
      <c r="AB32" s="36"/>
      <c r="AC32" s="36"/>
      <c r="AD32" s="36"/>
      <c r="AE32" s="36"/>
    </row>
    <row r="33" spans="1:31" s="2" customFormat="1" ht="6.95" customHeight="1">
      <c r="A33" s="36"/>
      <c r="B33" s="41"/>
      <c r="C33" s="36"/>
      <c r="D33" s="126"/>
      <c r="E33" s="126"/>
      <c r="F33" s="126"/>
      <c r="G33" s="126"/>
      <c r="H33" s="126"/>
      <c r="I33" s="126"/>
      <c r="J33" s="126"/>
      <c r="K33" s="126"/>
      <c r="L33" s="53"/>
      <c r="S33" s="36"/>
      <c r="T33" s="36"/>
      <c r="U33" s="36"/>
      <c r="V33" s="36"/>
      <c r="W33" s="36"/>
      <c r="X33" s="36"/>
      <c r="Y33" s="36"/>
      <c r="Z33" s="36"/>
      <c r="AA33" s="36"/>
      <c r="AB33" s="36"/>
      <c r="AC33" s="36"/>
      <c r="AD33" s="36"/>
      <c r="AE33" s="36"/>
    </row>
    <row r="34" spans="1:31" s="2" customFormat="1" ht="25.35" customHeight="1">
      <c r="A34" s="36"/>
      <c r="B34" s="41"/>
      <c r="C34" s="36"/>
      <c r="D34" s="127" t="s">
        <v>43</v>
      </c>
      <c r="E34" s="36"/>
      <c r="F34" s="36"/>
      <c r="G34" s="36"/>
      <c r="H34" s="36"/>
      <c r="I34" s="36"/>
      <c r="J34" s="128">
        <f>ROUND(J126, 2)</f>
        <v>0</v>
      </c>
      <c r="K34" s="36"/>
      <c r="L34" s="53"/>
      <c r="S34" s="36"/>
      <c r="T34" s="36"/>
      <c r="U34" s="36"/>
      <c r="V34" s="36"/>
      <c r="W34" s="36"/>
      <c r="X34" s="36"/>
      <c r="Y34" s="36"/>
      <c r="Z34" s="36"/>
      <c r="AA34" s="36"/>
      <c r="AB34" s="36"/>
      <c r="AC34" s="36"/>
      <c r="AD34" s="36"/>
      <c r="AE34" s="36"/>
    </row>
    <row r="35" spans="1:31" s="2" customFormat="1" ht="6.95" customHeight="1">
      <c r="A35" s="36"/>
      <c r="B35" s="41"/>
      <c r="C35" s="36"/>
      <c r="D35" s="126"/>
      <c r="E35" s="126"/>
      <c r="F35" s="126"/>
      <c r="G35" s="126"/>
      <c r="H35" s="126"/>
      <c r="I35" s="126"/>
      <c r="J35" s="126"/>
      <c r="K35" s="126"/>
      <c r="L35" s="53"/>
      <c r="S35" s="36"/>
      <c r="T35" s="36"/>
      <c r="U35" s="36"/>
      <c r="V35" s="36"/>
      <c r="W35" s="36"/>
      <c r="X35" s="36"/>
      <c r="Y35" s="36"/>
      <c r="Z35" s="36"/>
      <c r="AA35" s="36"/>
      <c r="AB35" s="36"/>
      <c r="AC35" s="36"/>
      <c r="AD35" s="36"/>
      <c r="AE35" s="36"/>
    </row>
    <row r="36" spans="1:31" s="2" customFormat="1" ht="14.45" customHeight="1">
      <c r="A36" s="36"/>
      <c r="B36" s="41"/>
      <c r="C36" s="36"/>
      <c r="D36" s="36"/>
      <c r="E36" s="36"/>
      <c r="F36" s="129" t="s">
        <v>45</v>
      </c>
      <c r="G36" s="36"/>
      <c r="H36" s="36"/>
      <c r="I36" s="129" t="s">
        <v>44</v>
      </c>
      <c r="J36" s="129" t="s">
        <v>46</v>
      </c>
      <c r="K36" s="36"/>
      <c r="L36" s="53"/>
      <c r="S36" s="36"/>
      <c r="T36" s="36"/>
      <c r="U36" s="36"/>
      <c r="V36" s="36"/>
      <c r="W36" s="36"/>
      <c r="X36" s="36"/>
      <c r="Y36" s="36"/>
      <c r="Z36" s="36"/>
      <c r="AA36" s="36"/>
      <c r="AB36" s="36"/>
      <c r="AC36" s="36"/>
      <c r="AD36" s="36"/>
      <c r="AE36" s="36"/>
    </row>
    <row r="37" spans="1:31" s="2" customFormat="1" ht="14.45" customHeight="1">
      <c r="A37" s="36"/>
      <c r="B37" s="41"/>
      <c r="C37" s="36"/>
      <c r="D37" s="130" t="s">
        <v>47</v>
      </c>
      <c r="E37" s="121" t="s">
        <v>48</v>
      </c>
      <c r="F37" s="131">
        <f>ROUND((SUM(BE126:BE138)),  2)</f>
        <v>0</v>
      </c>
      <c r="G37" s="36"/>
      <c r="H37" s="36"/>
      <c r="I37" s="132">
        <v>0.21</v>
      </c>
      <c r="J37" s="131">
        <f>ROUND(((SUM(BE126:BE138))*I37),  2)</f>
        <v>0</v>
      </c>
      <c r="K37" s="36"/>
      <c r="L37" s="53"/>
      <c r="S37" s="36"/>
      <c r="T37" s="36"/>
      <c r="U37" s="36"/>
      <c r="V37" s="36"/>
      <c r="W37" s="36"/>
      <c r="X37" s="36"/>
      <c r="Y37" s="36"/>
      <c r="Z37" s="36"/>
      <c r="AA37" s="36"/>
      <c r="AB37" s="36"/>
      <c r="AC37" s="36"/>
      <c r="AD37" s="36"/>
      <c r="AE37" s="36"/>
    </row>
    <row r="38" spans="1:31" s="2" customFormat="1" ht="14.45" customHeight="1">
      <c r="A38" s="36"/>
      <c r="B38" s="41"/>
      <c r="C38" s="36"/>
      <c r="D38" s="36"/>
      <c r="E38" s="121" t="s">
        <v>49</v>
      </c>
      <c r="F38" s="131">
        <f>ROUND((SUM(BF126:BF138)),  2)</f>
        <v>0</v>
      </c>
      <c r="G38" s="36"/>
      <c r="H38" s="36"/>
      <c r="I38" s="132">
        <v>0.15</v>
      </c>
      <c r="J38" s="131">
        <f>ROUND(((SUM(BF126:BF138))*I38),  2)</f>
        <v>0</v>
      </c>
      <c r="K38" s="36"/>
      <c r="L38" s="53"/>
      <c r="S38" s="36"/>
      <c r="T38" s="36"/>
      <c r="U38" s="36"/>
      <c r="V38" s="36"/>
      <c r="W38" s="36"/>
      <c r="X38" s="36"/>
      <c r="Y38" s="36"/>
      <c r="Z38" s="36"/>
      <c r="AA38" s="36"/>
      <c r="AB38" s="36"/>
      <c r="AC38" s="36"/>
      <c r="AD38" s="36"/>
      <c r="AE38" s="36"/>
    </row>
    <row r="39" spans="1:31" s="2" customFormat="1" ht="14.45" hidden="1" customHeight="1">
      <c r="A39" s="36"/>
      <c r="B39" s="41"/>
      <c r="C39" s="36"/>
      <c r="D39" s="36"/>
      <c r="E39" s="121" t="s">
        <v>50</v>
      </c>
      <c r="F39" s="131">
        <f>ROUND((SUM(BG126:BG138)),  2)</f>
        <v>0</v>
      </c>
      <c r="G39" s="36"/>
      <c r="H39" s="36"/>
      <c r="I39" s="132">
        <v>0.21</v>
      </c>
      <c r="J39" s="131">
        <f>0</f>
        <v>0</v>
      </c>
      <c r="K39" s="36"/>
      <c r="L39" s="53"/>
      <c r="S39" s="36"/>
      <c r="T39" s="36"/>
      <c r="U39" s="36"/>
      <c r="V39" s="36"/>
      <c r="W39" s="36"/>
      <c r="X39" s="36"/>
      <c r="Y39" s="36"/>
      <c r="Z39" s="36"/>
      <c r="AA39" s="36"/>
      <c r="AB39" s="36"/>
      <c r="AC39" s="36"/>
      <c r="AD39" s="36"/>
      <c r="AE39" s="36"/>
    </row>
    <row r="40" spans="1:31" s="2" customFormat="1" ht="14.45" hidden="1" customHeight="1">
      <c r="A40" s="36"/>
      <c r="B40" s="41"/>
      <c r="C40" s="36"/>
      <c r="D40" s="36"/>
      <c r="E40" s="121" t="s">
        <v>51</v>
      </c>
      <c r="F40" s="131">
        <f>ROUND((SUM(BH126:BH138)),  2)</f>
        <v>0</v>
      </c>
      <c r="G40" s="36"/>
      <c r="H40" s="36"/>
      <c r="I40" s="132">
        <v>0.15</v>
      </c>
      <c r="J40" s="131">
        <f>0</f>
        <v>0</v>
      </c>
      <c r="K40" s="36"/>
      <c r="L40" s="53"/>
      <c r="S40" s="36"/>
      <c r="T40" s="36"/>
      <c r="U40" s="36"/>
      <c r="V40" s="36"/>
      <c r="W40" s="36"/>
      <c r="X40" s="36"/>
      <c r="Y40" s="36"/>
      <c r="Z40" s="36"/>
      <c r="AA40" s="36"/>
      <c r="AB40" s="36"/>
      <c r="AC40" s="36"/>
      <c r="AD40" s="36"/>
      <c r="AE40" s="36"/>
    </row>
    <row r="41" spans="1:31" s="2" customFormat="1" ht="14.45" hidden="1" customHeight="1">
      <c r="A41" s="36"/>
      <c r="B41" s="41"/>
      <c r="C41" s="36"/>
      <c r="D41" s="36"/>
      <c r="E41" s="121" t="s">
        <v>52</v>
      </c>
      <c r="F41" s="131">
        <f>ROUND((SUM(BI126:BI138)),  2)</f>
        <v>0</v>
      </c>
      <c r="G41" s="36"/>
      <c r="H41" s="36"/>
      <c r="I41" s="132">
        <v>0</v>
      </c>
      <c r="J41" s="131">
        <f>0</f>
        <v>0</v>
      </c>
      <c r="K41" s="36"/>
      <c r="L41" s="53"/>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53"/>
      <c r="S42" s="36"/>
      <c r="T42" s="36"/>
      <c r="U42" s="36"/>
      <c r="V42" s="36"/>
      <c r="W42" s="36"/>
      <c r="X42" s="36"/>
      <c r="Y42" s="36"/>
      <c r="Z42" s="36"/>
      <c r="AA42" s="36"/>
      <c r="AB42" s="36"/>
      <c r="AC42" s="36"/>
      <c r="AD42" s="36"/>
      <c r="AE42" s="36"/>
    </row>
    <row r="43" spans="1:31" s="2" customFormat="1" ht="25.35" customHeight="1">
      <c r="A43" s="36"/>
      <c r="B43" s="41"/>
      <c r="C43" s="133"/>
      <c r="D43" s="134" t="s">
        <v>53</v>
      </c>
      <c r="E43" s="135"/>
      <c r="F43" s="135"/>
      <c r="G43" s="136" t="s">
        <v>54</v>
      </c>
      <c r="H43" s="137" t="s">
        <v>55</v>
      </c>
      <c r="I43" s="135"/>
      <c r="J43" s="138">
        <f>SUM(J34:J41)</f>
        <v>0</v>
      </c>
      <c r="K43" s="139"/>
      <c r="L43" s="53"/>
      <c r="S43" s="36"/>
      <c r="T43" s="36"/>
      <c r="U43" s="36"/>
      <c r="V43" s="36"/>
      <c r="W43" s="36"/>
      <c r="X43" s="36"/>
      <c r="Y43" s="36"/>
      <c r="Z43" s="36"/>
      <c r="AA43" s="36"/>
      <c r="AB43" s="36"/>
      <c r="AC43" s="36"/>
      <c r="AD43" s="36"/>
      <c r="AE43" s="36"/>
    </row>
    <row r="44" spans="1:31" s="2" customFormat="1" ht="14.45" customHeight="1">
      <c r="A44" s="36"/>
      <c r="B44" s="41"/>
      <c r="C44" s="36"/>
      <c r="D44" s="36"/>
      <c r="E44" s="36"/>
      <c r="F44" s="36"/>
      <c r="G44" s="36"/>
      <c r="H44" s="36"/>
      <c r="I44" s="36"/>
      <c r="J44" s="36"/>
      <c r="K44" s="36"/>
      <c r="L44" s="53"/>
      <c r="S44" s="36"/>
      <c r="T44" s="36"/>
      <c r="U44" s="36"/>
      <c r="V44" s="36"/>
      <c r="W44" s="36"/>
      <c r="X44" s="36"/>
      <c r="Y44" s="36"/>
      <c r="Z44" s="36"/>
      <c r="AA44" s="36"/>
      <c r="AB44" s="36"/>
      <c r="AC44" s="36"/>
      <c r="AD44" s="36"/>
      <c r="AE44" s="36"/>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3"/>
      <c r="D50" s="140" t="s">
        <v>56</v>
      </c>
      <c r="E50" s="141"/>
      <c r="F50" s="141"/>
      <c r="G50" s="140" t="s">
        <v>57</v>
      </c>
      <c r="H50" s="141"/>
      <c r="I50" s="141"/>
      <c r="J50" s="141"/>
      <c r="K50" s="141"/>
      <c r="L50" s="5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6"/>
      <c r="B61" s="41"/>
      <c r="C61" s="36"/>
      <c r="D61" s="142" t="s">
        <v>58</v>
      </c>
      <c r="E61" s="143"/>
      <c r="F61" s="144" t="s">
        <v>59</v>
      </c>
      <c r="G61" s="142" t="s">
        <v>58</v>
      </c>
      <c r="H61" s="143"/>
      <c r="I61" s="143"/>
      <c r="J61" s="145" t="s">
        <v>59</v>
      </c>
      <c r="K61" s="143"/>
      <c r="L61" s="53"/>
      <c r="S61" s="36"/>
      <c r="T61" s="36"/>
      <c r="U61" s="36"/>
      <c r="V61" s="36"/>
      <c r="W61" s="36"/>
      <c r="X61" s="36"/>
      <c r="Y61" s="36"/>
      <c r="Z61" s="36"/>
      <c r="AA61" s="36"/>
      <c r="AB61" s="36"/>
      <c r="AC61" s="36"/>
      <c r="AD61" s="36"/>
      <c r="AE61" s="36"/>
    </row>
    <row r="62" spans="1:31" ht="11.25">
      <c r="B62" s="21"/>
      <c r="L62" s="21"/>
    </row>
    <row r="63" spans="1:31" ht="11.25">
      <c r="B63" s="21"/>
      <c r="L63" s="21"/>
    </row>
    <row r="64" spans="1:31" ht="11.25">
      <c r="B64" s="21"/>
      <c r="L64" s="21"/>
    </row>
    <row r="65" spans="1:31" s="2" customFormat="1" ht="12.75">
      <c r="A65" s="36"/>
      <c r="B65" s="41"/>
      <c r="C65" s="36"/>
      <c r="D65" s="140" t="s">
        <v>60</v>
      </c>
      <c r="E65" s="146"/>
      <c r="F65" s="146"/>
      <c r="G65" s="140" t="s">
        <v>61</v>
      </c>
      <c r="H65" s="146"/>
      <c r="I65" s="146"/>
      <c r="J65" s="146"/>
      <c r="K65" s="146"/>
      <c r="L65" s="53"/>
      <c r="S65" s="36"/>
      <c r="T65" s="36"/>
      <c r="U65" s="36"/>
      <c r="V65" s="36"/>
      <c r="W65" s="36"/>
      <c r="X65" s="36"/>
      <c r="Y65" s="36"/>
      <c r="Z65" s="36"/>
      <c r="AA65" s="36"/>
      <c r="AB65" s="36"/>
      <c r="AC65" s="36"/>
      <c r="AD65" s="36"/>
      <c r="AE65" s="36"/>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6"/>
      <c r="B76" s="41"/>
      <c r="C76" s="36"/>
      <c r="D76" s="142" t="s">
        <v>58</v>
      </c>
      <c r="E76" s="143"/>
      <c r="F76" s="144" t="s">
        <v>59</v>
      </c>
      <c r="G76" s="142" t="s">
        <v>58</v>
      </c>
      <c r="H76" s="143"/>
      <c r="I76" s="143"/>
      <c r="J76" s="145" t="s">
        <v>59</v>
      </c>
      <c r="K76" s="143"/>
      <c r="L76" s="53"/>
      <c r="S76" s="36"/>
      <c r="T76" s="36"/>
      <c r="U76" s="36"/>
      <c r="V76" s="36"/>
      <c r="W76" s="36"/>
      <c r="X76" s="36"/>
      <c r="Y76" s="36"/>
      <c r="Z76" s="36"/>
      <c r="AA76" s="36"/>
      <c r="AB76" s="36"/>
      <c r="AC76" s="36"/>
      <c r="AD76" s="36"/>
      <c r="AE76" s="36"/>
    </row>
    <row r="77" spans="1:31" s="2" customFormat="1" ht="14.45" customHeight="1">
      <c r="A77" s="36"/>
      <c r="B77" s="147"/>
      <c r="C77" s="148"/>
      <c r="D77" s="148"/>
      <c r="E77" s="148"/>
      <c r="F77" s="148"/>
      <c r="G77" s="148"/>
      <c r="H77" s="148"/>
      <c r="I77" s="148"/>
      <c r="J77" s="148"/>
      <c r="K77" s="148"/>
      <c r="L77" s="53"/>
      <c r="S77" s="36"/>
      <c r="T77" s="36"/>
      <c r="U77" s="36"/>
      <c r="V77" s="36"/>
      <c r="W77" s="36"/>
      <c r="X77" s="36"/>
      <c r="Y77" s="36"/>
      <c r="Z77" s="36"/>
      <c r="AA77" s="36"/>
      <c r="AB77" s="36"/>
      <c r="AC77" s="36"/>
      <c r="AD77" s="36"/>
      <c r="AE77" s="36"/>
    </row>
    <row r="81" spans="1:31" s="2" customFormat="1" ht="6.95" customHeight="1">
      <c r="A81" s="36"/>
      <c r="B81" s="149"/>
      <c r="C81" s="150"/>
      <c r="D81" s="150"/>
      <c r="E81" s="150"/>
      <c r="F81" s="150"/>
      <c r="G81" s="150"/>
      <c r="H81" s="150"/>
      <c r="I81" s="150"/>
      <c r="J81" s="150"/>
      <c r="K81" s="150"/>
      <c r="L81" s="53"/>
      <c r="S81" s="36"/>
      <c r="T81" s="36"/>
      <c r="U81" s="36"/>
      <c r="V81" s="36"/>
      <c r="W81" s="36"/>
      <c r="X81" s="36"/>
      <c r="Y81" s="36"/>
      <c r="Z81" s="36"/>
      <c r="AA81" s="36"/>
      <c r="AB81" s="36"/>
      <c r="AC81" s="36"/>
      <c r="AD81" s="36"/>
      <c r="AE81" s="36"/>
    </row>
    <row r="82" spans="1:31" s="2" customFormat="1" ht="24.95" customHeight="1">
      <c r="A82" s="36"/>
      <c r="B82" s="37"/>
      <c r="C82" s="24" t="s">
        <v>137</v>
      </c>
      <c r="D82" s="38"/>
      <c r="E82" s="38"/>
      <c r="F82" s="38"/>
      <c r="G82" s="38"/>
      <c r="H82" s="38"/>
      <c r="I82" s="38"/>
      <c r="J82" s="38"/>
      <c r="K82" s="38"/>
      <c r="L82" s="53"/>
      <c r="S82" s="36"/>
      <c r="T82" s="36"/>
      <c r="U82" s="36"/>
      <c r="V82" s="36"/>
      <c r="W82" s="36"/>
      <c r="X82" s="36"/>
      <c r="Y82" s="36"/>
      <c r="Z82" s="36"/>
      <c r="AA82" s="36"/>
      <c r="AB82" s="36"/>
      <c r="AC82" s="36"/>
      <c r="AD82" s="36"/>
      <c r="AE82" s="36"/>
    </row>
    <row r="83" spans="1:31" s="2" customFormat="1" ht="6.95" customHeight="1">
      <c r="A83" s="36"/>
      <c r="B83" s="37"/>
      <c r="C83" s="38"/>
      <c r="D83" s="38"/>
      <c r="E83" s="38"/>
      <c r="F83" s="38"/>
      <c r="G83" s="38"/>
      <c r="H83" s="38"/>
      <c r="I83" s="38"/>
      <c r="J83" s="38"/>
      <c r="K83" s="38"/>
      <c r="L83" s="53"/>
      <c r="S83" s="36"/>
      <c r="T83" s="36"/>
      <c r="U83" s="36"/>
      <c r="V83" s="36"/>
      <c r="W83" s="36"/>
      <c r="X83" s="36"/>
      <c r="Y83" s="36"/>
      <c r="Z83" s="36"/>
      <c r="AA83" s="36"/>
      <c r="AB83" s="36"/>
      <c r="AC83" s="36"/>
      <c r="AD83" s="36"/>
      <c r="AE83" s="36"/>
    </row>
    <row r="84" spans="1:31" s="2" customFormat="1" ht="12" customHeight="1">
      <c r="A84" s="36"/>
      <c r="B84" s="37"/>
      <c r="C84" s="30" t="s">
        <v>16</v>
      </c>
      <c r="D84" s="38"/>
      <c r="E84" s="38"/>
      <c r="F84" s="38"/>
      <c r="G84" s="38"/>
      <c r="H84" s="38"/>
      <c r="I84" s="38"/>
      <c r="J84" s="38"/>
      <c r="K84" s="38"/>
      <c r="L84" s="53"/>
      <c r="S84" s="36"/>
      <c r="T84" s="36"/>
      <c r="U84" s="36"/>
      <c r="V84" s="36"/>
      <c r="W84" s="36"/>
      <c r="X84" s="36"/>
      <c r="Y84" s="36"/>
      <c r="Z84" s="36"/>
      <c r="AA84" s="36"/>
      <c r="AB84" s="36"/>
      <c r="AC84" s="36"/>
      <c r="AD84" s="36"/>
      <c r="AE84" s="36"/>
    </row>
    <row r="85" spans="1:31" s="2" customFormat="1" ht="16.5" customHeight="1">
      <c r="A85" s="36"/>
      <c r="B85" s="37"/>
      <c r="C85" s="38"/>
      <c r="D85" s="38"/>
      <c r="E85" s="326" t="str">
        <f>E7</f>
        <v>Technologický pavilon CPIT - rekonstrukce střech</v>
      </c>
      <c r="F85" s="327"/>
      <c r="G85" s="327"/>
      <c r="H85" s="327"/>
      <c r="I85" s="38"/>
      <c r="J85" s="38"/>
      <c r="K85" s="38"/>
      <c r="L85" s="53"/>
      <c r="S85" s="36"/>
      <c r="T85" s="36"/>
      <c r="U85" s="36"/>
      <c r="V85" s="36"/>
      <c r="W85" s="36"/>
      <c r="X85" s="36"/>
      <c r="Y85" s="36"/>
      <c r="Z85" s="36"/>
      <c r="AA85" s="36"/>
      <c r="AB85" s="36"/>
      <c r="AC85" s="36"/>
      <c r="AD85" s="36"/>
      <c r="AE85" s="36"/>
    </row>
    <row r="86" spans="1:31" s="1" customFormat="1" ht="12" customHeight="1">
      <c r="B86" s="22"/>
      <c r="C86" s="30" t="s">
        <v>133</v>
      </c>
      <c r="D86" s="23"/>
      <c r="E86" s="23"/>
      <c r="F86" s="23"/>
      <c r="G86" s="23"/>
      <c r="H86" s="23"/>
      <c r="I86" s="23"/>
      <c r="J86" s="23"/>
      <c r="K86" s="23"/>
      <c r="L86" s="21"/>
    </row>
    <row r="87" spans="1:31" s="1" customFormat="1" ht="16.5" customHeight="1">
      <c r="B87" s="22"/>
      <c r="C87" s="23"/>
      <c r="D87" s="23"/>
      <c r="E87" s="326" t="s">
        <v>729</v>
      </c>
      <c r="F87" s="285"/>
      <c r="G87" s="285"/>
      <c r="H87" s="285"/>
      <c r="I87" s="23"/>
      <c r="J87" s="23"/>
      <c r="K87" s="23"/>
      <c r="L87" s="21"/>
    </row>
    <row r="88" spans="1:31" s="1" customFormat="1" ht="12" customHeight="1">
      <c r="B88" s="22"/>
      <c r="C88" s="30" t="s">
        <v>135</v>
      </c>
      <c r="D88" s="23"/>
      <c r="E88" s="23"/>
      <c r="F88" s="23"/>
      <c r="G88" s="23"/>
      <c r="H88" s="23"/>
      <c r="I88" s="23"/>
      <c r="J88" s="23"/>
      <c r="K88" s="23"/>
      <c r="L88" s="21"/>
    </row>
    <row r="89" spans="1:31" s="2" customFormat="1" ht="16.5" customHeight="1">
      <c r="A89" s="36"/>
      <c r="B89" s="37"/>
      <c r="C89" s="38"/>
      <c r="D89" s="38"/>
      <c r="E89" s="330" t="s">
        <v>655</v>
      </c>
      <c r="F89" s="328"/>
      <c r="G89" s="328"/>
      <c r="H89" s="328"/>
      <c r="I89" s="38"/>
      <c r="J89" s="38"/>
      <c r="K89" s="38"/>
      <c r="L89" s="53"/>
      <c r="S89" s="36"/>
      <c r="T89" s="36"/>
      <c r="U89" s="36"/>
      <c r="V89" s="36"/>
      <c r="W89" s="36"/>
      <c r="X89" s="36"/>
      <c r="Y89" s="36"/>
      <c r="Z89" s="36"/>
      <c r="AA89" s="36"/>
      <c r="AB89" s="36"/>
      <c r="AC89" s="36"/>
      <c r="AD89" s="36"/>
      <c r="AE89" s="36"/>
    </row>
    <row r="90" spans="1:31" s="2" customFormat="1" ht="12" customHeight="1">
      <c r="A90" s="36"/>
      <c r="B90" s="37"/>
      <c r="C90" s="30" t="s">
        <v>656</v>
      </c>
      <c r="D90" s="38"/>
      <c r="E90" s="38"/>
      <c r="F90" s="38"/>
      <c r="G90" s="38"/>
      <c r="H90" s="38"/>
      <c r="I90" s="38"/>
      <c r="J90" s="38"/>
      <c r="K90" s="38"/>
      <c r="L90" s="53"/>
      <c r="S90" s="36"/>
      <c r="T90" s="36"/>
      <c r="U90" s="36"/>
      <c r="V90" s="36"/>
      <c r="W90" s="36"/>
      <c r="X90" s="36"/>
      <c r="Y90" s="36"/>
      <c r="Z90" s="36"/>
      <c r="AA90" s="36"/>
      <c r="AB90" s="36"/>
      <c r="AC90" s="36"/>
      <c r="AD90" s="36"/>
      <c r="AE90" s="36"/>
    </row>
    <row r="91" spans="1:31" s="2" customFormat="1" ht="16.5" customHeight="1">
      <c r="A91" s="36"/>
      <c r="B91" s="37"/>
      <c r="C91" s="38"/>
      <c r="D91" s="38"/>
      <c r="E91" s="278" t="str">
        <f>E13</f>
        <v>2a - Demontáže</v>
      </c>
      <c r="F91" s="328"/>
      <c r="G91" s="328"/>
      <c r="H91" s="328"/>
      <c r="I91" s="38"/>
      <c r="J91" s="38"/>
      <c r="K91" s="38"/>
      <c r="L91" s="53"/>
      <c r="S91" s="36"/>
      <c r="T91" s="36"/>
      <c r="U91" s="36"/>
      <c r="V91" s="36"/>
      <c r="W91" s="36"/>
      <c r="X91" s="36"/>
      <c r="Y91" s="36"/>
      <c r="Z91" s="36"/>
      <c r="AA91" s="36"/>
      <c r="AB91" s="36"/>
      <c r="AC91" s="36"/>
      <c r="AD91" s="36"/>
      <c r="AE91" s="36"/>
    </row>
    <row r="92" spans="1:31" s="2" customFormat="1" ht="6.95" customHeight="1">
      <c r="A92" s="36"/>
      <c r="B92" s="37"/>
      <c r="C92" s="38"/>
      <c r="D92" s="38"/>
      <c r="E92" s="38"/>
      <c r="F92" s="38"/>
      <c r="G92" s="38"/>
      <c r="H92" s="38"/>
      <c r="I92" s="38"/>
      <c r="J92" s="38"/>
      <c r="K92" s="38"/>
      <c r="L92" s="53"/>
      <c r="S92" s="36"/>
      <c r="T92" s="36"/>
      <c r="U92" s="36"/>
      <c r="V92" s="36"/>
      <c r="W92" s="36"/>
      <c r="X92" s="36"/>
      <c r="Y92" s="36"/>
      <c r="Z92" s="36"/>
      <c r="AA92" s="36"/>
      <c r="AB92" s="36"/>
      <c r="AC92" s="36"/>
      <c r="AD92" s="36"/>
      <c r="AE92" s="36"/>
    </row>
    <row r="93" spans="1:31" s="2" customFormat="1" ht="12" customHeight="1">
      <c r="A93" s="36"/>
      <c r="B93" s="37"/>
      <c r="C93" s="30" t="s">
        <v>22</v>
      </c>
      <c r="D93" s="38"/>
      <c r="E93" s="38"/>
      <c r="F93" s="28" t="str">
        <f>F16</f>
        <v xml:space="preserve"> </v>
      </c>
      <c r="G93" s="38"/>
      <c r="H93" s="38"/>
      <c r="I93" s="30" t="s">
        <v>24</v>
      </c>
      <c r="J93" s="68" t="str">
        <f>IF(J16="","",J16)</f>
        <v>31. 12. 2021</v>
      </c>
      <c r="K93" s="38"/>
      <c r="L93" s="53"/>
      <c r="S93" s="36"/>
      <c r="T93" s="36"/>
      <c r="U93" s="36"/>
      <c r="V93" s="36"/>
      <c r="W93" s="36"/>
      <c r="X93" s="36"/>
      <c r="Y93" s="36"/>
      <c r="Z93" s="36"/>
      <c r="AA93" s="36"/>
      <c r="AB93" s="36"/>
      <c r="AC93" s="36"/>
      <c r="AD93" s="36"/>
      <c r="AE93" s="36"/>
    </row>
    <row r="94" spans="1:31" s="2" customFormat="1" ht="6.95" customHeight="1">
      <c r="A94" s="36"/>
      <c r="B94" s="37"/>
      <c r="C94" s="38"/>
      <c r="D94" s="38"/>
      <c r="E94" s="38"/>
      <c r="F94" s="38"/>
      <c r="G94" s="38"/>
      <c r="H94" s="38"/>
      <c r="I94" s="38"/>
      <c r="J94" s="38"/>
      <c r="K94" s="38"/>
      <c r="L94" s="53"/>
      <c r="S94" s="36"/>
      <c r="T94" s="36"/>
      <c r="U94" s="36"/>
      <c r="V94" s="36"/>
      <c r="W94" s="36"/>
      <c r="X94" s="36"/>
      <c r="Y94" s="36"/>
      <c r="Z94" s="36"/>
      <c r="AA94" s="36"/>
      <c r="AB94" s="36"/>
      <c r="AC94" s="36"/>
      <c r="AD94" s="36"/>
      <c r="AE94" s="36"/>
    </row>
    <row r="95" spans="1:31" s="2" customFormat="1" ht="25.7" customHeight="1">
      <c r="A95" s="36"/>
      <c r="B95" s="37"/>
      <c r="C95" s="30" t="s">
        <v>30</v>
      </c>
      <c r="D95" s="38"/>
      <c r="E95" s="38"/>
      <c r="F95" s="28" t="str">
        <f>E19</f>
        <v xml:space="preserve">VŠB-TUO </v>
      </c>
      <c r="G95" s="38"/>
      <c r="H95" s="38"/>
      <c r="I95" s="30" t="s">
        <v>36</v>
      </c>
      <c r="J95" s="34" t="str">
        <f>E25</f>
        <v>CHVÁLEK ATELIÉR s.r.o.</v>
      </c>
      <c r="K95" s="38"/>
      <c r="L95" s="53"/>
      <c r="S95" s="36"/>
      <c r="T95" s="36"/>
      <c r="U95" s="36"/>
      <c r="V95" s="36"/>
      <c r="W95" s="36"/>
      <c r="X95" s="36"/>
      <c r="Y95" s="36"/>
      <c r="Z95" s="36"/>
      <c r="AA95" s="36"/>
      <c r="AB95" s="36"/>
      <c r="AC95" s="36"/>
      <c r="AD95" s="36"/>
      <c r="AE95" s="36"/>
    </row>
    <row r="96" spans="1:31" s="2" customFormat="1" ht="15.2" customHeight="1">
      <c r="A96" s="36"/>
      <c r="B96" s="37"/>
      <c r="C96" s="30" t="s">
        <v>34</v>
      </c>
      <c r="D96" s="38"/>
      <c r="E96" s="38"/>
      <c r="F96" s="28" t="str">
        <f>IF(E22="","",E22)</f>
        <v>Vyplň údaj</v>
      </c>
      <c r="G96" s="38"/>
      <c r="H96" s="38"/>
      <c r="I96" s="30" t="s">
        <v>39</v>
      </c>
      <c r="J96" s="34" t="str">
        <f>E28</f>
        <v xml:space="preserve"> </v>
      </c>
      <c r="K96" s="38"/>
      <c r="L96" s="53"/>
      <c r="S96" s="36"/>
      <c r="T96" s="36"/>
      <c r="U96" s="36"/>
      <c r="V96" s="36"/>
      <c r="W96" s="36"/>
      <c r="X96" s="36"/>
      <c r="Y96" s="36"/>
      <c r="Z96" s="36"/>
      <c r="AA96" s="36"/>
      <c r="AB96" s="36"/>
      <c r="AC96" s="36"/>
      <c r="AD96" s="36"/>
      <c r="AE96" s="36"/>
    </row>
    <row r="97" spans="1:47" s="2" customFormat="1" ht="10.35" customHeight="1">
      <c r="A97" s="36"/>
      <c r="B97" s="37"/>
      <c r="C97" s="38"/>
      <c r="D97" s="38"/>
      <c r="E97" s="38"/>
      <c r="F97" s="38"/>
      <c r="G97" s="38"/>
      <c r="H97" s="38"/>
      <c r="I97" s="38"/>
      <c r="J97" s="38"/>
      <c r="K97" s="38"/>
      <c r="L97" s="53"/>
      <c r="S97" s="36"/>
      <c r="T97" s="36"/>
      <c r="U97" s="36"/>
      <c r="V97" s="36"/>
      <c r="W97" s="36"/>
      <c r="X97" s="36"/>
      <c r="Y97" s="36"/>
      <c r="Z97" s="36"/>
      <c r="AA97" s="36"/>
      <c r="AB97" s="36"/>
      <c r="AC97" s="36"/>
      <c r="AD97" s="36"/>
      <c r="AE97" s="36"/>
    </row>
    <row r="98" spans="1:47" s="2" customFormat="1" ht="29.25" customHeight="1">
      <c r="A98" s="36"/>
      <c r="B98" s="37"/>
      <c r="C98" s="151" t="s">
        <v>138</v>
      </c>
      <c r="D98" s="152"/>
      <c r="E98" s="152"/>
      <c r="F98" s="152"/>
      <c r="G98" s="152"/>
      <c r="H98" s="152"/>
      <c r="I98" s="152"/>
      <c r="J98" s="153" t="s">
        <v>139</v>
      </c>
      <c r="K98" s="152"/>
      <c r="L98" s="53"/>
      <c r="S98" s="36"/>
      <c r="T98" s="36"/>
      <c r="U98" s="36"/>
      <c r="V98" s="36"/>
      <c r="W98" s="36"/>
      <c r="X98" s="36"/>
      <c r="Y98" s="36"/>
      <c r="Z98" s="36"/>
      <c r="AA98" s="36"/>
      <c r="AB98" s="36"/>
      <c r="AC98" s="36"/>
      <c r="AD98" s="36"/>
      <c r="AE98" s="36"/>
    </row>
    <row r="99" spans="1:47" s="2" customFormat="1" ht="10.35" customHeight="1">
      <c r="A99" s="36"/>
      <c r="B99" s="37"/>
      <c r="C99" s="38"/>
      <c r="D99" s="38"/>
      <c r="E99" s="38"/>
      <c r="F99" s="38"/>
      <c r="G99" s="38"/>
      <c r="H99" s="38"/>
      <c r="I99" s="38"/>
      <c r="J99" s="38"/>
      <c r="K99" s="38"/>
      <c r="L99" s="53"/>
      <c r="S99" s="36"/>
      <c r="T99" s="36"/>
      <c r="U99" s="36"/>
      <c r="V99" s="36"/>
      <c r="W99" s="36"/>
      <c r="X99" s="36"/>
      <c r="Y99" s="36"/>
      <c r="Z99" s="36"/>
      <c r="AA99" s="36"/>
      <c r="AB99" s="36"/>
      <c r="AC99" s="36"/>
      <c r="AD99" s="36"/>
      <c r="AE99" s="36"/>
    </row>
    <row r="100" spans="1:47" s="2" customFormat="1" ht="22.9" customHeight="1">
      <c r="A100" s="36"/>
      <c r="B100" s="37"/>
      <c r="C100" s="154" t="s">
        <v>140</v>
      </c>
      <c r="D100" s="38"/>
      <c r="E100" s="38"/>
      <c r="F100" s="38"/>
      <c r="G100" s="38"/>
      <c r="H100" s="38"/>
      <c r="I100" s="38"/>
      <c r="J100" s="86">
        <f>J126</f>
        <v>0</v>
      </c>
      <c r="K100" s="38"/>
      <c r="L100" s="53"/>
      <c r="S100" s="36"/>
      <c r="T100" s="36"/>
      <c r="U100" s="36"/>
      <c r="V100" s="36"/>
      <c r="W100" s="36"/>
      <c r="X100" s="36"/>
      <c r="Y100" s="36"/>
      <c r="Z100" s="36"/>
      <c r="AA100" s="36"/>
      <c r="AB100" s="36"/>
      <c r="AC100" s="36"/>
      <c r="AD100" s="36"/>
      <c r="AE100" s="36"/>
      <c r="AU100" s="18" t="s">
        <v>141</v>
      </c>
    </row>
    <row r="101" spans="1:47" s="9" customFormat="1" ht="24.95" customHeight="1">
      <c r="B101" s="155"/>
      <c r="C101" s="156"/>
      <c r="D101" s="157" t="s">
        <v>820</v>
      </c>
      <c r="E101" s="158"/>
      <c r="F101" s="158"/>
      <c r="G101" s="158"/>
      <c r="H101" s="158"/>
      <c r="I101" s="158"/>
      <c r="J101" s="159">
        <f>J127</f>
        <v>0</v>
      </c>
      <c r="K101" s="156"/>
      <c r="L101" s="160"/>
    </row>
    <row r="102" spans="1:47" s="10" customFormat="1" ht="19.899999999999999" customHeight="1">
      <c r="B102" s="161"/>
      <c r="C102" s="106"/>
      <c r="D102" s="162" t="s">
        <v>659</v>
      </c>
      <c r="E102" s="163"/>
      <c r="F102" s="163"/>
      <c r="G102" s="163"/>
      <c r="H102" s="163"/>
      <c r="I102" s="163"/>
      <c r="J102" s="164">
        <f>J128</f>
        <v>0</v>
      </c>
      <c r="K102" s="106"/>
      <c r="L102" s="165"/>
    </row>
    <row r="103" spans="1:47" s="2" customFormat="1" ht="21.75" customHeight="1">
      <c r="A103" s="36"/>
      <c r="B103" s="37"/>
      <c r="C103" s="38"/>
      <c r="D103" s="38"/>
      <c r="E103" s="38"/>
      <c r="F103" s="38"/>
      <c r="G103" s="38"/>
      <c r="H103" s="38"/>
      <c r="I103" s="38"/>
      <c r="J103" s="38"/>
      <c r="K103" s="38"/>
      <c r="L103" s="53"/>
      <c r="S103" s="36"/>
      <c r="T103" s="36"/>
      <c r="U103" s="36"/>
      <c r="V103" s="36"/>
      <c r="W103" s="36"/>
      <c r="X103" s="36"/>
      <c r="Y103" s="36"/>
      <c r="Z103" s="36"/>
      <c r="AA103" s="36"/>
      <c r="AB103" s="36"/>
      <c r="AC103" s="36"/>
      <c r="AD103" s="36"/>
      <c r="AE103" s="36"/>
    </row>
    <row r="104" spans="1:47" s="2" customFormat="1" ht="6.95" customHeight="1">
      <c r="A104" s="36"/>
      <c r="B104" s="56"/>
      <c r="C104" s="57"/>
      <c r="D104" s="57"/>
      <c r="E104" s="57"/>
      <c r="F104" s="57"/>
      <c r="G104" s="57"/>
      <c r="H104" s="57"/>
      <c r="I104" s="57"/>
      <c r="J104" s="57"/>
      <c r="K104" s="57"/>
      <c r="L104" s="53"/>
      <c r="S104" s="36"/>
      <c r="T104" s="36"/>
      <c r="U104" s="36"/>
      <c r="V104" s="36"/>
      <c r="W104" s="36"/>
      <c r="X104" s="36"/>
      <c r="Y104" s="36"/>
      <c r="Z104" s="36"/>
      <c r="AA104" s="36"/>
      <c r="AB104" s="36"/>
      <c r="AC104" s="36"/>
      <c r="AD104" s="36"/>
      <c r="AE104" s="36"/>
    </row>
    <row r="108" spans="1:47" s="2" customFormat="1" ht="6.95" customHeight="1">
      <c r="A108" s="36"/>
      <c r="B108" s="58"/>
      <c r="C108" s="59"/>
      <c r="D108" s="59"/>
      <c r="E108" s="59"/>
      <c r="F108" s="59"/>
      <c r="G108" s="59"/>
      <c r="H108" s="59"/>
      <c r="I108" s="59"/>
      <c r="J108" s="59"/>
      <c r="K108" s="59"/>
      <c r="L108" s="53"/>
      <c r="S108" s="36"/>
      <c r="T108" s="36"/>
      <c r="U108" s="36"/>
      <c r="V108" s="36"/>
      <c r="W108" s="36"/>
      <c r="X108" s="36"/>
      <c r="Y108" s="36"/>
      <c r="Z108" s="36"/>
      <c r="AA108" s="36"/>
      <c r="AB108" s="36"/>
      <c r="AC108" s="36"/>
      <c r="AD108" s="36"/>
      <c r="AE108" s="36"/>
    </row>
    <row r="109" spans="1:47" s="2" customFormat="1" ht="24.95" customHeight="1">
      <c r="A109" s="36"/>
      <c r="B109" s="37"/>
      <c r="C109" s="24" t="s">
        <v>159</v>
      </c>
      <c r="D109" s="38"/>
      <c r="E109" s="38"/>
      <c r="F109" s="38"/>
      <c r="G109" s="38"/>
      <c r="H109" s="38"/>
      <c r="I109" s="38"/>
      <c r="J109" s="38"/>
      <c r="K109" s="38"/>
      <c r="L109" s="53"/>
      <c r="S109" s="36"/>
      <c r="T109" s="36"/>
      <c r="U109" s="36"/>
      <c r="V109" s="36"/>
      <c r="W109" s="36"/>
      <c r="X109" s="36"/>
      <c r="Y109" s="36"/>
      <c r="Z109" s="36"/>
      <c r="AA109" s="36"/>
      <c r="AB109" s="36"/>
      <c r="AC109" s="36"/>
      <c r="AD109" s="36"/>
      <c r="AE109" s="36"/>
    </row>
    <row r="110" spans="1:47" s="2" customFormat="1" ht="6.95" customHeight="1">
      <c r="A110" s="36"/>
      <c r="B110" s="37"/>
      <c r="C110" s="38"/>
      <c r="D110" s="38"/>
      <c r="E110" s="38"/>
      <c r="F110" s="38"/>
      <c r="G110" s="38"/>
      <c r="H110" s="38"/>
      <c r="I110" s="38"/>
      <c r="J110" s="38"/>
      <c r="K110" s="38"/>
      <c r="L110" s="53"/>
      <c r="S110" s="36"/>
      <c r="T110" s="36"/>
      <c r="U110" s="36"/>
      <c r="V110" s="36"/>
      <c r="W110" s="36"/>
      <c r="X110" s="36"/>
      <c r="Y110" s="36"/>
      <c r="Z110" s="36"/>
      <c r="AA110" s="36"/>
      <c r="AB110" s="36"/>
      <c r="AC110" s="36"/>
      <c r="AD110" s="36"/>
      <c r="AE110" s="36"/>
    </row>
    <row r="111" spans="1:47" s="2" customFormat="1" ht="12" customHeight="1">
      <c r="A111" s="36"/>
      <c r="B111" s="37"/>
      <c r="C111" s="30" t="s">
        <v>16</v>
      </c>
      <c r="D111" s="38"/>
      <c r="E111" s="38"/>
      <c r="F111" s="38"/>
      <c r="G111" s="38"/>
      <c r="H111" s="38"/>
      <c r="I111" s="38"/>
      <c r="J111" s="38"/>
      <c r="K111" s="38"/>
      <c r="L111" s="53"/>
      <c r="S111" s="36"/>
      <c r="T111" s="36"/>
      <c r="U111" s="36"/>
      <c r="V111" s="36"/>
      <c r="W111" s="36"/>
      <c r="X111" s="36"/>
      <c r="Y111" s="36"/>
      <c r="Z111" s="36"/>
      <c r="AA111" s="36"/>
      <c r="AB111" s="36"/>
      <c r="AC111" s="36"/>
      <c r="AD111" s="36"/>
      <c r="AE111" s="36"/>
    </row>
    <row r="112" spans="1:47" s="2" customFormat="1" ht="16.5" customHeight="1">
      <c r="A112" s="36"/>
      <c r="B112" s="37"/>
      <c r="C112" s="38"/>
      <c r="D112" s="38"/>
      <c r="E112" s="326" t="str">
        <f>E7</f>
        <v>Technologický pavilon CPIT - rekonstrukce střech</v>
      </c>
      <c r="F112" s="327"/>
      <c r="G112" s="327"/>
      <c r="H112" s="327"/>
      <c r="I112" s="38"/>
      <c r="J112" s="38"/>
      <c r="K112" s="38"/>
      <c r="L112" s="53"/>
      <c r="S112" s="36"/>
      <c r="T112" s="36"/>
      <c r="U112" s="36"/>
      <c r="V112" s="36"/>
      <c r="W112" s="36"/>
      <c r="X112" s="36"/>
      <c r="Y112" s="36"/>
      <c r="Z112" s="36"/>
      <c r="AA112" s="36"/>
      <c r="AB112" s="36"/>
      <c r="AC112" s="36"/>
      <c r="AD112" s="36"/>
      <c r="AE112" s="36"/>
    </row>
    <row r="113" spans="1:63" s="1" customFormat="1" ht="12" customHeight="1">
      <c r="B113" s="22"/>
      <c r="C113" s="30" t="s">
        <v>133</v>
      </c>
      <c r="D113" s="23"/>
      <c r="E113" s="23"/>
      <c r="F113" s="23"/>
      <c r="G113" s="23"/>
      <c r="H113" s="23"/>
      <c r="I113" s="23"/>
      <c r="J113" s="23"/>
      <c r="K113" s="23"/>
      <c r="L113" s="21"/>
    </row>
    <row r="114" spans="1:63" s="1" customFormat="1" ht="16.5" customHeight="1">
      <c r="B114" s="22"/>
      <c r="C114" s="23"/>
      <c r="D114" s="23"/>
      <c r="E114" s="326" t="s">
        <v>729</v>
      </c>
      <c r="F114" s="285"/>
      <c r="G114" s="285"/>
      <c r="H114" s="285"/>
      <c r="I114" s="23"/>
      <c r="J114" s="23"/>
      <c r="K114" s="23"/>
      <c r="L114" s="21"/>
    </row>
    <row r="115" spans="1:63" s="1" customFormat="1" ht="12" customHeight="1">
      <c r="B115" s="22"/>
      <c r="C115" s="30" t="s">
        <v>135</v>
      </c>
      <c r="D115" s="23"/>
      <c r="E115" s="23"/>
      <c r="F115" s="23"/>
      <c r="G115" s="23"/>
      <c r="H115" s="23"/>
      <c r="I115" s="23"/>
      <c r="J115" s="23"/>
      <c r="K115" s="23"/>
      <c r="L115" s="21"/>
    </row>
    <row r="116" spans="1:63" s="2" customFormat="1" ht="16.5" customHeight="1">
      <c r="A116" s="36"/>
      <c r="B116" s="37"/>
      <c r="C116" s="38"/>
      <c r="D116" s="38"/>
      <c r="E116" s="330" t="s">
        <v>655</v>
      </c>
      <c r="F116" s="328"/>
      <c r="G116" s="328"/>
      <c r="H116" s="328"/>
      <c r="I116" s="38"/>
      <c r="J116" s="38"/>
      <c r="K116" s="38"/>
      <c r="L116" s="53"/>
      <c r="S116" s="36"/>
      <c r="T116" s="36"/>
      <c r="U116" s="36"/>
      <c r="V116" s="36"/>
      <c r="W116" s="36"/>
      <c r="X116" s="36"/>
      <c r="Y116" s="36"/>
      <c r="Z116" s="36"/>
      <c r="AA116" s="36"/>
      <c r="AB116" s="36"/>
      <c r="AC116" s="36"/>
      <c r="AD116" s="36"/>
      <c r="AE116" s="36"/>
    </row>
    <row r="117" spans="1:63" s="2" customFormat="1" ht="12" customHeight="1">
      <c r="A117" s="36"/>
      <c r="B117" s="37"/>
      <c r="C117" s="30" t="s">
        <v>656</v>
      </c>
      <c r="D117" s="38"/>
      <c r="E117" s="38"/>
      <c r="F117" s="38"/>
      <c r="G117" s="38"/>
      <c r="H117" s="38"/>
      <c r="I117" s="38"/>
      <c r="J117" s="38"/>
      <c r="K117" s="38"/>
      <c r="L117" s="53"/>
      <c r="S117" s="36"/>
      <c r="T117" s="36"/>
      <c r="U117" s="36"/>
      <c r="V117" s="36"/>
      <c r="W117" s="36"/>
      <c r="X117" s="36"/>
      <c r="Y117" s="36"/>
      <c r="Z117" s="36"/>
      <c r="AA117" s="36"/>
      <c r="AB117" s="36"/>
      <c r="AC117" s="36"/>
      <c r="AD117" s="36"/>
      <c r="AE117" s="36"/>
    </row>
    <row r="118" spans="1:63" s="2" customFormat="1" ht="16.5" customHeight="1">
      <c r="A118" s="36"/>
      <c r="B118" s="37"/>
      <c r="C118" s="38"/>
      <c r="D118" s="38"/>
      <c r="E118" s="278" t="str">
        <f>E13</f>
        <v>2a - Demontáže</v>
      </c>
      <c r="F118" s="328"/>
      <c r="G118" s="328"/>
      <c r="H118" s="328"/>
      <c r="I118" s="38"/>
      <c r="J118" s="38"/>
      <c r="K118" s="38"/>
      <c r="L118" s="53"/>
      <c r="S118" s="36"/>
      <c r="T118" s="36"/>
      <c r="U118" s="36"/>
      <c r="V118" s="36"/>
      <c r="W118" s="36"/>
      <c r="X118" s="36"/>
      <c r="Y118" s="36"/>
      <c r="Z118" s="36"/>
      <c r="AA118" s="36"/>
      <c r="AB118" s="36"/>
      <c r="AC118" s="36"/>
      <c r="AD118" s="36"/>
      <c r="AE118" s="36"/>
    </row>
    <row r="119" spans="1:63" s="2" customFormat="1" ht="6.95" customHeight="1">
      <c r="A119" s="36"/>
      <c r="B119" s="37"/>
      <c r="C119" s="38"/>
      <c r="D119" s="38"/>
      <c r="E119" s="38"/>
      <c r="F119" s="38"/>
      <c r="G119" s="38"/>
      <c r="H119" s="38"/>
      <c r="I119" s="38"/>
      <c r="J119" s="38"/>
      <c r="K119" s="38"/>
      <c r="L119" s="53"/>
      <c r="S119" s="36"/>
      <c r="T119" s="36"/>
      <c r="U119" s="36"/>
      <c r="V119" s="36"/>
      <c r="W119" s="36"/>
      <c r="X119" s="36"/>
      <c r="Y119" s="36"/>
      <c r="Z119" s="36"/>
      <c r="AA119" s="36"/>
      <c r="AB119" s="36"/>
      <c r="AC119" s="36"/>
      <c r="AD119" s="36"/>
      <c r="AE119" s="36"/>
    </row>
    <row r="120" spans="1:63" s="2" customFormat="1" ht="12" customHeight="1">
      <c r="A120" s="36"/>
      <c r="B120" s="37"/>
      <c r="C120" s="30" t="s">
        <v>22</v>
      </c>
      <c r="D120" s="38"/>
      <c r="E120" s="38"/>
      <c r="F120" s="28" t="str">
        <f>F16</f>
        <v xml:space="preserve"> </v>
      </c>
      <c r="G120" s="38"/>
      <c r="H120" s="38"/>
      <c r="I120" s="30" t="s">
        <v>24</v>
      </c>
      <c r="J120" s="68" t="str">
        <f>IF(J16="","",J16)</f>
        <v>31. 12. 2021</v>
      </c>
      <c r="K120" s="38"/>
      <c r="L120" s="53"/>
      <c r="S120" s="36"/>
      <c r="T120" s="36"/>
      <c r="U120" s="36"/>
      <c r="V120" s="36"/>
      <c r="W120" s="36"/>
      <c r="X120" s="36"/>
      <c r="Y120" s="36"/>
      <c r="Z120" s="36"/>
      <c r="AA120" s="36"/>
      <c r="AB120" s="36"/>
      <c r="AC120" s="36"/>
      <c r="AD120" s="36"/>
      <c r="AE120" s="36"/>
    </row>
    <row r="121" spans="1:63" s="2" customFormat="1" ht="6.95" customHeight="1">
      <c r="A121" s="36"/>
      <c r="B121" s="37"/>
      <c r="C121" s="38"/>
      <c r="D121" s="38"/>
      <c r="E121" s="38"/>
      <c r="F121" s="38"/>
      <c r="G121" s="38"/>
      <c r="H121" s="38"/>
      <c r="I121" s="38"/>
      <c r="J121" s="38"/>
      <c r="K121" s="38"/>
      <c r="L121" s="53"/>
      <c r="S121" s="36"/>
      <c r="T121" s="36"/>
      <c r="U121" s="36"/>
      <c r="V121" s="36"/>
      <c r="W121" s="36"/>
      <c r="X121" s="36"/>
      <c r="Y121" s="36"/>
      <c r="Z121" s="36"/>
      <c r="AA121" s="36"/>
      <c r="AB121" s="36"/>
      <c r="AC121" s="36"/>
      <c r="AD121" s="36"/>
      <c r="AE121" s="36"/>
    </row>
    <row r="122" spans="1:63" s="2" customFormat="1" ht="25.7" customHeight="1">
      <c r="A122" s="36"/>
      <c r="B122" s="37"/>
      <c r="C122" s="30" t="s">
        <v>30</v>
      </c>
      <c r="D122" s="38"/>
      <c r="E122" s="38"/>
      <c r="F122" s="28" t="str">
        <f>E19</f>
        <v xml:space="preserve">VŠB-TUO </v>
      </c>
      <c r="G122" s="38"/>
      <c r="H122" s="38"/>
      <c r="I122" s="30" t="s">
        <v>36</v>
      </c>
      <c r="J122" s="34" t="str">
        <f>E25</f>
        <v>CHVÁLEK ATELIÉR s.r.o.</v>
      </c>
      <c r="K122" s="38"/>
      <c r="L122" s="53"/>
      <c r="S122" s="36"/>
      <c r="T122" s="36"/>
      <c r="U122" s="36"/>
      <c r="V122" s="36"/>
      <c r="W122" s="36"/>
      <c r="X122" s="36"/>
      <c r="Y122" s="36"/>
      <c r="Z122" s="36"/>
      <c r="AA122" s="36"/>
      <c r="AB122" s="36"/>
      <c r="AC122" s="36"/>
      <c r="AD122" s="36"/>
      <c r="AE122" s="36"/>
    </row>
    <row r="123" spans="1:63" s="2" customFormat="1" ht="15.2" customHeight="1">
      <c r="A123" s="36"/>
      <c r="B123" s="37"/>
      <c r="C123" s="30" t="s">
        <v>34</v>
      </c>
      <c r="D123" s="38"/>
      <c r="E123" s="38"/>
      <c r="F123" s="28" t="str">
        <f>IF(E22="","",E22)</f>
        <v>Vyplň údaj</v>
      </c>
      <c r="G123" s="38"/>
      <c r="H123" s="38"/>
      <c r="I123" s="30" t="s">
        <v>39</v>
      </c>
      <c r="J123" s="34" t="str">
        <f>E28</f>
        <v xml:space="preserve"> </v>
      </c>
      <c r="K123" s="38"/>
      <c r="L123" s="53"/>
      <c r="S123" s="36"/>
      <c r="T123" s="36"/>
      <c r="U123" s="36"/>
      <c r="V123" s="36"/>
      <c r="W123" s="36"/>
      <c r="X123" s="36"/>
      <c r="Y123" s="36"/>
      <c r="Z123" s="36"/>
      <c r="AA123" s="36"/>
      <c r="AB123" s="36"/>
      <c r="AC123" s="36"/>
      <c r="AD123" s="36"/>
      <c r="AE123" s="36"/>
    </row>
    <row r="124" spans="1:63" s="2" customFormat="1" ht="10.35" customHeight="1">
      <c r="A124" s="36"/>
      <c r="B124" s="37"/>
      <c r="C124" s="38"/>
      <c r="D124" s="38"/>
      <c r="E124" s="38"/>
      <c r="F124" s="38"/>
      <c r="G124" s="38"/>
      <c r="H124" s="38"/>
      <c r="I124" s="38"/>
      <c r="J124" s="38"/>
      <c r="K124" s="38"/>
      <c r="L124" s="53"/>
      <c r="S124" s="36"/>
      <c r="T124" s="36"/>
      <c r="U124" s="36"/>
      <c r="V124" s="36"/>
      <c r="W124" s="36"/>
      <c r="X124" s="36"/>
      <c r="Y124" s="36"/>
      <c r="Z124" s="36"/>
      <c r="AA124" s="36"/>
      <c r="AB124" s="36"/>
      <c r="AC124" s="36"/>
      <c r="AD124" s="36"/>
      <c r="AE124" s="36"/>
    </row>
    <row r="125" spans="1:63" s="11" customFormat="1" ht="29.25" customHeight="1">
      <c r="A125" s="166"/>
      <c r="B125" s="167"/>
      <c r="C125" s="168" t="s">
        <v>160</v>
      </c>
      <c r="D125" s="169" t="s">
        <v>68</v>
      </c>
      <c r="E125" s="169" t="s">
        <v>64</v>
      </c>
      <c r="F125" s="169" t="s">
        <v>65</v>
      </c>
      <c r="G125" s="169" t="s">
        <v>161</v>
      </c>
      <c r="H125" s="169" t="s">
        <v>162</v>
      </c>
      <c r="I125" s="169" t="s">
        <v>163</v>
      </c>
      <c r="J125" s="169" t="s">
        <v>139</v>
      </c>
      <c r="K125" s="170" t="s">
        <v>164</v>
      </c>
      <c r="L125" s="171"/>
      <c r="M125" s="77" t="s">
        <v>1</v>
      </c>
      <c r="N125" s="78" t="s">
        <v>47</v>
      </c>
      <c r="O125" s="78" t="s">
        <v>165</v>
      </c>
      <c r="P125" s="78" t="s">
        <v>166</v>
      </c>
      <c r="Q125" s="78" t="s">
        <v>167</v>
      </c>
      <c r="R125" s="78" t="s">
        <v>168</v>
      </c>
      <c r="S125" s="78" t="s">
        <v>169</v>
      </c>
      <c r="T125" s="79" t="s">
        <v>170</v>
      </c>
      <c r="U125" s="166"/>
      <c r="V125" s="166"/>
      <c r="W125" s="166"/>
      <c r="X125" s="166"/>
      <c r="Y125" s="166"/>
      <c r="Z125" s="166"/>
      <c r="AA125" s="166"/>
      <c r="AB125" s="166"/>
      <c r="AC125" s="166"/>
      <c r="AD125" s="166"/>
      <c r="AE125" s="166"/>
    </row>
    <row r="126" spans="1:63" s="2" customFormat="1" ht="22.9" customHeight="1">
      <c r="A126" s="36"/>
      <c r="B126" s="37"/>
      <c r="C126" s="84" t="s">
        <v>171</v>
      </c>
      <c r="D126" s="38"/>
      <c r="E126" s="38"/>
      <c r="F126" s="38"/>
      <c r="G126" s="38"/>
      <c r="H126" s="38"/>
      <c r="I126" s="38"/>
      <c r="J126" s="172">
        <f>BK126</f>
        <v>0</v>
      </c>
      <c r="K126" s="38"/>
      <c r="L126" s="41"/>
      <c r="M126" s="80"/>
      <c r="N126" s="173"/>
      <c r="O126" s="81"/>
      <c r="P126" s="174">
        <f>P127</f>
        <v>0</v>
      </c>
      <c r="Q126" s="81"/>
      <c r="R126" s="174">
        <f>R127</f>
        <v>0</v>
      </c>
      <c r="S126" s="81"/>
      <c r="T126" s="175">
        <f>T127</f>
        <v>0</v>
      </c>
      <c r="U126" s="36"/>
      <c r="V126" s="36"/>
      <c r="W126" s="36"/>
      <c r="X126" s="36"/>
      <c r="Y126" s="36"/>
      <c r="Z126" s="36"/>
      <c r="AA126" s="36"/>
      <c r="AB126" s="36"/>
      <c r="AC126" s="36"/>
      <c r="AD126" s="36"/>
      <c r="AE126" s="36"/>
      <c r="AT126" s="18" t="s">
        <v>82</v>
      </c>
      <c r="AU126" s="18" t="s">
        <v>141</v>
      </c>
      <c r="BK126" s="176">
        <f>BK127</f>
        <v>0</v>
      </c>
    </row>
    <row r="127" spans="1:63" s="12" customFormat="1" ht="25.9" customHeight="1">
      <c r="B127" s="177"/>
      <c r="C127" s="178"/>
      <c r="D127" s="179" t="s">
        <v>82</v>
      </c>
      <c r="E127" s="180" t="s">
        <v>660</v>
      </c>
      <c r="F127" s="180" t="s">
        <v>821</v>
      </c>
      <c r="G127" s="178"/>
      <c r="H127" s="178"/>
      <c r="I127" s="181"/>
      <c r="J127" s="182">
        <f>BK127</f>
        <v>0</v>
      </c>
      <c r="K127" s="178"/>
      <c r="L127" s="183"/>
      <c r="M127" s="184"/>
      <c r="N127" s="185"/>
      <c r="O127" s="185"/>
      <c r="P127" s="186">
        <f>P128</f>
        <v>0</v>
      </c>
      <c r="Q127" s="185"/>
      <c r="R127" s="186">
        <f>R128</f>
        <v>0</v>
      </c>
      <c r="S127" s="185"/>
      <c r="T127" s="187">
        <f>T128</f>
        <v>0</v>
      </c>
      <c r="AR127" s="188" t="s">
        <v>87</v>
      </c>
      <c r="AT127" s="189" t="s">
        <v>82</v>
      </c>
      <c r="AU127" s="189" t="s">
        <v>83</v>
      </c>
      <c r="AY127" s="188" t="s">
        <v>174</v>
      </c>
      <c r="BK127" s="190">
        <f>BK128</f>
        <v>0</v>
      </c>
    </row>
    <row r="128" spans="1:63" s="12" customFormat="1" ht="22.9" customHeight="1">
      <c r="B128" s="177"/>
      <c r="C128" s="178"/>
      <c r="D128" s="179" t="s">
        <v>82</v>
      </c>
      <c r="E128" s="191" t="s">
        <v>662</v>
      </c>
      <c r="F128" s="191" t="s">
        <v>663</v>
      </c>
      <c r="G128" s="178"/>
      <c r="H128" s="178"/>
      <c r="I128" s="181"/>
      <c r="J128" s="192">
        <f>BK128</f>
        <v>0</v>
      </c>
      <c r="K128" s="178"/>
      <c r="L128" s="183"/>
      <c r="M128" s="184"/>
      <c r="N128" s="185"/>
      <c r="O128" s="185"/>
      <c r="P128" s="186">
        <f>SUM(P129:P138)</f>
        <v>0</v>
      </c>
      <c r="Q128" s="185"/>
      <c r="R128" s="186">
        <f>SUM(R129:R138)</f>
        <v>0</v>
      </c>
      <c r="S128" s="185"/>
      <c r="T128" s="187">
        <f>SUM(T129:T138)</f>
        <v>0</v>
      </c>
      <c r="AR128" s="188" t="s">
        <v>87</v>
      </c>
      <c r="AT128" s="189" t="s">
        <v>82</v>
      </c>
      <c r="AU128" s="189" t="s">
        <v>87</v>
      </c>
      <c r="AY128" s="188" t="s">
        <v>174</v>
      </c>
      <c r="BK128" s="190">
        <f>SUM(BK129:BK138)</f>
        <v>0</v>
      </c>
    </row>
    <row r="129" spans="1:65" s="2" customFormat="1" ht="16.5" customHeight="1">
      <c r="A129" s="36"/>
      <c r="B129" s="37"/>
      <c r="C129" s="193" t="s">
        <v>87</v>
      </c>
      <c r="D129" s="193" t="s">
        <v>177</v>
      </c>
      <c r="E129" s="194" t="s">
        <v>822</v>
      </c>
      <c r="F129" s="195" t="s">
        <v>665</v>
      </c>
      <c r="G129" s="196" t="s">
        <v>180</v>
      </c>
      <c r="H129" s="197">
        <v>194</v>
      </c>
      <c r="I129" s="198"/>
      <c r="J129" s="199">
        <f>ROUND(I129*H129,2)</f>
        <v>0</v>
      </c>
      <c r="K129" s="195" t="s">
        <v>181</v>
      </c>
      <c r="L129" s="41"/>
      <c r="M129" s="200" t="s">
        <v>1</v>
      </c>
      <c r="N129" s="201" t="s">
        <v>48</v>
      </c>
      <c r="O129" s="73"/>
      <c r="P129" s="202">
        <f>O129*H129</f>
        <v>0</v>
      </c>
      <c r="Q129" s="202">
        <v>0</v>
      </c>
      <c r="R129" s="202">
        <f>Q129*H129</f>
        <v>0</v>
      </c>
      <c r="S129" s="202">
        <v>0</v>
      </c>
      <c r="T129" s="203">
        <f>S129*H129</f>
        <v>0</v>
      </c>
      <c r="U129" s="36"/>
      <c r="V129" s="36"/>
      <c r="W129" s="36"/>
      <c r="X129" s="36"/>
      <c r="Y129" s="36"/>
      <c r="Z129" s="36"/>
      <c r="AA129" s="36"/>
      <c r="AB129" s="36"/>
      <c r="AC129" s="36"/>
      <c r="AD129" s="36"/>
      <c r="AE129" s="36"/>
      <c r="AR129" s="204" t="s">
        <v>120</v>
      </c>
      <c r="AT129" s="204" t="s">
        <v>177</v>
      </c>
      <c r="AU129" s="204" t="s">
        <v>91</v>
      </c>
      <c r="AY129" s="18" t="s">
        <v>174</v>
      </c>
      <c r="BE129" s="205">
        <f>IF(N129="základní",J129,0)</f>
        <v>0</v>
      </c>
      <c r="BF129" s="205">
        <f>IF(N129="snížená",J129,0)</f>
        <v>0</v>
      </c>
      <c r="BG129" s="205">
        <f>IF(N129="zákl. přenesená",J129,0)</f>
        <v>0</v>
      </c>
      <c r="BH129" s="205">
        <f>IF(N129="sníž. přenesená",J129,0)</f>
        <v>0</v>
      </c>
      <c r="BI129" s="205">
        <f>IF(N129="nulová",J129,0)</f>
        <v>0</v>
      </c>
      <c r="BJ129" s="18" t="s">
        <v>87</v>
      </c>
      <c r="BK129" s="205">
        <f>ROUND(I129*H129,2)</f>
        <v>0</v>
      </c>
      <c r="BL129" s="18" t="s">
        <v>120</v>
      </c>
      <c r="BM129" s="204" t="s">
        <v>91</v>
      </c>
    </row>
    <row r="130" spans="1:65" s="2" customFormat="1" ht="39">
      <c r="A130" s="36"/>
      <c r="B130" s="37"/>
      <c r="C130" s="38"/>
      <c r="D130" s="206" t="s">
        <v>183</v>
      </c>
      <c r="E130" s="38"/>
      <c r="F130" s="207" t="s">
        <v>666</v>
      </c>
      <c r="G130" s="38"/>
      <c r="H130" s="38"/>
      <c r="I130" s="208"/>
      <c r="J130" s="38"/>
      <c r="K130" s="38"/>
      <c r="L130" s="41"/>
      <c r="M130" s="209"/>
      <c r="N130" s="210"/>
      <c r="O130" s="73"/>
      <c r="P130" s="73"/>
      <c r="Q130" s="73"/>
      <c r="R130" s="73"/>
      <c r="S130" s="73"/>
      <c r="T130" s="74"/>
      <c r="U130" s="36"/>
      <c r="V130" s="36"/>
      <c r="W130" s="36"/>
      <c r="X130" s="36"/>
      <c r="Y130" s="36"/>
      <c r="Z130" s="36"/>
      <c r="AA130" s="36"/>
      <c r="AB130" s="36"/>
      <c r="AC130" s="36"/>
      <c r="AD130" s="36"/>
      <c r="AE130" s="36"/>
      <c r="AT130" s="18" t="s">
        <v>183</v>
      </c>
      <c r="AU130" s="18" t="s">
        <v>91</v>
      </c>
    </row>
    <row r="131" spans="1:65" s="2" customFormat="1" ht="16.5" customHeight="1">
      <c r="A131" s="36"/>
      <c r="B131" s="37"/>
      <c r="C131" s="193" t="s">
        <v>91</v>
      </c>
      <c r="D131" s="193" t="s">
        <v>177</v>
      </c>
      <c r="E131" s="194" t="s">
        <v>823</v>
      </c>
      <c r="F131" s="195" t="s">
        <v>668</v>
      </c>
      <c r="G131" s="196" t="s">
        <v>180</v>
      </c>
      <c r="H131" s="197">
        <v>23</v>
      </c>
      <c r="I131" s="198"/>
      <c r="J131" s="199">
        <f>ROUND(I131*H131,2)</f>
        <v>0</v>
      </c>
      <c r="K131" s="195" t="s">
        <v>181</v>
      </c>
      <c r="L131" s="41"/>
      <c r="M131" s="200" t="s">
        <v>1</v>
      </c>
      <c r="N131" s="201" t="s">
        <v>48</v>
      </c>
      <c r="O131" s="73"/>
      <c r="P131" s="202">
        <f>O131*H131</f>
        <v>0</v>
      </c>
      <c r="Q131" s="202">
        <v>0</v>
      </c>
      <c r="R131" s="202">
        <f>Q131*H131</f>
        <v>0</v>
      </c>
      <c r="S131" s="202">
        <v>0</v>
      </c>
      <c r="T131" s="203">
        <f>S131*H131</f>
        <v>0</v>
      </c>
      <c r="U131" s="36"/>
      <c r="V131" s="36"/>
      <c r="W131" s="36"/>
      <c r="X131" s="36"/>
      <c r="Y131" s="36"/>
      <c r="Z131" s="36"/>
      <c r="AA131" s="36"/>
      <c r="AB131" s="36"/>
      <c r="AC131" s="36"/>
      <c r="AD131" s="36"/>
      <c r="AE131" s="36"/>
      <c r="AR131" s="204" t="s">
        <v>120</v>
      </c>
      <c r="AT131" s="204" t="s">
        <v>177</v>
      </c>
      <c r="AU131" s="204" t="s">
        <v>91</v>
      </c>
      <c r="AY131" s="18" t="s">
        <v>174</v>
      </c>
      <c r="BE131" s="205">
        <f>IF(N131="základní",J131,0)</f>
        <v>0</v>
      </c>
      <c r="BF131" s="205">
        <f>IF(N131="snížená",J131,0)</f>
        <v>0</v>
      </c>
      <c r="BG131" s="205">
        <f>IF(N131="zákl. přenesená",J131,0)</f>
        <v>0</v>
      </c>
      <c r="BH131" s="205">
        <f>IF(N131="sníž. přenesená",J131,0)</f>
        <v>0</v>
      </c>
      <c r="BI131" s="205">
        <f>IF(N131="nulová",J131,0)</f>
        <v>0</v>
      </c>
      <c r="BJ131" s="18" t="s">
        <v>87</v>
      </c>
      <c r="BK131" s="205">
        <f>ROUND(I131*H131,2)</f>
        <v>0</v>
      </c>
      <c r="BL131" s="18" t="s">
        <v>120</v>
      </c>
      <c r="BM131" s="204" t="s">
        <v>120</v>
      </c>
    </row>
    <row r="132" spans="1:65" s="2" customFormat="1" ht="19.5">
      <c r="A132" s="36"/>
      <c r="B132" s="37"/>
      <c r="C132" s="38"/>
      <c r="D132" s="206" t="s">
        <v>183</v>
      </c>
      <c r="E132" s="38"/>
      <c r="F132" s="207" t="s">
        <v>824</v>
      </c>
      <c r="G132" s="38"/>
      <c r="H132" s="38"/>
      <c r="I132" s="208"/>
      <c r="J132" s="38"/>
      <c r="K132" s="38"/>
      <c r="L132" s="41"/>
      <c r="M132" s="209"/>
      <c r="N132" s="210"/>
      <c r="O132" s="73"/>
      <c r="P132" s="73"/>
      <c r="Q132" s="73"/>
      <c r="R132" s="73"/>
      <c r="S132" s="73"/>
      <c r="T132" s="74"/>
      <c r="U132" s="36"/>
      <c r="V132" s="36"/>
      <c r="W132" s="36"/>
      <c r="X132" s="36"/>
      <c r="Y132" s="36"/>
      <c r="Z132" s="36"/>
      <c r="AA132" s="36"/>
      <c r="AB132" s="36"/>
      <c r="AC132" s="36"/>
      <c r="AD132" s="36"/>
      <c r="AE132" s="36"/>
      <c r="AT132" s="18" t="s">
        <v>183</v>
      </c>
      <c r="AU132" s="18" t="s">
        <v>91</v>
      </c>
    </row>
    <row r="133" spans="1:65" s="2" customFormat="1" ht="16.5" customHeight="1">
      <c r="A133" s="36"/>
      <c r="B133" s="37"/>
      <c r="C133" s="193" t="s">
        <v>105</v>
      </c>
      <c r="D133" s="193" t="s">
        <v>177</v>
      </c>
      <c r="E133" s="194" t="s">
        <v>825</v>
      </c>
      <c r="F133" s="195" t="s">
        <v>674</v>
      </c>
      <c r="G133" s="196" t="s">
        <v>643</v>
      </c>
      <c r="H133" s="197">
        <v>3</v>
      </c>
      <c r="I133" s="198"/>
      <c r="J133" s="199">
        <f>ROUND(I133*H133,2)</f>
        <v>0</v>
      </c>
      <c r="K133" s="195" t="s">
        <v>181</v>
      </c>
      <c r="L133" s="41"/>
      <c r="M133" s="200" t="s">
        <v>1</v>
      </c>
      <c r="N133" s="201" t="s">
        <v>48</v>
      </c>
      <c r="O133" s="73"/>
      <c r="P133" s="202">
        <f>O133*H133</f>
        <v>0</v>
      </c>
      <c r="Q133" s="202">
        <v>0</v>
      </c>
      <c r="R133" s="202">
        <f>Q133*H133</f>
        <v>0</v>
      </c>
      <c r="S133" s="202">
        <v>0</v>
      </c>
      <c r="T133" s="203">
        <f>S133*H133</f>
        <v>0</v>
      </c>
      <c r="U133" s="36"/>
      <c r="V133" s="36"/>
      <c r="W133" s="36"/>
      <c r="X133" s="36"/>
      <c r="Y133" s="36"/>
      <c r="Z133" s="36"/>
      <c r="AA133" s="36"/>
      <c r="AB133" s="36"/>
      <c r="AC133" s="36"/>
      <c r="AD133" s="36"/>
      <c r="AE133" s="36"/>
      <c r="AR133" s="204" t="s">
        <v>120</v>
      </c>
      <c r="AT133" s="204" t="s">
        <v>177</v>
      </c>
      <c r="AU133" s="204" t="s">
        <v>91</v>
      </c>
      <c r="AY133" s="18" t="s">
        <v>174</v>
      </c>
      <c r="BE133" s="205">
        <f>IF(N133="základní",J133,0)</f>
        <v>0</v>
      </c>
      <c r="BF133" s="205">
        <f>IF(N133="snížená",J133,0)</f>
        <v>0</v>
      </c>
      <c r="BG133" s="205">
        <f>IF(N133="zákl. přenesená",J133,0)</f>
        <v>0</v>
      </c>
      <c r="BH133" s="205">
        <f>IF(N133="sníž. přenesená",J133,0)</f>
        <v>0</v>
      </c>
      <c r="BI133" s="205">
        <f>IF(N133="nulová",J133,0)</f>
        <v>0</v>
      </c>
      <c r="BJ133" s="18" t="s">
        <v>87</v>
      </c>
      <c r="BK133" s="205">
        <f>ROUND(I133*H133,2)</f>
        <v>0</v>
      </c>
      <c r="BL133" s="18" t="s">
        <v>120</v>
      </c>
      <c r="BM133" s="204" t="s">
        <v>175</v>
      </c>
    </row>
    <row r="134" spans="1:65" s="2" customFormat="1" ht="48.75">
      <c r="A134" s="36"/>
      <c r="B134" s="37"/>
      <c r="C134" s="38"/>
      <c r="D134" s="206" t="s">
        <v>183</v>
      </c>
      <c r="E134" s="38"/>
      <c r="F134" s="207" t="s">
        <v>826</v>
      </c>
      <c r="G134" s="38"/>
      <c r="H134" s="38"/>
      <c r="I134" s="208"/>
      <c r="J134" s="38"/>
      <c r="K134" s="38"/>
      <c r="L134" s="41"/>
      <c r="M134" s="209"/>
      <c r="N134" s="210"/>
      <c r="O134" s="73"/>
      <c r="P134" s="73"/>
      <c r="Q134" s="73"/>
      <c r="R134" s="73"/>
      <c r="S134" s="73"/>
      <c r="T134" s="74"/>
      <c r="U134" s="36"/>
      <c r="V134" s="36"/>
      <c r="W134" s="36"/>
      <c r="X134" s="36"/>
      <c r="Y134" s="36"/>
      <c r="Z134" s="36"/>
      <c r="AA134" s="36"/>
      <c r="AB134" s="36"/>
      <c r="AC134" s="36"/>
      <c r="AD134" s="36"/>
      <c r="AE134" s="36"/>
      <c r="AT134" s="18" t="s">
        <v>183</v>
      </c>
      <c r="AU134" s="18" t="s">
        <v>91</v>
      </c>
    </row>
    <row r="135" spans="1:65" s="2" customFormat="1" ht="16.5" customHeight="1">
      <c r="A135" s="36"/>
      <c r="B135" s="37"/>
      <c r="C135" s="193" t="s">
        <v>120</v>
      </c>
      <c r="D135" s="193" t="s">
        <v>177</v>
      </c>
      <c r="E135" s="194" t="s">
        <v>827</v>
      </c>
      <c r="F135" s="195" t="s">
        <v>677</v>
      </c>
      <c r="G135" s="196" t="s">
        <v>643</v>
      </c>
      <c r="H135" s="197">
        <v>2</v>
      </c>
      <c r="I135" s="198"/>
      <c r="J135" s="199">
        <f>ROUND(I135*H135,2)</f>
        <v>0</v>
      </c>
      <c r="K135" s="195" t="s">
        <v>181</v>
      </c>
      <c r="L135" s="41"/>
      <c r="M135" s="200" t="s">
        <v>1</v>
      </c>
      <c r="N135" s="201" t="s">
        <v>48</v>
      </c>
      <c r="O135" s="73"/>
      <c r="P135" s="202">
        <f>O135*H135</f>
        <v>0</v>
      </c>
      <c r="Q135" s="202">
        <v>0</v>
      </c>
      <c r="R135" s="202">
        <f>Q135*H135</f>
        <v>0</v>
      </c>
      <c r="S135" s="202">
        <v>0</v>
      </c>
      <c r="T135" s="203">
        <f>S135*H135</f>
        <v>0</v>
      </c>
      <c r="U135" s="36"/>
      <c r="V135" s="36"/>
      <c r="W135" s="36"/>
      <c r="X135" s="36"/>
      <c r="Y135" s="36"/>
      <c r="Z135" s="36"/>
      <c r="AA135" s="36"/>
      <c r="AB135" s="36"/>
      <c r="AC135" s="36"/>
      <c r="AD135" s="36"/>
      <c r="AE135" s="36"/>
      <c r="AR135" s="204" t="s">
        <v>120</v>
      </c>
      <c r="AT135" s="204" t="s">
        <v>177</v>
      </c>
      <c r="AU135" s="204" t="s">
        <v>91</v>
      </c>
      <c r="AY135" s="18" t="s">
        <v>174</v>
      </c>
      <c r="BE135" s="205">
        <f>IF(N135="základní",J135,0)</f>
        <v>0</v>
      </c>
      <c r="BF135" s="205">
        <f>IF(N135="snížená",J135,0)</f>
        <v>0</v>
      </c>
      <c r="BG135" s="205">
        <f>IF(N135="zákl. přenesená",J135,0)</f>
        <v>0</v>
      </c>
      <c r="BH135" s="205">
        <f>IF(N135="sníž. přenesená",J135,0)</f>
        <v>0</v>
      </c>
      <c r="BI135" s="205">
        <f>IF(N135="nulová",J135,0)</f>
        <v>0</v>
      </c>
      <c r="BJ135" s="18" t="s">
        <v>87</v>
      </c>
      <c r="BK135" s="205">
        <f>ROUND(I135*H135,2)</f>
        <v>0</v>
      </c>
      <c r="BL135" s="18" t="s">
        <v>120</v>
      </c>
      <c r="BM135" s="204" t="s">
        <v>225</v>
      </c>
    </row>
    <row r="136" spans="1:65" s="2" customFormat="1" ht="29.25">
      <c r="A136" s="36"/>
      <c r="B136" s="37"/>
      <c r="C136" s="38"/>
      <c r="D136" s="206" t="s">
        <v>183</v>
      </c>
      <c r="E136" s="38"/>
      <c r="F136" s="207" t="s">
        <v>828</v>
      </c>
      <c r="G136" s="38"/>
      <c r="H136" s="38"/>
      <c r="I136" s="208"/>
      <c r="J136" s="38"/>
      <c r="K136" s="38"/>
      <c r="L136" s="41"/>
      <c r="M136" s="209"/>
      <c r="N136" s="210"/>
      <c r="O136" s="73"/>
      <c r="P136" s="73"/>
      <c r="Q136" s="73"/>
      <c r="R136" s="73"/>
      <c r="S136" s="73"/>
      <c r="T136" s="74"/>
      <c r="U136" s="36"/>
      <c r="V136" s="36"/>
      <c r="W136" s="36"/>
      <c r="X136" s="36"/>
      <c r="Y136" s="36"/>
      <c r="Z136" s="36"/>
      <c r="AA136" s="36"/>
      <c r="AB136" s="36"/>
      <c r="AC136" s="36"/>
      <c r="AD136" s="36"/>
      <c r="AE136" s="36"/>
      <c r="AT136" s="18" t="s">
        <v>183</v>
      </c>
      <c r="AU136" s="18" t="s">
        <v>91</v>
      </c>
    </row>
    <row r="137" spans="1:65" s="2" customFormat="1" ht="16.5" customHeight="1">
      <c r="A137" s="36"/>
      <c r="B137" s="37"/>
      <c r="C137" s="193" t="s">
        <v>208</v>
      </c>
      <c r="D137" s="193" t="s">
        <v>177</v>
      </c>
      <c r="E137" s="194" t="s">
        <v>829</v>
      </c>
      <c r="F137" s="195" t="s">
        <v>680</v>
      </c>
      <c r="G137" s="196" t="s">
        <v>643</v>
      </c>
      <c r="H137" s="197">
        <v>13</v>
      </c>
      <c r="I137" s="198"/>
      <c r="J137" s="199">
        <f>ROUND(I137*H137,2)</f>
        <v>0</v>
      </c>
      <c r="K137" s="195" t="s">
        <v>181</v>
      </c>
      <c r="L137" s="41"/>
      <c r="M137" s="200" t="s">
        <v>1</v>
      </c>
      <c r="N137" s="201" t="s">
        <v>48</v>
      </c>
      <c r="O137" s="73"/>
      <c r="P137" s="202">
        <f>O137*H137</f>
        <v>0</v>
      </c>
      <c r="Q137" s="202">
        <v>0</v>
      </c>
      <c r="R137" s="202">
        <f>Q137*H137</f>
        <v>0</v>
      </c>
      <c r="S137" s="202">
        <v>0</v>
      </c>
      <c r="T137" s="203">
        <f>S137*H137</f>
        <v>0</v>
      </c>
      <c r="U137" s="36"/>
      <c r="V137" s="36"/>
      <c r="W137" s="36"/>
      <c r="X137" s="36"/>
      <c r="Y137" s="36"/>
      <c r="Z137" s="36"/>
      <c r="AA137" s="36"/>
      <c r="AB137" s="36"/>
      <c r="AC137" s="36"/>
      <c r="AD137" s="36"/>
      <c r="AE137" s="36"/>
      <c r="AR137" s="204" t="s">
        <v>120</v>
      </c>
      <c r="AT137" s="204" t="s">
        <v>177</v>
      </c>
      <c r="AU137" s="204" t="s">
        <v>91</v>
      </c>
      <c r="AY137" s="18" t="s">
        <v>174</v>
      </c>
      <c r="BE137" s="205">
        <f>IF(N137="základní",J137,0)</f>
        <v>0</v>
      </c>
      <c r="BF137" s="205">
        <f>IF(N137="snížená",J137,0)</f>
        <v>0</v>
      </c>
      <c r="BG137" s="205">
        <f>IF(N137="zákl. přenesená",J137,0)</f>
        <v>0</v>
      </c>
      <c r="BH137" s="205">
        <f>IF(N137="sníž. přenesená",J137,0)</f>
        <v>0</v>
      </c>
      <c r="BI137" s="205">
        <f>IF(N137="nulová",J137,0)</f>
        <v>0</v>
      </c>
      <c r="BJ137" s="18" t="s">
        <v>87</v>
      </c>
      <c r="BK137" s="205">
        <f>ROUND(I137*H137,2)</f>
        <v>0</v>
      </c>
      <c r="BL137" s="18" t="s">
        <v>120</v>
      </c>
      <c r="BM137" s="204" t="s">
        <v>233</v>
      </c>
    </row>
    <row r="138" spans="1:65" s="2" customFormat="1" ht="29.25">
      <c r="A138" s="36"/>
      <c r="B138" s="37"/>
      <c r="C138" s="38"/>
      <c r="D138" s="206" t="s">
        <v>183</v>
      </c>
      <c r="E138" s="38"/>
      <c r="F138" s="207" t="s">
        <v>828</v>
      </c>
      <c r="G138" s="38"/>
      <c r="H138" s="38"/>
      <c r="I138" s="208"/>
      <c r="J138" s="38"/>
      <c r="K138" s="38"/>
      <c r="L138" s="41"/>
      <c r="M138" s="270"/>
      <c r="N138" s="271"/>
      <c r="O138" s="267"/>
      <c r="P138" s="267"/>
      <c r="Q138" s="267"/>
      <c r="R138" s="267"/>
      <c r="S138" s="267"/>
      <c r="T138" s="272"/>
      <c r="U138" s="36"/>
      <c r="V138" s="36"/>
      <c r="W138" s="36"/>
      <c r="X138" s="36"/>
      <c r="Y138" s="36"/>
      <c r="Z138" s="36"/>
      <c r="AA138" s="36"/>
      <c r="AB138" s="36"/>
      <c r="AC138" s="36"/>
      <c r="AD138" s="36"/>
      <c r="AE138" s="36"/>
      <c r="AT138" s="18" t="s">
        <v>183</v>
      </c>
      <c r="AU138" s="18" t="s">
        <v>91</v>
      </c>
    </row>
    <row r="139" spans="1:65" s="2" customFormat="1" ht="6.95" customHeight="1">
      <c r="A139" s="36"/>
      <c r="B139" s="56"/>
      <c r="C139" s="57"/>
      <c r="D139" s="57"/>
      <c r="E139" s="57"/>
      <c r="F139" s="57"/>
      <c r="G139" s="57"/>
      <c r="H139" s="57"/>
      <c r="I139" s="57"/>
      <c r="J139" s="57"/>
      <c r="K139" s="57"/>
      <c r="L139" s="41"/>
      <c r="M139" s="36"/>
      <c r="O139" s="36"/>
      <c r="P139" s="36"/>
      <c r="Q139" s="36"/>
      <c r="R139" s="36"/>
      <c r="S139" s="36"/>
      <c r="T139" s="36"/>
      <c r="U139" s="36"/>
      <c r="V139" s="36"/>
      <c r="W139" s="36"/>
      <c r="X139" s="36"/>
      <c r="Y139" s="36"/>
      <c r="Z139" s="36"/>
      <c r="AA139" s="36"/>
      <c r="AB139" s="36"/>
      <c r="AC139" s="36"/>
      <c r="AD139" s="36"/>
      <c r="AE139" s="36"/>
    </row>
  </sheetData>
  <sheetProtection algorithmName="SHA-512" hashValue="k3C6NVX0le/taOdEtakbDru7MUMPpHawav4UhSJKBNq8TUtO81GqGyFyr18xrHPIeghuiqbculBvqq+jepIgww==" saltValue="UA+ww6Z9STdj1Hdpwilsv45wxidk4/aMgWxyoBeM9vx5ZeAjor0LurAe/v7N9IJ+DOI9bAxu8yOfcMe3G8BnAQ==" spinCount="100000" sheet="1" objects="1" scenarios="1" formatColumns="0" formatRows="0" autoFilter="0"/>
  <autoFilter ref="C125:K138" xr:uid="{00000000-0009-0000-0000-000007000000}"/>
  <mergeCells count="15">
    <mergeCell ref="E112:H112"/>
    <mergeCell ref="E116:H116"/>
    <mergeCell ref="E114:H114"/>
    <mergeCell ref="E118:H118"/>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BM157"/>
  <sheetViews>
    <sheetView showGridLines="0" topLeftCell="A111"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0"/>
      <c r="M2" s="300"/>
      <c r="N2" s="300"/>
      <c r="O2" s="300"/>
      <c r="P2" s="300"/>
      <c r="Q2" s="300"/>
      <c r="R2" s="300"/>
      <c r="S2" s="300"/>
      <c r="T2" s="300"/>
      <c r="U2" s="300"/>
      <c r="V2" s="300"/>
      <c r="AT2" s="18" t="s">
        <v>119</v>
      </c>
    </row>
    <row r="3" spans="1:46" s="1" customFormat="1" ht="6.95" customHeight="1">
      <c r="B3" s="117"/>
      <c r="C3" s="118"/>
      <c r="D3" s="118"/>
      <c r="E3" s="118"/>
      <c r="F3" s="118"/>
      <c r="G3" s="118"/>
      <c r="H3" s="118"/>
      <c r="I3" s="118"/>
      <c r="J3" s="118"/>
      <c r="K3" s="118"/>
      <c r="L3" s="21"/>
      <c r="AT3" s="18" t="s">
        <v>91</v>
      </c>
    </row>
    <row r="4" spans="1:46" s="1" customFormat="1" ht="24.95" customHeight="1">
      <c r="B4" s="21"/>
      <c r="D4" s="119" t="s">
        <v>132</v>
      </c>
      <c r="L4" s="21"/>
      <c r="M4" s="120" t="s">
        <v>10</v>
      </c>
      <c r="AT4" s="18" t="s">
        <v>4</v>
      </c>
    </row>
    <row r="5" spans="1:46" s="1" customFormat="1" ht="6.95" customHeight="1">
      <c r="B5" s="21"/>
      <c r="L5" s="21"/>
    </row>
    <row r="6" spans="1:46" s="1" customFormat="1" ht="12" customHeight="1">
      <c r="B6" s="21"/>
      <c r="D6" s="121" t="s">
        <v>16</v>
      </c>
      <c r="L6" s="21"/>
    </row>
    <row r="7" spans="1:46" s="1" customFormat="1" ht="16.5" customHeight="1">
      <c r="B7" s="21"/>
      <c r="E7" s="319" t="str">
        <f>'Rekapitulace stavby'!K6</f>
        <v>Technologický pavilon CPIT - rekonstrukce střech</v>
      </c>
      <c r="F7" s="320"/>
      <c r="G7" s="320"/>
      <c r="H7" s="320"/>
      <c r="L7" s="21"/>
    </row>
    <row r="8" spans="1:46" ht="12.75">
      <c r="B8" s="21"/>
      <c r="D8" s="121" t="s">
        <v>133</v>
      </c>
      <c r="L8" s="21"/>
    </row>
    <row r="9" spans="1:46" s="1" customFormat="1" ht="16.5" customHeight="1">
      <c r="B9" s="21"/>
      <c r="E9" s="319" t="s">
        <v>729</v>
      </c>
      <c r="F9" s="300"/>
      <c r="G9" s="300"/>
      <c r="H9" s="300"/>
      <c r="L9" s="21"/>
    </row>
    <row r="10" spans="1:46" s="1" customFormat="1" ht="12" customHeight="1">
      <c r="B10" s="21"/>
      <c r="D10" s="121" t="s">
        <v>135</v>
      </c>
      <c r="L10" s="21"/>
    </row>
    <row r="11" spans="1:46" s="2" customFormat="1" ht="16.5" customHeight="1">
      <c r="A11" s="36"/>
      <c r="B11" s="41"/>
      <c r="C11" s="36"/>
      <c r="D11" s="36"/>
      <c r="E11" s="329" t="s">
        <v>655</v>
      </c>
      <c r="F11" s="321"/>
      <c r="G11" s="321"/>
      <c r="H11" s="321"/>
      <c r="I11" s="36"/>
      <c r="J11" s="36"/>
      <c r="K11" s="36"/>
      <c r="L11" s="53"/>
      <c r="S11" s="36"/>
      <c r="T11" s="36"/>
      <c r="U11" s="36"/>
      <c r="V11" s="36"/>
      <c r="W11" s="36"/>
      <c r="X11" s="36"/>
      <c r="Y11" s="36"/>
      <c r="Z11" s="36"/>
      <c r="AA11" s="36"/>
      <c r="AB11" s="36"/>
      <c r="AC11" s="36"/>
      <c r="AD11" s="36"/>
      <c r="AE11" s="36"/>
    </row>
    <row r="12" spans="1:46" s="2" customFormat="1" ht="12" customHeight="1">
      <c r="A12" s="36"/>
      <c r="B12" s="41"/>
      <c r="C12" s="36"/>
      <c r="D12" s="121" t="s">
        <v>656</v>
      </c>
      <c r="E12" s="36"/>
      <c r="F12" s="36"/>
      <c r="G12" s="36"/>
      <c r="H12" s="36"/>
      <c r="I12" s="36"/>
      <c r="J12" s="36"/>
      <c r="K12" s="36"/>
      <c r="L12" s="53"/>
      <c r="S12" s="36"/>
      <c r="T12" s="36"/>
      <c r="U12" s="36"/>
      <c r="V12" s="36"/>
      <c r="W12" s="36"/>
      <c r="X12" s="36"/>
      <c r="Y12" s="36"/>
      <c r="Z12" s="36"/>
      <c r="AA12" s="36"/>
      <c r="AB12" s="36"/>
      <c r="AC12" s="36"/>
      <c r="AD12" s="36"/>
      <c r="AE12" s="36"/>
    </row>
    <row r="13" spans="1:46" s="2" customFormat="1" ht="16.5" customHeight="1">
      <c r="A13" s="36"/>
      <c r="B13" s="41"/>
      <c r="C13" s="36"/>
      <c r="D13" s="36"/>
      <c r="E13" s="322" t="s">
        <v>830</v>
      </c>
      <c r="F13" s="321"/>
      <c r="G13" s="321"/>
      <c r="H13" s="321"/>
      <c r="I13" s="36"/>
      <c r="J13" s="36"/>
      <c r="K13" s="36"/>
      <c r="L13" s="53"/>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53"/>
      <c r="S14" s="36"/>
      <c r="T14" s="36"/>
      <c r="U14" s="36"/>
      <c r="V14" s="36"/>
      <c r="W14" s="36"/>
      <c r="X14" s="36"/>
      <c r="Y14" s="36"/>
      <c r="Z14" s="36"/>
      <c r="AA14" s="36"/>
      <c r="AB14" s="36"/>
      <c r="AC14" s="36"/>
      <c r="AD14" s="36"/>
      <c r="AE14" s="36"/>
    </row>
    <row r="15" spans="1:46" s="2" customFormat="1" ht="12" customHeight="1">
      <c r="A15" s="36"/>
      <c r="B15" s="41"/>
      <c r="C15" s="36"/>
      <c r="D15" s="121" t="s">
        <v>18</v>
      </c>
      <c r="E15" s="36"/>
      <c r="F15" s="112" t="s">
        <v>1</v>
      </c>
      <c r="G15" s="36"/>
      <c r="H15" s="36"/>
      <c r="I15" s="121" t="s">
        <v>20</v>
      </c>
      <c r="J15" s="112" t="s">
        <v>1</v>
      </c>
      <c r="K15" s="36"/>
      <c r="L15" s="53"/>
      <c r="S15" s="36"/>
      <c r="T15" s="36"/>
      <c r="U15" s="36"/>
      <c r="V15" s="36"/>
      <c r="W15" s="36"/>
      <c r="X15" s="36"/>
      <c r="Y15" s="36"/>
      <c r="Z15" s="36"/>
      <c r="AA15" s="36"/>
      <c r="AB15" s="36"/>
      <c r="AC15" s="36"/>
      <c r="AD15" s="36"/>
      <c r="AE15" s="36"/>
    </row>
    <row r="16" spans="1:46" s="2" customFormat="1" ht="12" customHeight="1">
      <c r="A16" s="36"/>
      <c r="B16" s="41"/>
      <c r="C16" s="36"/>
      <c r="D16" s="121" t="s">
        <v>22</v>
      </c>
      <c r="E16" s="36"/>
      <c r="F16" s="112" t="s">
        <v>40</v>
      </c>
      <c r="G16" s="36"/>
      <c r="H16" s="36"/>
      <c r="I16" s="121" t="s">
        <v>24</v>
      </c>
      <c r="J16" s="122" t="str">
        <f>'Rekapitulace stavby'!AN8</f>
        <v>31. 12. 2021</v>
      </c>
      <c r="K16" s="36"/>
      <c r="L16" s="53"/>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53"/>
      <c r="S17" s="36"/>
      <c r="T17" s="36"/>
      <c r="U17" s="36"/>
      <c r="V17" s="36"/>
      <c r="W17" s="36"/>
      <c r="X17" s="36"/>
      <c r="Y17" s="36"/>
      <c r="Z17" s="36"/>
      <c r="AA17" s="36"/>
      <c r="AB17" s="36"/>
      <c r="AC17" s="36"/>
      <c r="AD17" s="36"/>
      <c r="AE17" s="36"/>
    </row>
    <row r="18" spans="1:31" s="2" customFormat="1" ht="12" customHeight="1">
      <c r="A18" s="36"/>
      <c r="B18" s="41"/>
      <c r="C18" s="36"/>
      <c r="D18" s="121" t="s">
        <v>30</v>
      </c>
      <c r="E18" s="36"/>
      <c r="F18" s="36"/>
      <c r="G18" s="36"/>
      <c r="H18" s="36"/>
      <c r="I18" s="121" t="s">
        <v>31</v>
      </c>
      <c r="J18" s="112" t="str">
        <f>IF('Rekapitulace stavby'!AN10="","",'Rekapitulace stavby'!AN10)</f>
        <v/>
      </c>
      <c r="K18" s="36"/>
      <c r="L18" s="53"/>
      <c r="S18" s="36"/>
      <c r="T18" s="36"/>
      <c r="U18" s="36"/>
      <c r="V18" s="36"/>
      <c r="W18" s="36"/>
      <c r="X18" s="36"/>
      <c r="Y18" s="36"/>
      <c r="Z18" s="36"/>
      <c r="AA18" s="36"/>
      <c r="AB18" s="36"/>
      <c r="AC18" s="36"/>
      <c r="AD18" s="36"/>
      <c r="AE18" s="36"/>
    </row>
    <row r="19" spans="1:31" s="2" customFormat="1" ht="18" customHeight="1">
      <c r="A19" s="36"/>
      <c r="B19" s="41"/>
      <c r="C19" s="36"/>
      <c r="D19" s="36"/>
      <c r="E19" s="112" t="str">
        <f>IF('Rekapitulace stavby'!E11="","",'Rekapitulace stavby'!E11)</f>
        <v xml:space="preserve">VŠB-TUO </v>
      </c>
      <c r="F19" s="36"/>
      <c r="G19" s="36"/>
      <c r="H19" s="36"/>
      <c r="I19" s="121" t="s">
        <v>33</v>
      </c>
      <c r="J19" s="112" t="str">
        <f>IF('Rekapitulace stavby'!AN11="","",'Rekapitulace stavby'!AN11)</f>
        <v/>
      </c>
      <c r="K19" s="36"/>
      <c r="L19" s="53"/>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53"/>
      <c r="S20" s="36"/>
      <c r="T20" s="36"/>
      <c r="U20" s="36"/>
      <c r="V20" s="36"/>
      <c r="W20" s="36"/>
      <c r="X20" s="36"/>
      <c r="Y20" s="36"/>
      <c r="Z20" s="36"/>
      <c r="AA20" s="36"/>
      <c r="AB20" s="36"/>
      <c r="AC20" s="36"/>
      <c r="AD20" s="36"/>
      <c r="AE20" s="36"/>
    </row>
    <row r="21" spans="1:31" s="2" customFormat="1" ht="12" customHeight="1">
      <c r="A21" s="36"/>
      <c r="B21" s="41"/>
      <c r="C21" s="36"/>
      <c r="D21" s="121" t="s">
        <v>34</v>
      </c>
      <c r="E21" s="36"/>
      <c r="F21" s="36"/>
      <c r="G21" s="36"/>
      <c r="H21" s="36"/>
      <c r="I21" s="121" t="s">
        <v>31</v>
      </c>
      <c r="J21" s="31" t="str">
        <f>'Rekapitulace stavby'!AN13</f>
        <v>Vyplň údaj</v>
      </c>
      <c r="K21" s="36"/>
      <c r="L21" s="53"/>
      <c r="S21" s="36"/>
      <c r="T21" s="36"/>
      <c r="U21" s="36"/>
      <c r="V21" s="36"/>
      <c r="W21" s="36"/>
      <c r="X21" s="36"/>
      <c r="Y21" s="36"/>
      <c r="Z21" s="36"/>
      <c r="AA21" s="36"/>
      <c r="AB21" s="36"/>
      <c r="AC21" s="36"/>
      <c r="AD21" s="36"/>
      <c r="AE21" s="36"/>
    </row>
    <row r="22" spans="1:31" s="2" customFormat="1" ht="18" customHeight="1">
      <c r="A22" s="36"/>
      <c r="B22" s="41"/>
      <c r="C22" s="36"/>
      <c r="D22" s="36"/>
      <c r="E22" s="323" t="str">
        <f>'Rekapitulace stavby'!E14</f>
        <v>Vyplň údaj</v>
      </c>
      <c r="F22" s="324"/>
      <c r="G22" s="324"/>
      <c r="H22" s="324"/>
      <c r="I22" s="121" t="s">
        <v>33</v>
      </c>
      <c r="J22" s="31" t="str">
        <f>'Rekapitulace stavby'!AN14</f>
        <v>Vyplň údaj</v>
      </c>
      <c r="K22" s="36"/>
      <c r="L22" s="53"/>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53"/>
      <c r="S23" s="36"/>
      <c r="T23" s="36"/>
      <c r="U23" s="36"/>
      <c r="V23" s="36"/>
      <c r="W23" s="36"/>
      <c r="X23" s="36"/>
      <c r="Y23" s="36"/>
      <c r="Z23" s="36"/>
      <c r="AA23" s="36"/>
      <c r="AB23" s="36"/>
      <c r="AC23" s="36"/>
      <c r="AD23" s="36"/>
      <c r="AE23" s="36"/>
    </row>
    <row r="24" spans="1:31" s="2" customFormat="1" ht="12" customHeight="1">
      <c r="A24" s="36"/>
      <c r="B24" s="41"/>
      <c r="C24" s="36"/>
      <c r="D24" s="121" t="s">
        <v>36</v>
      </c>
      <c r="E24" s="36"/>
      <c r="F24" s="36"/>
      <c r="G24" s="36"/>
      <c r="H24" s="36"/>
      <c r="I24" s="121" t="s">
        <v>31</v>
      </c>
      <c r="J24" s="112" t="str">
        <f>IF('Rekapitulace stavby'!AN16="","",'Rekapitulace stavby'!AN16)</f>
        <v/>
      </c>
      <c r="K24" s="36"/>
      <c r="L24" s="53"/>
      <c r="S24" s="36"/>
      <c r="T24" s="36"/>
      <c r="U24" s="36"/>
      <c r="V24" s="36"/>
      <c r="W24" s="36"/>
      <c r="X24" s="36"/>
      <c r="Y24" s="36"/>
      <c r="Z24" s="36"/>
      <c r="AA24" s="36"/>
      <c r="AB24" s="36"/>
      <c r="AC24" s="36"/>
      <c r="AD24" s="36"/>
      <c r="AE24" s="36"/>
    </row>
    <row r="25" spans="1:31" s="2" customFormat="1" ht="18" customHeight="1">
      <c r="A25" s="36"/>
      <c r="B25" s="41"/>
      <c r="C25" s="36"/>
      <c r="D25" s="36"/>
      <c r="E25" s="112" t="str">
        <f>IF('Rekapitulace stavby'!E17="","",'Rekapitulace stavby'!E17)</f>
        <v>CHVÁLEK ATELIÉR s.r.o.</v>
      </c>
      <c r="F25" s="36"/>
      <c r="G25" s="36"/>
      <c r="H25" s="36"/>
      <c r="I25" s="121" t="s">
        <v>33</v>
      </c>
      <c r="J25" s="112" t="str">
        <f>IF('Rekapitulace stavby'!AN17="","",'Rekapitulace stavby'!AN17)</f>
        <v/>
      </c>
      <c r="K25" s="36"/>
      <c r="L25" s="53"/>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53"/>
      <c r="S26" s="36"/>
      <c r="T26" s="36"/>
      <c r="U26" s="36"/>
      <c r="V26" s="36"/>
      <c r="W26" s="36"/>
      <c r="X26" s="36"/>
      <c r="Y26" s="36"/>
      <c r="Z26" s="36"/>
      <c r="AA26" s="36"/>
      <c r="AB26" s="36"/>
      <c r="AC26" s="36"/>
      <c r="AD26" s="36"/>
      <c r="AE26" s="36"/>
    </row>
    <row r="27" spans="1:31" s="2" customFormat="1" ht="12" customHeight="1">
      <c r="A27" s="36"/>
      <c r="B27" s="41"/>
      <c r="C27" s="36"/>
      <c r="D27" s="121" t="s">
        <v>39</v>
      </c>
      <c r="E27" s="36"/>
      <c r="F27" s="36"/>
      <c r="G27" s="36"/>
      <c r="H27" s="36"/>
      <c r="I27" s="121" t="s">
        <v>31</v>
      </c>
      <c r="J27" s="112" t="str">
        <f>IF('Rekapitulace stavby'!AN19="","",'Rekapitulace stavby'!AN19)</f>
        <v/>
      </c>
      <c r="K27" s="36"/>
      <c r="L27" s="53"/>
      <c r="S27" s="36"/>
      <c r="T27" s="36"/>
      <c r="U27" s="36"/>
      <c r="V27" s="36"/>
      <c r="W27" s="36"/>
      <c r="X27" s="36"/>
      <c r="Y27" s="36"/>
      <c r="Z27" s="36"/>
      <c r="AA27" s="36"/>
      <c r="AB27" s="36"/>
      <c r="AC27" s="36"/>
      <c r="AD27" s="36"/>
      <c r="AE27" s="36"/>
    </row>
    <row r="28" spans="1:31" s="2" customFormat="1" ht="18" customHeight="1">
      <c r="A28" s="36"/>
      <c r="B28" s="41"/>
      <c r="C28" s="36"/>
      <c r="D28" s="36"/>
      <c r="E28" s="112" t="str">
        <f>IF('Rekapitulace stavby'!E20="","",'Rekapitulace stavby'!E20)</f>
        <v xml:space="preserve"> </v>
      </c>
      <c r="F28" s="36"/>
      <c r="G28" s="36"/>
      <c r="H28" s="36"/>
      <c r="I28" s="121" t="s">
        <v>33</v>
      </c>
      <c r="J28" s="112" t="str">
        <f>IF('Rekapitulace stavby'!AN20="","",'Rekapitulace stavby'!AN20)</f>
        <v/>
      </c>
      <c r="K28" s="36"/>
      <c r="L28" s="53"/>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53"/>
      <c r="S29" s="36"/>
      <c r="T29" s="36"/>
      <c r="U29" s="36"/>
      <c r="V29" s="36"/>
      <c r="W29" s="36"/>
      <c r="X29" s="36"/>
      <c r="Y29" s="36"/>
      <c r="Z29" s="36"/>
      <c r="AA29" s="36"/>
      <c r="AB29" s="36"/>
      <c r="AC29" s="36"/>
      <c r="AD29" s="36"/>
      <c r="AE29" s="36"/>
    </row>
    <row r="30" spans="1:31" s="2" customFormat="1" ht="12" customHeight="1">
      <c r="A30" s="36"/>
      <c r="B30" s="41"/>
      <c r="C30" s="36"/>
      <c r="D30" s="121" t="s">
        <v>41</v>
      </c>
      <c r="E30" s="36"/>
      <c r="F30" s="36"/>
      <c r="G30" s="36"/>
      <c r="H30" s="36"/>
      <c r="I30" s="36"/>
      <c r="J30" s="36"/>
      <c r="K30" s="36"/>
      <c r="L30" s="53"/>
      <c r="S30" s="36"/>
      <c r="T30" s="36"/>
      <c r="U30" s="36"/>
      <c r="V30" s="36"/>
      <c r="W30" s="36"/>
      <c r="X30" s="36"/>
      <c r="Y30" s="36"/>
      <c r="Z30" s="36"/>
      <c r="AA30" s="36"/>
      <c r="AB30" s="36"/>
      <c r="AC30" s="36"/>
      <c r="AD30" s="36"/>
      <c r="AE30" s="36"/>
    </row>
    <row r="31" spans="1:31" s="8" customFormat="1" ht="95.25" customHeight="1">
      <c r="A31" s="123"/>
      <c r="B31" s="124"/>
      <c r="C31" s="123"/>
      <c r="D31" s="123"/>
      <c r="E31" s="325" t="s">
        <v>42</v>
      </c>
      <c r="F31" s="325"/>
      <c r="G31" s="325"/>
      <c r="H31" s="325"/>
      <c r="I31" s="123"/>
      <c r="J31" s="123"/>
      <c r="K31" s="123"/>
      <c r="L31" s="125"/>
      <c r="S31" s="123"/>
      <c r="T31" s="123"/>
      <c r="U31" s="123"/>
      <c r="V31" s="123"/>
      <c r="W31" s="123"/>
      <c r="X31" s="123"/>
      <c r="Y31" s="123"/>
      <c r="Z31" s="123"/>
      <c r="AA31" s="123"/>
      <c r="AB31" s="123"/>
      <c r="AC31" s="123"/>
      <c r="AD31" s="123"/>
      <c r="AE31" s="123"/>
    </row>
    <row r="32" spans="1:31" s="2" customFormat="1" ht="6.95" customHeight="1">
      <c r="A32" s="36"/>
      <c r="B32" s="41"/>
      <c r="C32" s="36"/>
      <c r="D32" s="36"/>
      <c r="E32" s="36"/>
      <c r="F32" s="36"/>
      <c r="G32" s="36"/>
      <c r="H32" s="36"/>
      <c r="I32" s="36"/>
      <c r="J32" s="36"/>
      <c r="K32" s="36"/>
      <c r="L32" s="53"/>
      <c r="S32" s="36"/>
      <c r="T32" s="36"/>
      <c r="U32" s="36"/>
      <c r="V32" s="36"/>
      <c r="W32" s="36"/>
      <c r="X32" s="36"/>
      <c r="Y32" s="36"/>
      <c r="Z32" s="36"/>
      <c r="AA32" s="36"/>
      <c r="AB32" s="36"/>
      <c r="AC32" s="36"/>
      <c r="AD32" s="36"/>
      <c r="AE32" s="36"/>
    </row>
    <row r="33" spans="1:31" s="2" customFormat="1" ht="6.95" customHeight="1">
      <c r="A33" s="36"/>
      <c r="B33" s="41"/>
      <c r="C33" s="36"/>
      <c r="D33" s="126"/>
      <c r="E33" s="126"/>
      <c r="F33" s="126"/>
      <c r="G33" s="126"/>
      <c r="H33" s="126"/>
      <c r="I33" s="126"/>
      <c r="J33" s="126"/>
      <c r="K33" s="126"/>
      <c r="L33" s="53"/>
      <c r="S33" s="36"/>
      <c r="T33" s="36"/>
      <c r="U33" s="36"/>
      <c r="V33" s="36"/>
      <c r="W33" s="36"/>
      <c r="X33" s="36"/>
      <c r="Y33" s="36"/>
      <c r="Z33" s="36"/>
      <c r="AA33" s="36"/>
      <c r="AB33" s="36"/>
      <c r="AC33" s="36"/>
      <c r="AD33" s="36"/>
      <c r="AE33" s="36"/>
    </row>
    <row r="34" spans="1:31" s="2" customFormat="1" ht="25.35" customHeight="1">
      <c r="A34" s="36"/>
      <c r="B34" s="41"/>
      <c r="C34" s="36"/>
      <c r="D34" s="127" t="s">
        <v>43</v>
      </c>
      <c r="E34" s="36"/>
      <c r="F34" s="36"/>
      <c r="G34" s="36"/>
      <c r="H34" s="36"/>
      <c r="I34" s="36"/>
      <c r="J34" s="128">
        <f>ROUND(J127, 2)</f>
        <v>0</v>
      </c>
      <c r="K34" s="36"/>
      <c r="L34" s="53"/>
      <c r="S34" s="36"/>
      <c r="T34" s="36"/>
      <c r="U34" s="36"/>
      <c r="V34" s="36"/>
      <c r="W34" s="36"/>
      <c r="X34" s="36"/>
      <c r="Y34" s="36"/>
      <c r="Z34" s="36"/>
      <c r="AA34" s="36"/>
      <c r="AB34" s="36"/>
      <c r="AC34" s="36"/>
      <c r="AD34" s="36"/>
      <c r="AE34" s="36"/>
    </row>
    <row r="35" spans="1:31" s="2" customFormat="1" ht="6.95" customHeight="1">
      <c r="A35" s="36"/>
      <c r="B35" s="41"/>
      <c r="C35" s="36"/>
      <c r="D35" s="126"/>
      <c r="E35" s="126"/>
      <c r="F35" s="126"/>
      <c r="G35" s="126"/>
      <c r="H35" s="126"/>
      <c r="I35" s="126"/>
      <c r="J35" s="126"/>
      <c r="K35" s="126"/>
      <c r="L35" s="53"/>
      <c r="S35" s="36"/>
      <c r="T35" s="36"/>
      <c r="U35" s="36"/>
      <c r="V35" s="36"/>
      <c r="W35" s="36"/>
      <c r="X35" s="36"/>
      <c r="Y35" s="36"/>
      <c r="Z35" s="36"/>
      <c r="AA35" s="36"/>
      <c r="AB35" s="36"/>
      <c r="AC35" s="36"/>
      <c r="AD35" s="36"/>
      <c r="AE35" s="36"/>
    </row>
    <row r="36" spans="1:31" s="2" customFormat="1" ht="14.45" customHeight="1">
      <c r="A36" s="36"/>
      <c r="B36" s="41"/>
      <c r="C36" s="36"/>
      <c r="D36" s="36"/>
      <c r="E36" s="36"/>
      <c r="F36" s="129" t="s">
        <v>45</v>
      </c>
      <c r="G36" s="36"/>
      <c r="H36" s="36"/>
      <c r="I36" s="129" t="s">
        <v>44</v>
      </c>
      <c r="J36" s="129" t="s">
        <v>46</v>
      </c>
      <c r="K36" s="36"/>
      <c r="L36" s="53"/>
      <c r="S36" s="36"/>
      <c r="T36" s="36"/>
      <c r="U36" s="36"/>
      <c r="V36" s="36"/>
      <c r="W36" s="36"/>
      <c r="X36" s="36"/>
      <c r="Y36" s="36"/>
      <c r="Z36" s="36"/>
      <c r="AA36" s="36"/>
      <c r="AB36" s="36"/>
      <c r="AC36" s="36"/>
      <c r="AD36" s="36"/>
      <c r="AE36" s="36"/>
    </row>
    <row r="37" spans="1:31" s="2" customFormat="1" ht="14.45" customHeight="1">
      <c r="A37" s="36"/>
      <c r="B37" s="41"/>
      <c r="C37" s="36"/>
      <c r="D37" s="130" t="s">
        <v>47</v>
      </c>
      <c r="E37" s="121" t="s">
        <v>48</v>
      </c>
      <c r="F37" s="131">
        <f>ROUND((SUM(BE127:BE156)),  2)</f>
        <v>0</v>
      </c>
      <c r="G37" s="36"/>
      <c r="H37" s="36"/>
      <c r="I37" s="132">
        <v>0.21</v>
      </c>
      <c r="J37" s="131">
        <f>ROUND(((SUM(BE127:BE156))*I37),  2)</f>
        <v>0</v>
      </c>
      <c r="K37" s="36"/>
      <c r="L37" s="53"/>
      <c r="S37" s="36"/>
      <c r="T37" s="36"/>
      <c r="U37" s="36"/>
      <c r="V37" s="36"/>
      <c r="W37" s="36"/>
      <c r="X37" s="36"/>
      <c r="Y37" s="36"/>
      <c r="Z37" s="36"/>
      <c r="AA37" s="36"/>
      <c r="AB37" s="36"/>
      <c r="AC37" s="36"/>
      <c r="AD37" s="36"/>
      <c r="AE37" s="36"/>
    </row>
    <row r="38" spans="1:31" s="2" customFormat="1" ht="14.45" customHeight="1">
      <c r="A38" s="36"/>
      <c r="B38" s="41"/>
      <c r="C38" s="36"/>
      <c r="D38" s="36"/>
      <c r="E38" s="121" t="s">
        <v>49</v>
      </c>
      <c r="F38" s="131">
        <f>ROUND((SUM(BF127:BF156)),  2)</f>
        <v>0</v>
      </c>
      <c r="G38" s="36"/>
      <c r="H38" s="36"/>
      <c r="I38" s="132">
        <v>0.15</v>
      </c>
      <c r="J38" s="131">
        <f>ROUND(((SUM(BF127:BF156))*I38),  2)</f>
        <v>0</v>
      </c>
      <c r="K38" s="36"/>
      <c r="L38" s="53"/>
      <c r="S38" s="36"/>
      <c r="T38" s="36"/>
      <c r="U38" s="36"/>
      <c r="V38" s="36"/>
      <c r="W38" s="36"/>
      <c r="X38" s="36"/>
      <c r="Y38" s="36"/>
      <c r="Z38" s="36"/>
      <c r="AA38" s="36"/>
      <c r="AB38" s="36"/>
      <c r="AC38" s="36"/>
      <c r="AD38" s="36"/>
      <c r="AE38" s="36"/>
    </row>
    <row r="39" spans="1:31" s="2" customFormat="1" ht="14.45" hidden="1" customHeight="1">
      <c r="A39" s="36"/>
      <c r="B39" s="41"/>
      <c r="C39" s="36"/>
      <c r="D39" s="36"/>
      <c r="E39" s="121" t="s">
        <v>50</v>
      </c>
      <c r="F39" s="131">
        <f>ROUND((SUM(BG127:BG156)),  2)</f>
        <v>0</v>
      </c>
      <c r="G39" s="36"/>
      <c r="H39" s="36"/>
      <c r="I39" s="132">
        <v>0.21</v>
      </c>
      <c r="J39" s="131">
        <f>0</f>
        <v>0</v>
      </c>
      <c r="K39" s="36"/>
      <c r="L39" s="53"/>
      <c r="S39" s="36"/>
      <c r="T39" s="36"/>
      <c r="U39" s="36"/>
      <c r="V39" s="36"/>
      <c r="W39" s="36"/>
      <c r="X39" s="36"/>
      <c r="Y39" s="36"/>
      <c r="Z39" s="36"/>
      <c r="AA39" s="36"/>
      <c r="AB39" s="36"/>
      <c r="AC39" s="36"/>
      <c r="AD39" s="36"/>
      <c r="AE39" s="36"/>
    </row>
    <row r="40" spans="1:31" s="2" customFormat="1" ht="14.45" hidden="1" customHeight="1">
      <c r="A40" s="36"/>
      <c r="B40" s="41"/>
      <c r="C40" s="36"/>
      <c r="D40" s="36"/>
      <c r="E40" s="121" t="s">
        <v>51</v>
      </c>
      <c r="F40" s="131">
        <f>ROUND((SUM(BH127:BH156)),  2)</f>
        <v>0</v>
      </c>
      <c r="G40" s="36"/>
      <c r="H40" s="36"/>
      <c r="I40" s="132">
        <v>0.15</v>
      </c>
      <c r="J40" s="131">
        <f>0</f>
        <v>0</v>
      </c>
      <c r="K40" s="36"/>
      <c r="L40" s="53"/>
      <c r="S40" s="36"/>
      <c r="T40" s="36"/>
      <c r="U40" s="36"/>
      <c r="V40" s="36"/>
      <c r="W40" s="36"/>
      <c r="X40" s="36"/>
      <c r="Y40" s="36"/>
      <c r="Z40" s="36"/>
      <c r="AA40" s="36"/>
      <c r="AB40" s="36"/>
      <c r="AC40" s="36"/>
      <c r="AD40" s="36"/>
      <c r="AE40" s="36"/>
    </row>
    <row r="41" spans="1:31" s="2" customFormat="1" ht="14.45" hidden="1" customHeight="1">
      <c r="A41" s="36"/>
      <c r="B41" s="41"/>
      <c r="C41" s="36"/>
      <c r="D41" s="36"/>
      <c r="E41" s="121" t="s">
        <v>52</v>
      </c>
      <c r="F41" s="131">
        <f>ROUND((SUM(BI127:BI156)),  2)</f>
        <v>0</v>
      </c>
      <c r="G41" s="36"/>
      <c r="H41" s="36"/>
      <c r="I41" s="132">
        <v>0</v>
      </c>
      <c r="J41" s="131">
        <f>0</f>
        <v>0</v>
      </c>
      <c r="K41" s="36"/>
      <c r="L41" s="53"/>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53"/>
      <c r="S42" s="36"/>
      <c r="T42" s="36"/>
      <c r="U42" s="36"/>
      <c r="V42" s="36"/>
      <c r="W42" s="36"/>
      <c r="X42" s="36"/>
      <c r="Y42" s="36"/>
      <c r="Z42" s="36"/>
      <c r="AA42" s="36"/>
      <c r="AB42" s="36"/>
      <c r="AC42" s="36"/>
      <c r="AD42" s="36"/>
      <c r="AE42" s="36"/>
    </row>
    <row r="43" spans="1:31" s="2" customFormat="1" ht="25.35" customHeight="1">
      <c r="A43" s="36"/>
      <c r="B43" s="41"/>
      <c r="C43" s="133"/>
      <c r="D43" s="134" t="s">
        <v>53</v>
      </c>
      <c r="E43" s="135"/>
      <c r="F43" s="135"/>
      <c r="G43" s="136" t="s">
        <v>54</v>
      </c>
      <c r="H43" s="137" t="s">
        <v>55</v>
      </c>
      <c r="I43" s="135"/>
      <c r="J43" s="138">
        <f>SUM(J34:J41)</f>
        <v>0</v>
      </c>
      <c r="K43" s="139"/>
      <c r="L43" s="53"/>
      <c r="S43" s="36"/>
      <c r="T43" s="36"/>
      <c r="U43" s="36"/>
      <c r="V43" s="36"/>
      <c r="W43" s="36"/>
      <c r="X43" s="36"/>
      <c r="Y43" s="36"/>
      <c r="Z43" s="36"/>
      <c r="AA43" s="36"/>
      <c r="AB43" s="36"/>
      <c r="AC43" s="36"/>
      <c r="AD43" s="36"/>
      <c r="AE43" s="36"/>
    </row>
    <row r="44" spans="1:31" s="2" customFormat="1" ht="14.45" customHeight="1">
      <c r="A44" s="36"/>
      <c r="B44" s="41"/>
      <c r="C44" s="36"/>
      <c r="D44" s="36"/>
      <c r="E44" s="36"/>
      <c r="F44" s="36"/>
      <c r="G44" s="36"/>
      <c r="H44" s="36"/>
      <c r="I44" s="36"/>
      <c r="J44" s="36"/>
      <c r="K44" s="36"/>
      <c r="L44" s="53"/>
      <c r="S44" s="36"/>
      <c r="T44" s="36"/>
      <c r="U44" s="36"/>
      <c r="V44" s="36"/>
      <c r="W44" s="36"/>
      <c r="X44" s="36"/>
      <c r="Y44" s="36"/>
      <c r="Z44" s="36"/>
      <c r="AA44" s="36"/>
      <c r="AB44" s="36"/>
      <c r="AC44" s="36"/>
      <c r="AD44" s="36"/>
      <c r="AE44" s="36"/>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3"/>
      <c r="D50" s="140" t="s">
        <v>56</v>
      </c>
      <c r="E50" s="141"/>
      <c r="F50" s="141"/>
      <c r="G50" s="140" t="s">
        <v>57</v>
      </c>
      <c r="H50" s="141"/>
      <c r="I50" s="141"/>
      <c r="J50" s="141"/>
      <c r="K50" s="141"/>
      <c r="L50" s="5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6"/>
      <c r="B61" s="41"/>
      <c r="C61" s="36"/>
      <c r="D61" s="142" t="s">
        <v>58</v>
      </c>
      <c r="E61" s="143"/>
      <c r="F61" s="144" t="s">
        <v>59</v>
      </c>
      <c r="G61" s="142" t="s">
        <v>58</v>
      </c>
      <c r="H61" s="143"/>
      <c r="I61" s="143"/>
      <c r="J61" s="145" t="s">
        <v>59</v>
      </c>
      <c r="K61" s="143"/>
      <c r="L61" s="53"/>
      <c r="S61" s="36"/>
      <c r="T61" s="36"/>
      <c r="U61" s="36"/>
      <c r="V61" s="36"/>
      <c r="W61" s="36"/>
      <c r="X61" s="36"/>
      <c r="Y61" s="36"/>
      <c r="Z61" s="36"/>
      <c r="AA61" s="36"/>
      <c r="AB61" s="36"/>
      <c r="AC61" s="36"/>
      <c r="AD61" s="36"/>
      <c r="AE61" s="36"/>
    </row>
    <row r="62" spans="1:31" ht="11.25">
      <c r="B62" s="21"/>
      <c r="L62" s="21"/>
    </row>
    <row r="63" spans="1:31" ht="11.25">
      <c r="B63" s="21"/>
      <c r="L63" s="21"/>
    </row>
    <row r="64" spans="1:31" ht="11.25">
      <c r="B64" s="21"/>
      <c r="L64" s="21"/>
    </row>
    <row r="65" spans="1:31" s="2" customFormat="1" ht="12.75">
      <c r="A65" s="36"/>
      <c r="B65" s="41"/>
      <c r="C65" s="36"/>
      <c r="D65" s="140" t="s">
        <v>60</v>
      </c>
      <c r="E65" s="146"/>
      <c r="F65" s="146"/>
      <c r="G65" s="140" t="s">
        <v>61</v>
      </c>
      <c r="H65" s="146"/>
      <c r="I65" s="146"/>
      <c r="J65" s="146"/>
      <c r="K65" s="146"/>
      <c r="L65" s="53"/>
      <c r="S65" s="36"/>
      <c r="T65" s="36"/>
      <c r="U65" s="36"/>
      <c r="V65" s="36"/>
      <c r="W65" s="36"/>
      <c r="X65" s="36"/>
      <c r="Y65" s="36"/>
      <c r="Z65" s="36"/>
      <c r="AA65" s="36"/>
      <c r="AB65" s="36"/>
      <c r="AC65" s="36"/>
      <c r="AD65" s="36"/>
      <c r="AE65" s="36"/>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6"/>
      <c r="B76" s="41"/>
      <c r="C76" s="36"/>
      <c r="D76" s="142" t="s">
        <v>58</v>
      </c>
      <c r="E76" s="143"/>
      <c r="F76" s="144" t="s">
        <v>59</v>
      </c>
      <c r="G76" s="142" t="s">
        <v>58</v>
      </c>
      <c r="H76" s="143"/>
      <c r="I76" s="143"/>
      <c r="J76" s="145" t="s">
        <v>59</v>
      </c>
      <c r="K76" s="143"/>
      <c r="L76" s="53"/>
      <c r="S76" s="36"/>
      <c r="T76" s="36"/>
      <c r="U76" s="36"/>
      <c r="V76" s="36"/>
      <c r="W76" s="36"/>
      <c r="X76" s="36"/>
      <c r="Y76" s="36"/>
      <c r="Z76" s="36"/>
      <c r="AA76" s="36"/>
      <c r="AB76" s="36"/>
      <c r="AC76" s="36"/>
      <c r="AD76" s="36"/>
      <c r="AE76" s="36"/>
    </row>
    <row r="77" spans="1:31" s="2" customFormat="1" ht="14.45" customHeight="1">
      <c r="A77" s="36"/>
      <c r="B77" s="147"/>
      <c r="C77" s="148"/>
      <c r="D77" s="148"/>
      <c r="E77" s="148"/>
      <c r="F77" s="148"/>
      <c r="G77" s="148"/>
      <c r="H77" s="148"/>
      <c r="I77" s="148"/>
      <c r="J77" s="148"/>
      <c r="K77" s="148"/>
      <c r="L77" s="53"/>
      <c r="S77" s="36"/>
      <c r="T77" s="36"/>
      <c r="U77" s="36"/>
      <c r="V77" s="36"/>
      <c r="W77" s="36"/>
      <c r="X77" s="36"/>
      <c r="Y77" s="36"/>
      <c r="Z77" s="36"/>
      <c r="AA77" s="36"/>
      <c r="AB77" s="36"/>
      <c r="AC77" s="36"/>
      <c r="AD77" s="36"/>
      <c r="AE77" s="36"/>
    </row>
    <row r="81" spans="1:31" s="2" customFormat="1" ht="6.95" customHeight="1">
      <c r="A81" s="36"/>
      <c r="B81" s="149"/>
      <c r="C81" s="150"/>
      <c r="D81" s="150"/>
      <c r="E81" s="150"/>
      <c r="F81" s="150"/>
      <c r="G81" s="150"/>
      <c r="H81" s="150"/>
      <c r="I81" s="150"/>
      <c r="J81" s="150"/>
      <c r="K81" s="150"/>
      <c r="L81" s="53"/>
      <c r="S81" s="36"/>
      <c r="T81" s="36"/>
      <c r="U81" s="36"/>
      <c r="V81" s="36"/>
      <c r="W81" s="36"/>
      <c r="X81" s="36"/>
      <c r="Y81" s="36"/>
      <c r="Z81" s="36"/>
      <c r="AA81" s="36"/>
      <c r="AB81" s="36"/>
      <c r="AC81" s="36"/>
      <c r="AD81" s="36"/>
      <c r="AE81" s="36"/>
    </row>
    <row r="82" spans="1:31" s="2" customFormat="1" ht="24.95" customHeight="1">
      <c r="A82" s="36"/>
      <c r="B82" s="37"/>
      <c r="C82" s="24" t="s">
        <v>137</v>
      </c>
      <c r="D82" s="38"/>
      <c r="E82" s="38"/>
      <c r="F82" s="38"/>
      <c r="G82" s="38"/>
      <c r="H82" s="38"/>
      <c r="I82" s="38"/>
      <c r="J82" s="38"/>
      <c r="K82" s="38"/>
      <c r="L82" s="53"/>
      <c r="S82" s="36"/>
      <c r="T82" s="36"/>
      <c r="U82" s="36"/>
      <c r="V82" s="36"/>
      <c r="W82" s="36"/>
      <c r="X82" s="36"/>
      <c r="Y82" s="36"/>
      <c r="Z82" s="36"/>
      <c r="AA82" s="36"/>
      <c r="AB82" s="36"/>
      <c r="AC82" s="36"/>
      <c r="AD82" s="36"/>
      <c r="AE82" s="36"/>
    </row>
    <row r="83" spans="1:31" s="2" customFormat="1" ht="6.95" customHeight="1">
      <c r="A83" s="36"/>
      <c r="B83" s="37"/>
      <c r="C83" s="38"/>
      <c r="D83" s="38"/>
      <c r="E83" s="38"/>
      <c r="F83" s="38"/>
      <c r="G83" s="38"/>
      <c r="H83" s="38"/>
      <c r="I83" s="38"/>
      <c r="J83" s="38"/>
      <c r="K83" s="38"/>
      <c r="L83" s="53"/>
      <c r="S83" s="36"/>
      <c r="T83" s="36"/>
      <c r="U83" s="36"/>
      <c r="V83" s="36"/>
      <c r="W83" s="36"/>
      <c r="X83" s="36"/>
      <c r="Y83" s="36"/>
      <c r="Z83" s="36"/>
      <c r="AA83" s="36"/>
      <c r="AB83" s="36"/>
      <c r="AC83" s="36"/>
      <c r="AD83" s="36"/>
      <c r="AE83" s="36"/>
    </row>
    <row r="84" spans="1:31" s="2" customFormat="1" ht="12" customHeight="1">
      <c r="A84" s="36"/>
      <c r="B84" s="37"/>
      <c r="C84" s="30" t="s">
        <v>16</v>
      </c>
      <c r="D84" s="38"/>
      <c r="E84" s="38"/>
      <c r="F84" s="38"/>
      <c r="G84" s="38"/>
      <c r="H84" s="38"/>
      <c r="I84" s="38"/>
      <c r="J84" s="38"/>
      <c r="K84" s="38"/>
      <c r="L84" s="53"/>
      <c r="S84" s="36"/>
      <c r="T84" s="36"/>
      <c r="U84" s="36"/>
      <c r="V84" s="36"/>
      <c r="W84" s="36"/>
      <c r="X84" s="36"/>
      <c r="Y84" s="36"/>
      <c r="Z84" s="36"/>
      <c r="AA84" s="36"/>
      <c r="AB84" s="36"/>
      <c r="AC84" s="36"/>
      <c r="AD84" s="36"/>
      <c r="AE84" s="36"/>
    </row>
    <row r="85" spans="1:31" s="2" customFormat="1" ht="16.5" customHeight="1">
      <c r="A85" s="36"/>
      <c r="B85" s="37"/>
      <c r="C85" s="38"/>
      <c r="D85" s="38"/>
      <c r="E85" s="326" t="str">
        <f>E7</f>
        <v>Technologický pavilon CPIT - rekonstrukce střech</v>
      </c>
      <c r="F85" s="327"/>
      <c r="G85" s="327"/>
      <c r="H85" s="327"/>
      <c r="I85" s="38"/>
      <c r="J85" s="38"/>
      <c r="K85" s="38"/>
      <c r="L85" s="53"/>
      <c r="S85" s="36"/>
      <c r="T85" s="36"/>
      <c r="U85" s="36"/>
      <c r="V85" s="36"/>
      <c r="W85" s="36"/>
      <c r="X85" s="36"/>
      <c r="Y85" s="36"/>
      <c r="Z85" s="36"/>
      <c r="AA85" s="36"/>
      <c r="AB85" s="36"/>
      <c r="AC85" s="36"/>
      <c r="AD85" s="36"/>
      <c r="AE85" s="36"/>
    </row>
    <row r="86" spans="1:31" s="1" customFormat="1" ht="12" customHeight="1">
      <c r="B86" s="22"/>
      <c r="C86" s="30" t="s">
        <v>133</v>
      </c>
      <c r="D86" s="23"/>
      <c r="E86" s="23"/>
      <c r="F86" s="23"/>
      <c r="G86" s="23"/>
      <c r="H86" s="23"/>
      <c r="I86" s="23"/>
      <c r="J86" s="23"/>
      <c r="K86" s="23"/>
      <c r="L86" s="21"/>
    </row>
    <row r="87" spans="1:31" s="1" customFormat="1" ht="16.5" customHeight="1">
      <c r="B87" s="22"/>
      <c r="C87" s="23"/>
      <c r="D87" s="23"/>
      <c r="E87" s="326" t="s">
        <v>729</v>
      </c>
      <c r="F87" s="285"/>
      <c r="G87" s="285"/>
      <c r="H87" s="285"/>
      <c r="I87" s="23"/>
      <c r="J87" s="23"/>
      <c r="K87" s="23"/>
      <c r="L87" s="21"/>
    </row>
    <row r="88" spans="1:31" s="1" customFormat="1" ht="12" customHeight="1">
      <c r="B88" s="22"/>
      <c r="C88" s="30" t="s">
        <v>135</v>
      </c>
      <c r="D88" s="23"/>
      <c r="E88" s="23"/>
      <c r="F88" s="23"/>
      <c r="G88" s="23"/>
      <c r="H88" s="23"/>
      <c r="I88" s="23"/>
      <c r="J88" s="23"/>
      <c r="K88" s="23"/>
      <c r="L88" s="21"/>
    </row>
    <row r="89" spans="1:31" s="2" customFormat="1" ht="16.5" customHeight="1">
      <c r="A89" s="36"/>
      <c r="B89" s="37"/>
      <c r="C89" s="38"/>
      <c r="D89" s="38"/>
      <c r="E89" s="330" t="s">
        <v>655</v>
      </c>
      <c r="F89" s="328"/>
      <c r="G89" s="328"/>
      <c r="H89" s="328"/>
      <c r="I89" s="38"/>
      <c r="J89" s="38"/>
      <c r="K89" s="38"/>
      <c r="L89" s="53"/>
      <c r="S89" s="36"/>
      <c r="T89" s="36"/>
      <c r="U89" s="36"/>
      <c r="V89" s="36"/>
      <c r="W89" s="36"/>
      <c r="X89" s="36"/>
      <c r="Y89" s="36"/>
      <c r="Z89" s="36"/>
      <c r="AA89" s="36"/>
      <c r="AB89" s="36"/>
      <c r="AC89" s="36"/>
      <c r="AD89" s="36"/>
      <c r="AE89" s="36"/>
    </row>
    <row r="90" spans="1:31" s="2" customFormat="1" ht="12" customHeight="1">
      <c r="A90" s="36"/>
      <c r="B90" s="37"/>
      <c r="C90" s="30" t="s">
        <v>656</v>
      </c>
      <c r="D90" s="38"/>
      <c r="E90" s="38"/>
      <c r="F90" s="38"/>
      <c r="G90" s="38"/>
      <c r="H90" s="38"/>
      <c r="I90" s="38"/>
      <c r="J90" s="38"/>
      <c r="K90" s="38"/>
      <c r="L90" s="53"/>
      <c r="S90" s="36"/>
      <c r="T90" s="36"/>
      <c r="U90" s="36"/>
      <c r="V90" s="36"/>
      <c r="W90" s="36"/>
      <c r="X90" s="36"/>
      <c r="Y90" s="36"/>
      <c r="Z90" s="36"/>
      <c r="AA90" s="36"/>
      <c r="AB90" s="36"/>
      <c r="AC90" s="36"/>
      <c r="AD90" s="36"/>
      <c r="AE90" s="36"/>
    </row>
    <row r="91" spans="1:31" s="2" customFormat="1" ht="16.5" customHeight="1">
      <c r="A91" s="36"/>
      <c r="B91" s="37"/>
      <c r="C91" s="38"/>
      <c r="D91" s="38"/>
      <c r="E91" s="278" t="str">
        <f>E13</f>
        <v>2b - Zpětné montáže</v>
      </c>
      <c r="F91" s="328"/>
      <c r="G91" s="328"/>
      <c r="H91" s="328"/>
      <c r="I91" s="38"/>
      <c r="J91" s="38"/>
      <c r="K91" s="38"/>
      <c r="L91" s="53"/>
      <c r="S91" s="36"/>
      <c r="T91" s="36"/>
      <c r="U91" s="36"/>
      <c r="V91" s="36"/>
      <c r="W91" s="36"/>
      <c r="X91" s="36"/>
      <c r="Y91" s="36"/>
      <c r="Z91" s="36"/>
      <c r="AA91" s="36"/>
      <c r="AB91" s="36"/>
      <c r="AC91" s="36"/>
      <c r="AD91" s="36"/>
      <c r="AE91" s="36"/>
    </row>
    <row r="92" spans="1:31" s="2" customFormat="1" ht="6.95" customHeight="1">
      <c r="A92" s="36"/>
      <c r="B92" s="37"/>
      <c r="C92" s="38"/>
      <c r="D92" s="38"/>
      <c r="E92" s="38"/>
      <c r="F92" s="38"/>
      <c r="G92" s="38"/>
      <c r="H92" s="38"/>
      <c r="I92" s="38"/>
      <c r="J92" s="38"/>
      <c r="K92" s="38"/>
      <c r="L92" s="53"/>
      <c r="S92" s="36"/>
      <c r="T92" s="36"/>
      <c r="U92" s="36"/>
      <c r="V92" s="36"/>
      <c r="W92" s="36"/>
      <c r="X92" s="36"/>
      <c r="Y92" s="36"/>
      <c r="Z92" s="36"/>
      <c r="AA92" s="36"/>
      <c r="AB92" s="36"/>
      <c r="AC92" s="36"/>
      <c r="AD92" s="36"/>
      <c r="AE92" s="36"/>
    </row>
    <row r="93" spans="1:31" s="2" customFormat="1" ht="12" customHeight="1">
      <c r="A93" s="36"/>
      <c r="B93" s="37"/>
      <c r="C93" s="30" t="s">
        <v>22</v>
      </c>
      <c r="D93" s="38"/>
      <c r="E93" s="38"/>
      <c r="F93" s="28" t="str">
        <f>F16</f>
        <v xml:space="preserve"> </v>
      </c>
      <c r="G93" s="38"/>
      <c r="H93" s="38"/>
      <c r="I93" s="30" t="s">
        <v>24</v>
      </c>
      <c r="J93" s="68" t="str">
        <f>IF(J16="","",J16)</f>
        <v>31. 12. 2021</v>
      </c>
      <c r="K93" s="38"/>
      <c r="L93" s="53"/>
      <c r="S93" s="36"/>
      <c r="T93" s="36"/>
      <c r="U93" s="36"/>
      <c r="V93" s="36"/>
      <c r="W93" s="36"/>
      <c r="X93" s="36"/>
      <c r="Y93" s="36"/>
      <c r="Z93" s="36"/>
      <c r="AA93" s="36"/>
      <c r="AB93" s="36"/>
      <c r="AC93" s="36"/>
      <c r="AD93" s="36"/>
      <c r="AE93" s="36"/>
    </row>
    <row r="94" spans="1:31" s="2" customFormat="1" ht="6.95" customHeight="1">
      <c r="A94" s="36"/>
      <c r="B94" s="37"/>
      <c r="C94" s="38"/>
      <c r="D94" s="38"/>
      <c r="E94" s="38"/>
      <c r="F94" s="38"/>
      <c r="G94" s="38"/>
      <c r="H94" s="38"/>
      <c r="I94" s="38"/>
      <c r="J94" s="38"/>
      <c r="K94" s="38"/>
      <c r="L94" s="53"/>
      <c r="S94" s="36"/>
      <c r="T94" s="36"/>
      <c r="U94" s="36"/>
      <c r="V94" s="36"/>
      <c r="W94" s="36"/>
      <c r="X94" s="36"/>
      <c r="Y94" s="36"/>
      <c r="Z94" s="36"/>
      <c r="AA94" s="36"/>
      <c r="AB94" s="36"/>
      <c r="AC94" s="36"/>
      <c r="AD94" s="36"/>
      <c r="AE94" s="36"/>
    </row>
    <row r="95" spans="1:31" s="2" customFormat="1" ht="25.7" customHeight="1">
      <c r="A95" s="36"/>
      <c r="B95" s="37"/>
      <c r="C95" s="30" t="s">
        <v>30</v>
      </c>
      <c r="D95" s="38"/>
      <c r="E95" s="38"/>
      <c r="F95" s="28" t="str">
        <f>E19</f>
        <v xml:space="preserve">VŠB-TUO </v>
      </c>
      <c r="G95" s="38"/>
      <c r="H95" s="38"/>
      <c r="I95" s="30" t="s">
        <v>36</v>
      </c>
      <c r="J95" s="34" t="str">
        <f>E25</f>
        <v>CHVÁLEK ATELIÉR s.r.o.</v>
      </c>
      <c r="K95" s="38"/>
      <c r="L95" s="53"/>
      <c r="S95" s="36"/>
      <c r="T95" s="36"/>
      <c r="U95" s="36"/>
      <c r="V95" s="36"/>
      <c r="W95" s="36"/>
      <c r="X95" s="36"/>
      <c r="Y95" s="36"/>
      <c r="Z95" s="36"/>
      <c r="AA95" s="36"/>
      <c r="AB95" s="36"/>
      <c r="AC95" s="36"/>
      <c r="AD95" s="36"/>
      <c r="AE95" s="36"/>
    </row>
    <row r="96" spans="1:31" s="2" customFormat="1" ht="15.2" customHeight="1">
      <c r="A96" s="36"/>
      <c r="B96" s="37"/>
      <c r="C96" s="30" t="s">
        <v>34</v>
      </c>
      <c r="D96" s="38"/>
      <c r="E96" s="38"/>
      <c r="F96" s="28" t="str">
        <f>IF(E22="","",E22)</f>
        <v>Vyplň údaj</v>
      </c>
      <c r="G96" s="38"/>
      <c r="H96" s="38"/>
      <c r="I96" s="30" t="s">
        <v>39</v>
      </c>
      <c r="J96" s="34" t="str">
        <f>E28</f>
        <v xml:space="preserve"> </v>
      </c>
      <c r="K96" s="38"/>
      <c r="L96" s="53"/>
      <c r="S96" s="36"/>
      <c r="T96" s="36"/>
      <c r="U96" s="36"/>
      <c r="V96" s="36"/>
      <c r="W96" s="36"/>
      <c r="X96" s="36"/>
      <c r="Y96" s="36"/>
      <c r="Z96" s="36"/>
      <c r="AA96" s="36"/>
      <c r="AB96" s="36"/>
      <c r="AC96" s="36"/>
      <c r="AD96" s="36"/>
      <c r="AE96" s="36"/>
    </row>
    <row r="97" spans="1:47" s="2" customFormat="1" ht="10.35" customHeight="1">
      <c r="A97" s="36"/>
      <c r="B97" s="37"/>
      <c r="C97" s="38"/>
      <c r="D97" s="38"/>
      <c r="E97" s="38"/>
      <c r="F97" s="38"/>
      <c r="G97" s="38"/>
      <c r="H97" s="38"/>
      <c r="I97" s="38"/>
      <c r="J97" s="38"/>
      <c r="K97" s="38"/>
      <c r="L97" s="53"/>
      <c r="S97" s="36"/>
      <c r="T97" s="36"/>
      <c r="U97" s="36"/>
      <c r="V97" s="36"/>
      <c r="W97" s="36"/>
      <c r="X97" s="36"/>
      <c r="Y97" s="36"/>
      <c r="Z97" s="36"/>
      <c r="AA97" s="36"/>
      <c r="AB97" s="36"/>
      <c r="AC97" s="36"/>
      <c r="AD97" s="36"/>
      <c r="AE97" s="36"/>
    </row>
    <row r="98" spans="1:47" s="2" customFormat="1" ht="29.25" customHeight="1">
      <c r="A98" s="36"/>
      <c r="B98" s="37"/>
      <c r="C98" s="151" t="s">
        <v>138</v>
      </c>
      <c r="D98" s="152"/>
      <c r="E98" s="152"/>
      <c r="F98" s="152"/>
      <c r="G98" s="152"/>
      <c r="H98" s="152"/>
      <c r="I98" s="152"/>
      <c r="J98" s="153" t="s">
        <v>139</v>
      </c>
      <c r="K98" s="152"/>
      <c r="L98" s="53"/>
      <c r="S98" s="36"/>
      <c r="T98" s="36"/>
      <c r="U98" s="36"/>
      <c r="V98" s="36"/>
      <c r="W98" s="36"/>
      <c r="X98" s="36"/>
      <c r="Y98" s="36"/>
      <c r="Z98" s="36"/>
      <c r="AA98" s="36"/>
      <c r="AB98" s="36"/>
      <c r="AC98" s="36"/>
      <c r="AD98" s="36"/>
      <c r="AE98" s="36"/>
    </row>
    <row r="99" spans="1:47" s="2" customFormat="1" ht="10.35" customHeight="1">
      <c r="A99" s="36"/>
      <c r="B99" s="37"/>
      <c r="C99" s="38"/>
      <c r="D99" s="38"/>
      <c r="E99" s="38"/>
      <c r="F99" s="38"/>
      <c r="G99" s="38"/>
      <c r="H99" s="38"/>
      <c r="I99" s="38"/>
      <c r="J99" s="38"/>
      <c r="K99" s="38"/>
      <c r="L99" s="53"/>
      <c r="S99" s="36"/>
      <c r="T99" s="36"/>
      <c r="U99" s="36"/>
      <c r="V99" s="36"/>
      <c r="W99" s="36"/>
      <c r="X99" s="36"/>
      <c r="Y99" s="36"/>
      <c r="Z99" s="36"/>
      <c r="AA99" s="36"/>
      <c r="AB99" s="36"/>
      <c r="AC99" s="36"/>
      <c r="AD99" s="36"/>
      <c r="AE99" s="36"/>
    </row>
    <row r="100" spans="1:47" s="2" customFormat="1" ht="22.9" customHeight="1">
      <c r="A100" s="36"/>
      <c r="B100" s="37"/>
      <c r="C100" s="154" t="s">
        <v>140</v>
      </c>
      <c r="D100" s="38"/>
      <c r="E100" s="38"/>
      <c r="F100" s="38"/>
      <c r="G100" s="38"/>
      <c r="H100" s="38"/>
      <c r="I100" s="38"/>
      <c r="J100" s="86">
        <f>J127</f>
        <v>0</v>
      </c>
      <c r="K100" s="38"/>
      <c r="L100" s="53"/>
      <c r="S100" s="36"/>
      <c r="T100" s="36"/>
      <c r="U100" s="36"/>
      <c r="V100" s="36"/>
      <c r="W100" s="36"/>
      <c r="X100" s="36"/>
      <c r="Y100" s="36"/>
      <c r="Z100" s="36"/>
      <c r="AA100" s="36"/>
      <c r="AB100" s="36"/>
      <c r="AC100" s="36"/>
      <c r="AD100" s="36"/>
      <c r="AE100" s="36"/>
      <c r="AU100" s="18" t="s">
        <v>141</v>
      </c>
    </row>
    <row r="101" spans="1:47" s="9" customFormat="1" ht="24.95" customHeight="1">
      <c r="B101" s="155"/>
      <c r="C101" s="156"/>
      <c r="D101" s="157" t="s">
        <v>820</v>
      </c>
      <c r="E101" s="158"/>
      <c r="F101" s="158"/>
      <c r="G101" s="158"/>
      <c r="H101" s="158"/>
      <c r="I101" s="158"/>
      <c r="J101" s="159">
        <f>J128</f>
        <v>0</v>
      </c>
      <c r="K101" s="156"/>
      <c r="L101" s="160"/>
    </row>
    <row r="102" spans="1:47" s="10" customFormat="1" ht="19.899999999999999" customHeight="1">
      <c r="B102" s="161"/>
      <c r="C102" s="106"/>
      <c r="D102" s="162" t="s">
        <v>659</v>
      </c>
      <c r="E102" s="163"/>
      <c r="F102" s="163"/>
      <c r="G102" s="163"/>
      <c r="H102" s="163"/>
      <c r="I102" s="163"/>
      <c r="J102" s="164">
        <f>J129</f>
        <v>0</v>
      </c>
      <c r="K102" s="106"/>
      <c r="L102" s="165"/>
    </row>
    <row r="103" spans="1:47" s="10" customFormat="1" ht="19.899999999999999" customHeight="1">
      <c r="B103" s="161"/>
      <c r="C103" s="106"/>
      <c r="D103" s="162" t="s">
        <v>682</v>
      </c>
      <c r="E103" s="163"/>
      <c r="F103" s="163"/>
      <c r="G103" s="163"/>
      <c r="H103" s="163"/>
      <c r="I103" s="163"/>
      <c r="J103" s="164">
        <f>J152</f>
        <v>0</v>
      </c>
      <c r="K103" s="106"/>
      <c r="L103" s="165"/>
    </row>
    <row r="104" spans="1:47" s="2" customFormat="1" ht="21.75" customHeight="1">
      <c r="A104" s="36"/>
      <c r="B104" s="37"/>
      <c r="C104" s="38"/>
      <c r="D104" s="38"/>
      <c r="E104" s="38"/>
      <c r="F104" s="38"/>
      <c r="G104" s="38"/>
      <c r="H104" s="38"/>
      <c r="I104" s="38"/>
      <c r="J104" s="38"/>
      <c r="K104" s="38"/>
      <c r="L104" s="53"/>
      <c r="S104" s="36"/>
      <c r="T104" s="36"/>
      <c r="U104" s="36"/>
      <c r="V104" s="36"/>
      <c r="W104" s="36"/>
      <c r="X104" s="36"/>
      <c r="Y104" s="36"/>
      <c r="Z104" s="36"/>
      <c r="AA104" s="36"/>
      <c r="AB104" s="36"/>
      <c r="AC104" s="36"/>
      <c r="AD104" s="36"/>
      <c r="AE104" s="36"/>
    </row>
    <row r="105" spans="1:47" s="2" customFormat="1" ht="6.95" customHeight="1">
      <c r="A105" s="36"/>
      <c r="B105" s="56"/>
      <c r="C105" s="57"/>
      <c r="D105" s="57"/>
      <c r="E105" s="57"/>
      <c r="F105" s="57"/>
      <c r="G105" s="57"/>
      <c r="H105" s="57"/>
      <c r="I105" s="57"/>
      <c r="J105" s="57"/>
      <c r="K105" s="57"/>
      <c r="L105" s="53"/>
      <c r="S105" s="36"/>
      <c r="T105" s="36"/>
      <c r="U105" s="36"/>
      <c r="V105" s="36"/>
      <c r="W105" s="36"/>
      <c r="X105" s="36"/>
      <c r="Y105" s="36"/>
      <c r="Z105" s="36"/>
      <c r="AA105" s="36"/>
      <c r="AB105" s="36"/>
      <c r="AC105" s="36"/>
      <c r="AD105" s="36"/>
      <c r="AE105" s="36"/>
    </row>
    <row r="109" spans="1:47" s="2" customFormat="1" ht="6.95" customHeight="1">
      <c r="A109" s="36"/>
      <c r="B109" s="58"/>
      <c r="C109" s="59"/>
      <c r="D109" s="59"/>
      <c r="E109" s="59"/>
      <c r="F109" s="59"/>
      <c r="G109" s="59"/>
      <c r="H109" s="59"/>
      <c r="I109" s="59"/>
      <c r="J109" s="59"/>
      <c r="K109" s="59"/>
      <c r="L109" s="53"/>
      <c r="S109" s="36"/>
      <c r="T109" s="36"/>
      <c r="U109" s="36"/>
      <c r="V109" s="36"/>
      <c r="W109" s="36"/>
      <c r="X109" s="36"/>
      <c r="Y109" s="36"/>
      <c r="Z109" s="36"/>
      <c r="AA109" s="36"/>
      <c r="AB109" s="36"/>
      <c r="AC109" s="36"/>
      <c r="AD109" s="36"/>
      <c r="AE109" s="36"/>
    </row>
    <row r="110" spans="1:47" s="2" customFormat="1" ht="24.95" customHeight="1">
      <c r="A110" s="36"/>
      <c r="B110" s="37"/>
      <c r="C110" s="24" t="s">
        <v>159</v>
      </c>
      <c r="D110" s="38"/>
      <c r="E110" s="38"/>
      <c r="F110" s="38"/>
      <c r="G110" s="38"/>
      <c r="H110" s="38"/>
      <c r="I110" s="38"/>
      <c r="J110" s="38"/>
      <c r="K110" s="38"/>
      <c r="L110" s="53"/>
      <c r="S110" s="36"/>
      <c r="T110" s="36"/>
      <c r="U110" s="36"/>
      <c r="V110" s="36"/>
      <c r="W110" s="36"/>
      <c r="X110" s="36"/>
      <c r="Y110" s="36"/>
      <c r="Z110" s="36"/>
      <c r="AA110" s="36"/>
      <c r="AB110" s="36"/>
      <c r="AC110" s="36"/>
      <c r="AD110" s="36"/>
      <c r="AE110" s="36"/>
    </row>
    <row r="111" spans="1:47" s="2" customFormat="1" ht="6.95" customHeight="1">
      <c r="A111" s="36"/>
      <c r="B111" s="37"/>
      <c r="C111" s="38"/>
      <c r="D111" s="38"/>
      <c r="E111" s="38"/>
      <c r="F111" s="38"/>
      <c r="G111" s="38"/>
      <c r="H111" s="38"/>
      <c r="I111" s="38"/>
      <c r="J111" s="38"/>
      <c r="K111" s="38"/>
      <c r="L111" s="53"/>
      <c r="S111" s="36"/>
      <c r="T111" s="36"/>
      <c r="U111" s="36"/>
      <c r="V111" s="36"/>
      <c r="W111" s="36"/>
      <c r="X111" s="36"/>
      <c r="Y111" s="36"/>
      <c r="Z111" s="36"/>
      <c r="AA111" s="36"/>
      <c r="AB111" s="36"/>
      <c r="AC111" s="36"/>
      <c r="AD111" s="36"/>
      <c r="AE111" s="36"/>
    </row>
    <row r="112" spans="1:47" s="2" customFormat="1" ht="12" customHeight="1">
      <c r="A112" s="36"/>
      <c r="B112" s="37"/>
      <c r="C112" s="30" t="s">
        <v>16</v>
      </c>
      <c r="D112" s="38"/>
      <c r="E112" s="38"/>
      <c r="F112" s="38"/>
      <c r="G112" s="38"/>
      <c r="H112" s="38"/>
      <c r="I112" s="38"/>
      <c r="J112" s="38"/>
      <c r="K112" s="38"/>
      <c r="L112" s="53"/>
      <c r="S112" s="36"/>
      <c r="T112" s="36"/>
      <c r="U112" s="36"/>
      <c r="V112" s="36"/>
      <c r="W112" s="36"/>
      <c r="X112" s="36"/>
      <c r="Y112" s="36"/>
      <c r="Z112" s="36"/>
      <c r="AA112" s="36"/>
      <c r="AB112" s="36"/>
      <c r="AC112" s="36"/>
      <c r="AD112" s="36"/>
      <c r="AE112" s="36"/>
    </row>
    <row r="113" spans="1:63" s="2" customFormat="1" ht="16.5" customHeight="1">
      <c r="A113" s="36"/>
      <c r="B113" s="37"/>
      <c r="C113" s="38"/>
      <c r="D113" s="38"/>
      <c r="E113" s="326" t="str">
        <f>E7</f>
        <v>Technologický pavilon CPIT - rekonstrukce střech</v>
      </c>
      <c r="F113" s="327"/>
      <c r="G113" s="327"/>
      <c r="H113" s="327"/>
      <c r="I113" s="38"/>
      <c r="J113" s="38"/>
      <c r="K113" s="38"/>
      <c r="L113" s="53"/>
      <c r="S113" s="36"/>
      <c r="T113" s="36"/>
      <c r="U113" s="36"/>
      <c r="V113" s="36"/>
      <c r="W113" s="36"/>
      <c r="X113" s="36"/>
      <c r="Y113" s="36"/>
      <c r="Z113" s="36"/>
      <c r="AA113" s="36"/>
      <c r="AB113" s="36"/>
      <c r="AC113" s="36"/>
      <c r="AD113" s="36"/>
      <c r="AE113" s="36"/>
    </row>
    <row r="114" spans="1:63" s="1" customFormat="1" ht="12" customHeight="1">
      <c r="B114" s="22"/>
      <c r="C114" s="30" t="s">
        <v>133</v>
      </c>
      <c r="D114" s="23"/>
      <c r="E114" s="23"/>
      <c r="F114" s="23"/>
      <c r="G114" s="23"/>
      <c r="H114" s="23"/>
      <c r="I114" s="23"/>
      <c r="J114" s="23"/>
      <c r="K114" s="23"/>
      <c r="L114" s="21"/>
    </row>
    <row r="115" spans="1:63" s="1" customFormat="1" ht="16.5" customHeight="1">
      <c r="B115" s="22"/>
      <c r="C115" s="23"/>
      <c r="D115" s="23"/>
      <c r="E115" s="326" t="s">
        <v>729</v>
      </c>
      <c r="F115" s="285"/>
      <c r="G115" s="285"/>
      <c r="H115" s="285"/>
      <c r="I115" s="23"/>
      <c r="J115" s="23"/>
      <c r="K115" s="23"/>
      <c r="L115" s="21"/>
    </row>
    <row r="116" spans="1:63" s="1" customFormat="1" ht="12" customHeight="1">
      <c r="B116" s="22"/>
      <c r="C116" s="30" t="s">
        <v>135</v>
      </c>
      <c r="D116" s="23"/>
      <c r="E116" s="23"/>
      <c r="F116" s="23"/>
      <c r="G116" s="23"/>
      <c r="H116" s="23"/>
      <c r="I116" s="23"/>
      <c r="J116" s="23"/>
      <c r="K116" s="23"/>
      <c r="L116" s="21"/>
    </row>
    <row r="117" spans="1:63" s="2" customFormat="1" ht="16.5" customHeight="1">
      <c r="A117" s="36"/>
      <c r="B117" s="37"/>
      <c r="C117" s="38"/>
      <c r="D117" s="38"/>
      <c r="E117" s="330" t="s">
        <v>655</v>
      </c>
      <c r="F117" s="328"/>
      <c r="G117" s="328"/>
      <c r="H117" s="328"/>
      <c r="I117" s="38"/>
      <c r="J117" s="38"/>
      <c r="K117" s="38"/>
      <c r="L117" s="53"/>
      <c r="S117" s="36"/>
      <c r="T117" s="36"/>
      <c r="U117" s="36"/>
      <c r="V117" s="36"/>
      <c r="W117" s="36"/>
      <c r="X117" s="36"/>
      <c r="Y117" s="36"/>
      <c r="Z117" s="36"/>
      <c r="AA117" s="36"/>
      <c r="AB117" s="36"/>
      <c r="AC117" s="36"/>
      <c r="AD117" s="36"/>
      <c r="AE117" s="36"/>
    </row>
    <row r="118" spans="1:63" s="2" customFormat="1" ht="12" customHeight="1">
      <c r="A118" s="36"/>
      <c r="B118" s="37"/>
      <c r="C118" s="30" t="s">
        <v>656</v>
      </c>
      <c r="D118" s="38"/>
      <c r="E118" s="38"/>
      <c r="F118" s="38"/>
      <c r="G118" s="38"/>
      <c r="H118" s="38"/>
      <c r="I118" s="38"/>
      <c r="J118" s="38"/>
      <c r="K118" s="38"/>
      <c r="L118" s="53"/>
      <c r="S118" s="36"/>
      <c r="T118" s="36"/>
      <c r="U118" s="36"/>
      <c r="V118" s="36"/>
      <c r="W118" s="36"/>
      <c r="X118" s="36"/>
      <c r="Y118" s="36"/>
      <c r="Z118" s="36"/>
      <c r="AA118" s="36"/>
      <c r="AB118" s="36"/>
      <c r="AC118" s="36"/>
      <c r="AD118" s="36"/>
      <c r="AE118" s="36"/>
    </row>
    <row r="119" spans="1:63" s="2" customFormat="1" ht="16.5" customHeight="1">
      <c r="A119" s="36"/>
      <c r="B119" s="37"/>
      <c r="C119" s="38"/>
      <c r="D119" s="38"/>
      <c r="E119" s="278" t="str">
        <f>E13</f>
        <v>2b - Zpětné montáže</v>
      </c>
      <c r="F119" s="328"/>
      <c r="G119" s="328"/>
      <c r="H119" s="328"/>
      <c r="I119" s="38"/>
      <c r="J119" s="38"/>
      <c r="K119" s="38"/>
      <c r="L119" s="53"/>
      <c r="S119" s="36"/>
      <c r="T119" s="36"/>
      <c r="U119" s="36"/>
      <c r="V119" s="36"/>
      <c r="W119" s="36"/>
      <c r="X119" s="36"/>
      <c r="Y119" s="36"/>
      <c r="Z119" s="36"/>
      <c r="AA119" s="36"/>
      <c r="AB119" s="36"/>
      <c r="AC119" s="36"/>
      <c r="AD119" s="36"/>
      <c r="AE119" s="36"/>
    </row>
    <row r="120" spans="1:63" s="2" customFormat="1" ht="6.95" customHeight="1">
      <c r="A120" s="36"/>
      <c r="B120" s="37"/>
      <c r="C120" s="38"/>
      <c r="D120" s="38"/>
      <c r="E120" s="38"/>
      <c r="F120" s="38"/>
      <c r="G120" s="38"/>
      <c r="H120" s="38"/>
      <c r="I120" s="38"/>
      <c r="J120" s="38"/>
      <c r="K120" s="38"/>
      <c r="L120" s="53"/>
      <c r="S120" s="36"/>
      <c r="T120" s="36"/>
      <c r="U120" s="36"/>
      <c r="V120" s="36"/>
      <c r="W120" s="36"/>
      <c r="X120" s="36"/>
      <c r="Y120" s="36"/>
      <c r="Z120" s="36"/>
      <c r="AA120" s="36"/>
      <c r="AB120" s="36"/>
      <c r="AC120" s="36"/>
      <c r="AD120" s="36"/>
      <c r="AE120" s="36"/>
    </row>
    <row r="121" spans="1:63" s="2" customFormat="1" ht="12" customHeight="1">
      <c r="A121" s="36"/>
      <c r="B121" s="37"/>
      <c r="C121" s="30" t="s">
        <v>22</v>
      </c>
      <c r="D121" s="38"/>
      <c r="E121" s="38"/>
      <c r="F121" s="28" t="str">
        <f>F16</f>
        <v xml:space="preserve"> </v>
      </c>
      <c r="G121" s="38"/>
      <c r="H121" s="38"/>
      <c r="I121" s="30" t="s">
        <v>24</v>
      </c>
      <c r="J121" s="68" t="str">
        <f>IF(J16="","",J16)</f>
        <v>31. 12. 2021</v>
      </c>
      <c r="K121" s="38"/>
      <c r="L121" s="53"/>
      <c r="S121" s="36"/>
      <c r="T121" s="36"/>
      <c r="U121" s="36"/>
      <c r="V121" s="36"/>
      <c r="W121" s="36"/>
      <c r="X121" s="36"/>
      <c r="Y121" s="36"/>
      <c r="Z121" s="36"/>
      <c r="AA121" s="36"/>
      <c r="AB121" s="36"/>
      <c r="AC121" s="36"/>
      <c r="AD121" s="36"/>
      <c r="AE121" s="36"/>
    </row>
    <row r="122" spans="1:63" s="2" customFormat="1" ht="6.95" customHeight="1">
      <c r="A122" s="36"/>
      <c r="B122" s="37"/>
      <c r="C122" s="38"/>
      <c r="D122" s="38"/>
      <c r="E122" s="38"/>
      <c r="F122" s="38"/>
      <c r="G122" s="38"/>
      <c r="H122" s="38"/>
      <c r="I122" s="38"/>
      <c r="J122" s="38"/>
      <c r="K122" s="38"/>
      <c r="L122" s="53"/>
      <c r="S122" s="36"/>
      <c r="T122" s="36"/>
      <c r="U122" s="36"/>
      <c r="V122" s="36"/>
      <c r="W122" s="36"/>
      <c r="X122" s="36"/>
      <c r="Y122" s="36"/>
      <c r="Z122" s="36"/>
      <c r="AA122" s="36"/>
      <c r="AB122" s="36"/>
      <c r="AC122" s="36"/>
      <c r="AD122" s="36"/>
      <c r="AE122" s="36"/>
    </row>
    <row r="123" spans="1:63" s="2" customFormat="1" ht="25.7" customHeight="1">
      <c r="A123" s="36"/>
      <c r="B123" s="37"/>
      <c r="C123" s="30" t="s">
        <v>30</v>
      </c>
      <c r="D123" s="38"/>
      <c r="E123" s="38"/>
      <c r="F123" s="28" t="str">
        <f>E19</f>
        <v xml:space="preserve">VŠB-TUO </v>
      </c>
      <c r="G123" s="38"/>
      <c r="H123" s="38"/>
      <c r="I123" s="30" t="s">
        <v>36</v>
      </c>
      <c r="J123" s="34" t="str">
        <f>E25</f>
        <v>CHVÁLEK ATELIÉR s.r.o.</v>
      </c>
      <c r="K123" s="38"/>
      <c r="L123" s="53"/>
      <c r="S123" s="36"/>
      <c r="T123" s="36"/>
      <c r="U123" s="36"/>
      <c r="V123" s="36"/>
      <c r="W123" s="36"/>
      <c r="X123" s="36"/>
      <c r="Y123" s="36"/>
      <c r="Z123" s="36"/>
      <c r="AA123" s="36"/>
      <c r="AB123" s="36"/>
      <c r="AC123" s="36"/>
      <c r="AD123" s="36"/>
      <c r="AE123" s="36"/>
    </row>
    <row r="124" spans="1:63" s="2" customFormat="1" ht="15.2" customHeight="1">
      <c r="A124" s="36"/>
      <c r="B124" s="37"/>
      <c r="C124" s="30" t="s">
        <v>34</v>
      </c>
      <c r="D124" s="38"/>
      <c r="E124" s="38"/>
      <c r="F124" s="28" t="str">
        <f>IF(E22="","",E22)</f>
        <v>Vyplň údaj</v>
      </c>
      <c r="G124" s="38"/>
      <c r="H124" s="38"/>
      <c r="I124" s="30" t="s">
        <v>39</v>
      </c>
      <c r="J124" s="34" t="str">
        <f>E28</f>
        <v xml:space="preserve"> </v>
      </c>
      <c r="K124" s="38"/>
      <c r="L124" s="53"/>
      <c r="S124" s="36"/>
      <c r="T124" s="36"/>
      <c r="U124" s="36"/>
      <c r="V124" s="36"/>
      <c r="W124" s="36"/>
      <c r="X124" s="36"/>
      <c r="Y124" s="36"/>
      <c r="Z124" s="36"/>
      <c r="AA124" s="36"/>
      <c r="AB124" s="36"/>
      <c r="AC124" s="36"/>
      <c r="AD124" s="36"/>
      <c r="AE124" s="36"/>
    </row>
    <row r="125" spans="1:63" s="2" customFormat="1" ht="10.35" customHeight="1">
      <c r="A125" s="36"/>
      <c r="B125" s="37"/>
      <c r="C125" s="38"/>
      <c r="D125" s="38"/>
      <c r="E125" s="38"/>
      <c r="F125" s="38"/>
      <c r="G125" s="38"/>
      <c r="H125" s="38"/>
      <c r="I125" s="38"/>
      <c r="J125" s="38"/>
      <c r="K125" s="38"/>
      <c r="L125" s="53"/>
      <c r="S125" s="36"/>
      <c r="T125" s="36"/>
      <c r="U125" s="36"/>
      <c r="V125" s="36"/>
      <c r="W125" s="36"/>
      <c r="X125" s="36"/>
      <c r="Y125" s="36"/>
      <c r="Z125" s="36"/>
      <c r="AA125" s="36"/>
      <c r="AB125" s="36"/>
      <c r="AC125" s="36"/>
      <c r="AD125" s="36"/>
      <c r="AE125" s="36"/>
    </row>
    <row r="126" spans="1:63" s="11" customFormat="1" ht="29.25" customHeight="1">
      <c r="A126" s="166"/>
      <c r="B126" s="167"/>
      <c r="C126" s="168" t="s">
        <v>160</v>
      </c>
      <c r="D126" s="169" t="s">
        <v>68</v>
      </c>
      <c r="E126" s="169" t="s">
        <v>64</v>
      </c>
      <c r="F126" s="169" t="s">
        <v>65</v>
      </c>
      <c r="G126" s="169" t="s">
        <v>161</v>
      </c>
      <c r="H126" s="169" t="s">
        <v>162</v>
      </c>
      <c r="I126" s="169" t="s">
        <v>163</v>
      </c>
      <c r="J126" s="169" t="s">
        <v>139</v>
      </c>
      <c r="K126" s="170" t="s">
        <v>164</v>
      </c>
      <c r="L126" s="171"/>
      <c r="M126" s="77" t="s">
        <v>1</v>
      </c>
      <c r="N126" s="78" t="s">
        <v>47</v>
      </c>
      <c r="O126" s="78" t="s">
        <v>165</v>
      </c>
      <c r="P126" s="78" t="s">
        <v>166</v>
      </c>
      <c r="Q126" s="78" t="s">
        <v>167</v>
      </c>
      <c r="R126" s="78" t="s">
        <v>168</v>
      </c>
      <c r="S126" s="78" t="s">
        <v>169</v>
      </c>
      <c r="T126" s="79" t="s">
        <v>170</v>
      </c>
      <c r="U126" s="166"/>
      <c r="V126" s="166"/>
      <c r="W126" s="166"/>
      <c r="X126" s="166"/>
      <c r="Y126" s="166"/>
      <c r="Z126" s="166"/>
      <c r="AA126" s="166"/>
      <c r="AB126" s="166"/>
      <c r="AC126" s="166"/>
      <c r="AD126" s="166"/>
      <c r="AE126" s="166"/>
    </row>
    <row r="127" spans="1:63" s="2" customFormat="1" ht="22.9" customHeight="1">
      <c r="A127" s="36"/>
      <c r="B127" s="37"/>
      <c r="C127" s="84" t="s">
        <v>171</v>
      </c>
      <c r="D127" s="38"/>
      <c r="E127" s="38"/>
      <c r="F127" s="38"/>
      <c r="G127" s="38"/>
      <c r="H127" s="38"/>
      <c r="I127" s="38"/>
      <c r="J127" s="172">
        <f>BK127</f>
        <v>0</v>
      </c>
      <c r="K127" s="38"/>
      <c r="L127" s="41"/>
      <c r="M127" s="80"/>
      <c r="N127" s="173"/>
      <c r="O127" s="81"/>
      <c r="P127" s="174">
        <f>P128</f>
        <v>0</v>
      </c>
      <c r="Q127" s="81"/>
      <c r="R127" s="174">
        <f>R128</f>
        <v>0</v>
      </c>
      <c r="S127" s="81"/>
      <c r="T127" s="175">
        <f>T128</f>
        <v>0</v>
      </c>
      <c r="U127" s="36"/>
      <c r="V127" s="36"/>
      <c r="W127" s="36"/>
      <c r="X127" s="36"/>
      <c r="Y127" s="36"/>
      <c r="Z127" s="36"/>
      <c r="AA127" s="36"/>
      <c r="AB127" s="36"/>
      <c r="AC127" s="36"/>
      <c r="AD127" s="36"/>
      <c r="AE127" s="36"/>
      <c r="AT127" s="18" t="s">
        <v>82</v>
      </c>
      <c r="AU127" s="18" t="s">
        <v>141</v>
      </c>
      <c r="BK127" s="176">
        <f>BK128</f>
        <v>0</v>
      </c>
    </row>
    <row r="128" spans="1:63" s="12" customFormat="1" ht="25.9" customHeight="1">
      <c r="B128" s="177"/>
      <c r="C128" s="178"/>
      <c r="D128" s="179" t="s">
        <v>82</v>
      </c>
      <c r="E128" s="180" t="s">
        <v>660</v>
      </c>
      <c r="F128" s="180" t="s">
        <v>821</v>
      </c>
      <c r="G128" s="178"/>
      <c r="H128" s="178"/>
      <c r="I128" s="181"/>
      <c r="J128" s="182">
        <f>BK128</f>
        <v>0</v>
      </c>
      <c r="K128" s="178"/>
      <c r="L128" s="183"/>
      <c r="M128" s="184"/>
      <c r="N128" s="185"/>
      <c r="O128" s="185"/>
      <c r="P128" s="186">
        <f>P129+P152</f>
        <v>0</v>
      </c>
      <c r="Q128" s="185"/>
      <c r="R128" s="186">
        <f>R129+R152</f>
        <v>0</v>
      </c>
      <c r="S128" s="185"/>
      <c r="T128" s="187">
        <f>T129+T152</f>
        <v>0</v>
      </c>
      <c r="AR128" s="188" t="s">
        <v>87</v>
      </c>
      <c r="AT128" s="189" t="s">
        <v>82</v>
      </c>
      <c r="AU128" s="189" t="s">
        <v>83</v>
      </c>
      <c r="AY128" s="188" t="s">
        <v>174</v>
      </c>
      <c r="BK128" s="190">
        <f>BK129+BK152</f>
        <v>0</v>
      </c>
    </row>
    <row r="129" spans="1:65" s="12" customFormat="1" ht="22.9" customHeight="1">
      <c r="B129" s="177"/>
      <c r="C129" s="178"/>
      <c r="D129" s="179" t="s">
        <v>82</v>
      </c>
      <c r="E129" s="191" t="s">
        <v>662</v>
      </c>
      <c r="F129" s="191" t="s">
        <v>663</v>
      </c>
      <c r="G129" s="178"/>
      <c r="H129" s="178"/>
      <c r="I129" s="181"/>
      <c r="J129" s="192">
        <f>BK129</f>
        <v>0</v>
      </c>
      <c r="K129" s="178"/>
      <c r="L129" s="183"/>
      <c r="M129" s="184"/>
      <c r="N129" s="185"/>
      <c r="O129" s="185"/>
      <c r="P129" s="186">
        <f>SUM(P130:P151)</f>
        <v>0</v>
      </c>
      <c r="Q129" s="185"/>
      <c r="R129" s="186">
        <f>SUM(R130:R151)</f>
        <v>0</v>
      </c>
      <c r="S129" s="185"/>
      <c r="T129" s="187">
        <f>SUM(T130:T151)</f>
        <v>0</v>
      </c>
      <c r="AR129" s="188" t="s">
        <v>87</v>
      </c>
      <c r="AT129" s="189" t="s">
        <v>82</v>
      </c>
      <c r="AU129" s="189" t="s">
        <v>87</v>
      </c>
      <c r="AY129" s="188" t="s">
        <v>174</v>
      </c>
      <c r="BK129" s="190">
        <f>SUM(BK130:BK151)</f>
        <v>0</v>
      </c>
    </row>
    <row r="130" spans="1:65" s="2" customFormat="1" ht="16.5" customHeight="1">
      <c r="A130" s="36"/>
      <c r="B130" s="37"/>
      <c r="C130" s="193" t="s">
        <v>87</v>
      </c>
      <c r="D130" s="193" t="s">
        <v>177</v>
      </c>
      <c r="E130" s="194" t="s">
        <v>822</v>
      </c>
      <c r="F130" s="195" t="s">
        <v>683</v>
      </c>
      <c r="G130" s="196" t="s">
        <v>180</v>
      </c>
      <c r="H130" s="197">
        <v>45</v>
      </c>
      <c r="I130" s="198"/>
      <c r="J130" s="199">
        <f t="shared" ref="J130:J142" si="0">ROUND(I130*H130,2)</f>
        <v>0</v>
      </c>
      <c r="K130" s="195" t="s">
        <v>181</v>
      </c>
      <c r="L130" s="41"/>
      <c r="M130" s="200" t="s">
        <v>1</v>
      </c>
      <c r="N130" s="201" t="s">
        <v>48</v>
      </c>
      <c r="O130" s="73"/>
      <c r="P130" s="202">
        <f t="shared" ref="P130:P142" si="1">O130*H130</f>
        <v>0</v>
      </c>
      <c r="Q130" s="202">
        <v>0</v>
      </c>
      <c r="R130" s="202">
        <f t="shared" ref="R130:R142" si="2">Q130*H130</f>
        <v>0</v>
      </c>
      <c r="S130" s="202">
        <v>0</v>
      </c>
      <c r="T130" s="203">
        <f t="shared" ref="T130:T142" si="3">S130*H130</f>
        <v>0</v>
      </c>
      <c r="U130" s="36"/>
      <c r="V130" s="36"/>
      <c r="W130" s="36"/>
      <c r="X130" s="36"/>
      <c r="Y130" s="36"/>
      <c r="Z130" s="36"/>
      <c r="AA130" s="36"/>
      <c r="AB130" s="36"/>
      <c r="AC130" s="36"/>
      <c r="AD130" s="36"/>
      <c r="AE130" s="36"/>
      <c r="AR130" s="204" t="s">
        <v>120</v>
      </c>
      <c r="AT130" s="204" t="s">
        <v>177</v>
      </c>
      <c r="AU130" s="204" t="s">
        <v>91</v>
      </c>
      <c r="AY130" s="18" t="s">
        <v>174</v>
      </c>
      <c r="BE130" s="205">
        <f t="shared" ref="BE130:BE142" si="4">IF(N130="základní",J130,0)</f>
        <v>0</v>
      </c>
      <c r="BF130" s="205">
        <f t="shared" ref="BF130:BF142" si="5">IF(N130="snížená",J130,0)</f>
        <v>0</v>
      </c>
      <c r="BG130" s="205">
        <f t="shared" ref="BG130:BG142" si="6">IF(N130="zákl. přenesená",J130,0)</f>
        <v>0</v>
      </c>
      <c r="BH130" s="205">
        <f t="shared" ref="BH130:BH142" si="7">IF(N130="sníž. přenesená",J130,0)</f>
        <v>0</v>
      </c>
      <c r="BI130" s="205">
        <f t="shared" ref="BI130:BI142" si="8">IF(N130="nulová",J130,0)</f>
        <v>0</v>
      </c>
      <c r="BJ130" s="18" t="s">
        <v>87</v>
      </c>
      <c r="BK130" s="205">
        <f t="shared" ref="BK130:BK142" si="9">ROUND(I130*H130,2)</f>
        <v>0</v>
      </c>
      <c r="BL130" s="18" t="s">
        <v>120</v>
      </c>
      <c r="BM130" s="204" t="s">
        <v>91</v>
      </c>
    </row>
    <row r="131" spans="1:65" s="2" customFormat="1" ht="16.5" customHeight="1">
      <c r="A131" s="36"/>
      <c r="B131" s="37"/>
      <c r="C131" s="193" t="s">
        <v>91</v>
      </c>
      <c r="D131" s="193" t="s">
        <v>177</v>
      </c>
      <c r="E131" s="194" t="s">
        <v>823</v>
      </c>
      <c r="F131" s="195" t="s">
        <v>684</v>
      </c>
      <c r="G131" s="196" t="s">
        <v>180</v>
      </c>
      <c r="H131" s="197">
        <v>18</v>
      </c>
      <c r="I131" s="198"/>
      <c r="J131" s="199">
        <f t="shared" si="0"/>
        <v>0</v>
      </c>
      <c r="K131" s="195" t="s">
        <v>181</v>
      </c>
      <c r="L131" s="41"/>
      <c r="M131" s="200" t="s">
        <v>1</v>
      </c>
      <c r="N131" s="201" t="s">
        <v>48</v>
      </c>
      <c r="O131" s="73"/>
      <c r="P131" s="202">
        <f t="shared" si="1"/>
        <v>0</v>
      </c>
      <c r="Q131" s="202">
        <v>0</v>
      </c>
      <c r="R131" s="202">
        <f t="shared" si="2"/>
        <v>0</v>
      </c>
      <c r="S131" s="202">
        <v>0</v>
      </c>
      <c r="T131" s="203">
        <f t="shared" si="3"/>
        <v>0</v>
      </c>
      <c r="U131" s="36"/>
      <c r="V131" s="36"/>
      <c r="W131" s="36"/>
      <c r="X131" s="36"/>
      <c r="Y131" s="36"/>
      <c r="Z131" s="36"/>
      <c r="AA131" s="36"/>
      <c r="AB131" s="36"/>
      <c r="AC131" s="36"/>
      <c r="AD131" s="36"/>
      <c r="AE131" s="36"/>
      <c r="AR131" s="204" t="s">
        <v>120</v>
      </c>
      <c r="AT131" s="204" t="s">
        <v>177</v>
      </c>
      <c r="AU131" s="204" t="s">
        <v>91</v>
      </c>
      <c r="AY131" s="18" t="s">
        <v>174</v>
      </c>
      <c r="BE131" s="205">
        <f t="shared" si="4"/>
        <v>0</v>
      </c>
      <c r="BF131" s="205">
        <f t="shared" si="5"/>
        <v>0</v>
      </c>
      <c r="BG131" s="205">
        <f t="shared" si="6"/>
        <v>0</v>
      </c>
      <c r="BH131" s="205">
        <f t="shared" si="7"/>
        <v>0</v>
      </c>
      <c r="BI131" s="205">
        <f t="shared" si="8"/>
        <v>0</v>
      </c>
      <c r="BJ131" s="18" t="s">
        <v>87</v>
      </c>
      <c r="BK131" s="205">
        <f t="shared" si="9"/>
        <v>0</v>
      </c>
      <c r="BL131" s="18" t="s">
        <v>120</v>
      </c>
      <c r="BM131" s="204" t="s">
        <v>120</v>
      </c>
    </row>
    <row r="132" spans="1:65" s="2" customFormat="1" ht="16.5" customHeight="1">
      <c r="A132" s="36"/>
      <c r="B132" s="37"/>
      <c r="C132" s="193" t="s">
        <v>105</v>
      </c>
      <c r="D132" s="193" t="s">
        <v>177</v>
      </c>
      <c r="E132" s="194" t="s">
        <v>825</v>
      </c>
      <c r="F132" s="195" t="s">
        <v>686</v>
      </c>
      <c r="G132" s="196" t="s">
        <v>643</v>
      </c>
      <c r="H132" s="197">
        <v>3</v>
      </c>
      <c r="I132" s="198"/>
      <c r="J132" s="199">
        <f t="shared" si="0"/>
        <v>0</v>
      </c>
      <c r="K132" s="195" t="s">
        <v>181</v>
      </c>
      <c r="L132" s="41"/>
      <c r="M132" s="200" t="s">
        <v>1</v>
      </c>
      <c r="N132" s="201" t="s">
        <v>48</v>
      </c>
      <c r="O132" s="73"/>
      <c r="P132" s="202">
        <f t="shared" si="1"/>
        <v>0</v>
      </c>
      <c r="Q132" s="202">
        <v>0</v>
      </c>
      <c r="R132" s="202">
        <f t="shared" si="2"/>
        <v>0</v>
      </c>
      <c r="S132" s="202">
        <v>0</v>
      </c>
      <c r="T132" s="203">
        <f t="shared" si="3"/>
        <v>0</v>
      </c>
      <c r="U132" s="36"/>
      <c r="V132" s="36"/>
      <c r="W132" s="36"/>
      <c r="X132" s="36"/>
      <c r="Y132" s="36"/>
      <c r="Z132" s="36"/>
      <c r="AA132" s="36"/>
      <c r="AB132" s="36"/>
      <c r="AC132" s="36"/>
      <c r="AD132" s="36"/>
      <c r="AE132" s="36"/>
      <c r="AR132" s="204" t="s">
        <v>120</v>
      </c>
      <c r="AT132" s="204" t="s">
        <v>177</v>
      </c>
      <c r="AU132" s="204" t="s">
        <v>91</v>
      </c>
      <c r="AY132" s="18" t="s">
        <v>174</v>
      </c>
      <c r="BE132" s="205">
        <f t="shared" si="4"/>
        <v>0</v>
      </c>
      <c r="BF132" s="205">
        <f t="shared" si="5"/>
        <v>0</v>
      </c>
      <c r="BG132" s="205">
        <f t="shared" si="6"/>
        <v>0</v>
      </c>
      <c r="BH132" s="205">
        <f t="shared" si="7"/>
        <v>0</v>
      </c>
      <c r="BI132" s="205">
        <f t="shared" si="8"/>
        <v>0</v>
      </c>
      <c r="BJ132" s="18" t="s">
        <v>87</v>
      </c>
      <c r="BK132" s="205">
        <f t="shared" si="9"/>
        <v>0</v>
      </c>
      <c r="BL132" s="18" t="s">
        <v>120</v>
      </c>
      <c r="BM132" s="204" t="s">
        <v>175</v>
      </c>
    </row>
    <row r="133" spans="1:65" s="2" customFormat="1" ht="16.5" customHeight="1">
      <c r="A133" s="36"/>
      <c r="B133" s="37"/>
      <c r="C133" s="193" t="s">
        <v>120</v>
      </c>
      <c r="D133" s="193" t="s">
        <v>177</v>
      </c>
      <c r="E133" s="194" t="s">
        <v>687</v>
      </c>
      <c r="F133" s="195" t="s">
        <v>688</v>
      </c>
      <c r="G133" s="196" t="s">
        <v>689</v>
      </c>
      <c r="H133" s="197">
        <v>15</v>
      </c>
      <c r="I133" s="198"/>
      <c r="J133" s="199">
        <f t="shared" si="0"/>
        <v>0</v>
      </c>
      <c r="K133" s="195" t="s">
        <v>181</v>
      </c>
      <c r="L133" s="41"/>
      <c r="M133" s="200" t="s">
        <v>1</v>
      </c>
      <c r="N133" s="201" t="s">
        <v>48</v>
      </c>
      <c r="O133" s="73"/>
      <c r="P133" s="202">
        <f t="shared" si="1"/>
        <v>0</v>
      </c>
      <c r="Q133" s="202">
        <v>0</v>
      </c>
      <c r="R133" s="202">
        <f t="shared" si="2"/>
        <v>0</v>
      </c>
      <c r="S133" s="202">
        <v>0</v>
      </c>
      <c r="T133" s="203">
        <f t="shared" si="3"/>
        <v>0</v>
      </c>
      <c r="U133" s="36"/>
      <c r="V133" s="36"/>
      <c r="W133" s="36"/>
      <c r="X133" s="36"/>
      <c r="Y133" s="36"/>
      <c r="Z133" s="36"/>
      <c r="AA133" s="36"/>
      <c r="AB133" s="36"/>
      <c r="AC133" s="36"/>
      <c r="AD133" s="36"/>
      <c r="AE133" s="36"/>
      <c r="AR133" s="204" t="s">
        <v>120</v>
      </c>
      <c r="AT133" s="204" t="s">
        <v>177</v>
      </c>
      <c r="AU133" s="204" t="s">
        <v>91</v>
      </c>
      <c r="AY133" s="18" t="s">
        <v>174</v>
      </c>
      <c r="BE133" s="205">
        <f t="shared" si="4"/>
        <v>0</v>
      </c>
      <c r="BF133" s="205">
        <f t="shared" si="5"/>
        <v>0</v>
      </c>
      <c r="BG133" s="205">
        <f t="shared" si="6"/>
        <v>0</v>
      </c>
      <c r="BH133" s="205">
        <f t="shared" si="7"/>
        <v>0</v>
      </c>
      <c r="BI133" s="205">
        <f t="shared" si="8"/>
        <v>0</v>
      </c>
      <c r="BJ133" s="18" t="s">
        <v>87</v>
      </c>
      <c r="BK133" s="205">
        <f t="shared" si="9"/>
        <v>0</v>
      </c>
      <c r="BL133" s="18" t="s">
        <v>120</v>
      </c>
      <c r="BM133" s="204" t="s">
        <v>225</v>
      </c>
    </row>
    <row r="134" spans="1:65" s="2" customFormat="1" ht="16.5" customHeight="1">
      <c r="A134" s="36"/>
      <c r="B134" s="37"/>
      <c r="C134" s="193" t="s">
        <v>208</v>
      </c>
      <c r="D134" s="193" t="s">
        <v>177</v>
      </c>
      <c r="E134" s="194" t="s">
        <v>690</v>
      </c>
      <c r="F134" s="195" t="s">
        <v>691</v>
      </c>
      <c r="G134" s="196" t="s">
        <v>689</v>
      </c>
      <c r="H134" s="197">
        <v>15</v>
      </c>
      <c r="I134" s="198"/>
      <c r="J134" s="199">
        <f t="shared" si="0"/>
        <v>0</v>
      </c>
      <c r="K134" s="195" t="s">
        <v>181</v>
      </c>
      <c r="L134" s="41"/>
      <c r="M134" s="200" t="s">
        <v>1</v>
      </c>
      <c r="N134" s="201" t="s">
        <v>48</v>
      </c>
      <c r="O134" s="73"/>
      <c r="P134" s="202">
        <f t="shared" si="1"/>
        <v>0</v>
      </c>
      <c r="Q134" s="202">
        <v>0</v>
      </c>
      <c r="R134" s="202">
        <f t="shared" si="2"/>
        <v>0</v>
      </c>
      <c r="S134" s="202">
        <v>0</v>
      </c>
      <c r="T134" s="203">
        <f t="shared" si="3"/>
        <v>0</v>
      </c>
      <c r="U134" s="36"/>
      <c r="V134" s="36"/>
      <c r="W134" s="36"/>
      <c r="X134" s="36"/>
      <c r="Y134" s="36"/>
      <c r="Z134" s="36"/>
      <c r="AA134" s="36"/>
      <c r="AB134" s="36"/>
      <c r="AC134" s="36"/>
      <c r="AD134" s="36"/>
      <c r="AE134" s="36"/>
      <c r="AR134" s="204" t="s">
        <v>120</v>
      </c>
      <c r="AT134" s="204" t="s">
        <v>177</v>
      </c>
      <c r="AU134" s="204" t="s">
        <v>91</v>
      </c>
      <c r="AY134" s="18" t="s">
        <v>174</v>
      </c>
      <c r="BE134" s="205">
        <f t="shared" si="4"/>
        <v>0</v>
      </c>
      <c r="BF134" s="205">
        <f t="shared" si="5"/>
        <v>0</v>
      </c>
      <c r="BG134" s="205">
        <f t="shared" si="6"/>
        <v>0</v>
      </c>
      <c r="BH134" s="205">
        <f t="shared" si="7"/>
        <v>0</v>
      </c>
      <c r="BI134" s="205">
        <f t="shared" si="8"/>
        <v>0</v>
      </c>
      <c r="BJ134" s="18" t="s">
        <v>87</v>
      </c>
      <c r="BK134" s="205">
        <f t="shared" si="9"/>
        <v>0</v>
      </c>
      <c r="BL134" s="18" t="s">
        <v>120</v>
      </c>
      <c r="BM134" s="204" t="s">
        <v>233</v>
      </c>
    </row>
    <row r="135" spans="1:65" s="2" customFormat="1" ht="16.5" customHeight="1">
      <c r="A135" s="36"/>
      <c r="B135" s="37"/>
      <c r="C135" s="193" t="s">
        <v>175</v>
      </c>
      <c r="D135" s="193" t="s">
        <v>177</v>
      </c>
      <c r="E135" s="194" t="s">
        <v>692</v>
      </c>
      <c r="F135" s="195" t="s">
        <v>693</v>
      </c>
      <c r="G135" s="196" t="s">
        <v>689</v>
      </c>
      <c r="H135" s="197">
        <v>3</v>
      </c>
      <c r="I135" s="198"/>
      <c r="J135" s="199">
        <f t="shared" si="0"/>
        <v>0</v>
      </c>
      <c r="K135" s="195" t="s">
        <v>181</v>
      </c>
      <c r="L135" s="41"/>
      <c r="M135" s="200" t="s">
        <v>1</v>
      </c>
      <c r="N135" s="201" t="s">
        <v>48</v>
      </c>
      <c r="O135" s="73"/>
      <c r="P135" s="202">
        <f t="shared" si="1"/>
        <v>0</v>
      </c>
      <c r="Q135" s="202">
        <v>0</v>
      </c>
      <c r="R135" s="202">
        <f t="shared" si="2"/>
        <v>0</v>
      </c>
      <c r="S135" s="202">
        <v>0</v>
      </c>
      <c r="T135" s="203">
        <f t="shared" si="3"/>
        <v>0</v>
      </c>
      <c r="U135" s="36"/>
      <c r="V135" s="36"/>
      <c r="W135" s="36"/>
      <c r="X135" s="36"/>
      <c r="Y135" s="36"/>
      <c r="Z135" s="36"/>
      <c r="AA135" s="36"/>
      <c r="AB135" s="36"/>
      <c r="AC135" s="36"/>
      <c r="AD135" s="36"/>
      <c r="AE135" s="36"/>
      <c r="AR135" s="204" t="s">
        <v>120</v>
      </c>
      <c r="AT135" s="204" t="s">
        <v>177</v>
      </c>
      <c r="AU135" s="204" t="s">
        <v>91</v>
      </c>
      <c r="AY135" s="18" t="s">
        <v>174</v>
      </c>
      <c r="BE135" s="205">
        <f t="shared" si="4"/>
        <v>0</v>
      </c>
      <c r="BF135" s="205">
        <f t="shared" si="5"/>
        <v>0</v>
      </c>
      <c r="BG135" s="205">
        <f t="shared" si="6"/>
        <v>0</v>
      </c>
      <c r="BH135" s="205">
        <f t="shared" si="7"/>
        <v>0</v>
      </c>
      <c r="BI135" s="205">
        <f t="shared" si="8"/>
        <v>0</v>
      </c>
      <c r="BJ135" s="18" t="s">
        <v>87</v>
      </c>
      <c r="BK135" s="205">
        <f t="shared" si="9"/>
        <v>0</v>
      </c>
      <c r="BL135" s="18" t="s">
        <v>120</v>
      </c>
      <c r="BM135" s="204" t="s">
        <v>244</v>
      </c>
    </row>
    <row r="136" spans="1:65" s="2" customFormat="1" ht="21.75" customHeight="1">
      <c r="A136" s="36"/>
      <c r="B136" s="37"/>
      <c r="C136" s="193" t="s">
        <v>220</v>
      </c>
      <c r="D136" s="193" t="s">
        <v>177</v>
      </c>
      <c r="E136" s="194" t="s">
        <v>827</v>
      </c>
      <c r="F136" s="195" t="s">
        <v>694</v>
      </c>
      <c r="G136" s="196" t="s">
        <v>643</v>
      </c>
      <c r="H136" s="197">
        <v>2</v>
      </c>
      <c r="I136" s="198"/>
      <c r="J136" s="199">
        <f t="shared" si="0"/>
        <v>0</v>
      </c>
      <c r="K136" s="195" t="s">
        <v>181</v>
      </c>
      <c r="L136" s="41"/>
      <c r="M136" s="200" t="s">
        <v>1</v>
      </c>
      <c r="N136" s="201" t="s">
        <v>48</v>
      </c>
      <c r="O136" s="73"/>
      <c r="P136" s="202">
        <f t="shared" si="1"/>
        <v>0</v>
      </c>
      <c r="Q136" s="202">
        <v>0</v>
      </c>
      <c r="R136" s="202">
        <f t="shared" si="2"/>
        <v>0</v>
      </c>
      <c r="S136" s="202">
        <v>0</v>
      </c>
      <c r="T136" s="203">
        <f t="shared" si="3"/>
        <v>0</v>
      </c>
      <c r="U136" s="36"/>
      <c r="V136" s="36"/>
      <c r="W136" s="36"/>
      <c r="X136" s="36"/>
      <c r="Y136" s="36"/>
      <c r="Z136" s="36"/>
      <c r="AA136" s="36"/>
      <c r="AB136" s="36"/>
      <c r="AC136" s="36"/>
      <c r="AD136" s="36"/>
      <c r="AE136" s="36"/>
      <c r="AR136" s="204" t="s">
        <v>120</v>
      </c>
      <c r="AT136" s="204" t="s">
        <v>177</v>
      </c>
      <c r="AU136" s="204" t="s">
        <v>91</v>
      </c>
      <c r="AY136" s="18" t="s">
        <v>174</v>
      </c>
      <c r="BE136" s="205">
        <f t="shared" si="4"/>
        <v>0</v>
      </c>
      <c r="BF136" s="205">
        <f t="shared" si="5"/>
        <v>0</v>
      </c>
      <c r="BG136" s="205">
        <f t="shared" si="6"/>
        <v>0</v>
      </c>
      <c r="BH136" s="205">
        <f t="shared" si="7"/>
        <v>0</v>
      </c>
      <c r="BI136" s="205">
        <f t="shared" si="8"/>
        <v>0</v>
      </c>
      <c r="BJ136" s="18" t="s">
        <v>87</v>
      </c>
      <c r="BK136" s="205">
        <f t="shared" si="9"/>
        <v>0</v>
      </c>
      <c r="BL136" s="18" t="s">
        <v>120</v>
      </c>
      <c r="BM136" s="204" t="s">
        <v>258</v>
      </c>
    </row>
    <row r="137" spans="1:65" s="2" customFormat="1" ht="16.5" customHeight="1">
      <c r="A137" s="36"/>
      <c r="B137" s="37"/>
      <c r="C137" s="193" t="s">
        <v>225</v>
      </c>
      <c r="D137" s="193" t="s">
        <v>177</v>
      </c>
      <c r="E137" s="194" t="s">
        <v>695</v>
      </c>
      <c r="F137" s="195" t="s">
        <v>696</v>
      </c>
      <c r="G137" s="196" t="s">
        <v>643</v>
      </c>
      <c r="H137" s="197">
        <v>2</v>
      </c>
      <c r="I137" s="198"/>
      <c r="J137" s="199">
        <f t="shared" si="0"/>
        <v>0</v>
      </c>
      <c r="K137" s="195" t="s">
        <v>181</v>
      </c>
      <c r="L137" s="41"/>
      <c r="M137" s="200" t="s">
        <v>1</v>
      </c>
      <c r="N137" s="201" t="s">
        <v>48</v>
      </c>
      <c r="O137" s="73"/>
      <c r="P137" s="202">
        <f t="shared" si="1"/>
        <v>0</v>
      </c>
      <c r="Q137" s="202">
        <v>0</v>
      </c>
      <c r="R137" s="202">
        <f t="shared" si="2"/>
        <v>0</v>
      </c>
      <c r="S137" s="202">
        <v>0</v>
      </c>
      <c r="T137" s="203">
        <f t="shared" si="3"/>
        <v>0</v>
      </c>
      <c r="U137" s="36"/>
      <c r="V137" s="36"/>
      <c r="W137" s="36"/>
      <c r="X137" s="36"/>
      <c r="Y137" s="36"/>
      <c r="Z137" s="36"/>
      <c r="AA137" s="36"/>
      <c r="AB137" s="36"/>
      <c r="AC137" s="36"/>
      <c r="AD137" s="36"/>
      <c r="AE137" s="36"/>
      <c r="AR137" s="204" t="s">
        <v>120</v>
      </c>
      <c r="AT137" s="204" t="s">
        <v>177</v>
      </c>
      <c r="AU137" s="204" t="s">
        <v>91</v>
      </c>
      <c r="AY137" s="18" t="s">
        <v>174</v>
      </c>
      <c r="BE137" s="205">
        <f t="shared" si="4"/>
        <v>0</v>
      </c>
      <c r="BF137" s="205">
        <f t="shared" si="5"/>
        <v>0</v>
      </c>
      <c r="BG137" s="205">
        <f t="shared" si="6"/>
        <v>0</v>
      </c>
      <c r="BH137" s="205">
        <f t="shared" si="7"/>
        <v>0</v>
      </c>
      <c r="BI137" s="205">
        <f t="shared" si="8"/>
        <v>0</v>
      </c>
      <c r="BJ137" s="18" t="s">
        <v>87</v>
      </c>
      <c r="BK137" s="205">
        <f t="shared" si="9"/>
        <v>0</v>
      </c>
      <c r="BL137" s="18" t="s">
        <v>120</v>
      </c>
      <c r="BM137" s="204" t="s">
        <v>261</v>
      </c>
    </row>
    <row r="138" spans="1:65" s="2" customFormat="1" ht="21.75" customHeight="1">
      <c r="A138" s="36"/>
      <c r="B138" s="37"/>
      <c r="C138" s="193" t="s">
        <v>190</v>
      </c>
      <c r="D138" s="193" t="s">
        <v>177</v>
      </c>
      <c r="E138" s="194" t="s">
        <v>829</v>
      </c>
      <c r="F138" s="195" t="s">
        <v>697</v>
      </c>
      <c r="G138" s="196" t="s">
        <v>643</v>
      </c>
      <c r="H138" s="197">
        <v>13</v>
      </c>
      <c r="I138" s="198"/>
      <c r="J138" s="199">
        <f t="shared" si="0"/>
        <v>0</v>
      </c>
      <c r="K138" s="195" t="s">
        <v>181</v>
      </c>
      <c r="L138" s="41"/>
      <c r="M138" s="200" t="s">
        <v>1</v>
      </c>
      <c r="N138" s="201" t="s">
        <v>48</v>
      </c>
      <c r="O138" s="73"/>
      <c r="P138" s="202">
        <f t="shared" si="1"/>
        <v>0</v>
      </c>
      <c r="Q138" s="202">
        <v>0</v>
      </c>
      <c r="R138" s="202">
        <f t="shared" si="2"/>
        <v>0</v>
      </c>
      <c r="S138" s="202">
        <v>0</v>
      </c>
      <c r="T138" s="203">
        <f t="shared" si="3"/>
        <v>0</v>
      </c>
      <c r="U138" s="36"/>
      <c r="V138" s="36"/>
      <c r="W138" s="36"/>
      <c r="X138" s="36"/>
      <c r="Y138" s="36"/>
      <c r="Z138" s="36"/>
      <c r="AA138" s="36"/>
      <c r="AB138" s="36"/>
      <c r="AC138" s="36"/>
      <c r="AD138" s="36"/>
      <c r="AE138" s="36"/>
      <c r="AR138" s="204" t="s">
        <v>120</v>
      </c>
      <c r="AT138" s="204" t="s">
        <v>177</v>
      </c>
      <c r="AU138" s="204" t="s">
        <v>91</v>
      </c>
      <c r="AY138" s="18" t="s">
        <v>174</v>
      </c>
      <c r="BE138" s="205">
        <f t="shared" si="4"/>
        <v>0</v>
      </c>
      <c r="BF138" s="205">
        <f t="shared" si="5"/>
        <v>0</v>
      </c>
      <c r="BG138" s="205">
        <f t="shared" si="6"/>
        <v>0</v>
      </c>
      <c r="BH138" s="205">
        <f t="shared" si="7"/>
        <v>0</v>
      </c>
      <c r="BI138" s="205">
        <f t="shared" si="8"/>
        <v>0</v>
      </c>
      <c r="BJ138" s="18" t="s">
        <v>87</v>
      </c>
      <c r="BK138" s="205">
        <f t="shared" si="9"/>
        <v>0</v>
      </c>
      <c r="BL138" s="18" t="s">
        <v>120</v>
      </c>
      <c r="BM138" s="204" t="s">
        <v>277</v>
      </c>
    </row>
    <row r="139" spans="1:65" s="2" customFormat="1" ht="16.5" customHeight="1">
      <c r="A139" s="36"/>
      <c r="B139" s="37"/>
      <c r="C139" s="193" t="s">
        <v>233</v>
      </c>
      <c r="D139" s="193" t="s">
        <v>177</v>
      </c>
      <c r="E139" s="194" t="s">
        <v>698</v>
      </c>
      <c r="F139" s="195" t="s">
        <v>699</v>
      </c>
      <c r="G139" s="196" t="s">
        <v>643</v>
      </c>
      <c r="H139" s="197">
        <v>13</v>
      </c>
      <c r="I139" s="198"/>
      <c r="J139" s="199">
        <f t="shared" si="0"/>
        <v>0</v>
      </c>
      <c r="K139" s="195" t="s">
        <v>181</v>
      </c>
      <c r="L139" s="41"/>
      <c r="M139" s="200" t="s">
        <v>1</v>
      </c>
      <c r="N139" s="201" t="s">
        <v>48</v>
      </c>
      <c r="O139" s="73"/>
      <c r="P139" s="202">
        <f t="shared" si="1"/>
        <v>0</v>
      </c>
      <c r="Q139" s="202">
        <v>0</v>
      </c>
      <c r="R139" s="202">
        <f t="shared" si="2"/>
        <v>0</v>
      </c>
      <c r="S139" s="202">
        <v>0</v>
      </c>
      <c r="T139" s="203">
        <f t="shared" si="3"/>
        <v>0</v>
      </c>
      <c r="U139" s="36"/>
      <c r="V139" s="36"/>
      <c r="W139" s="36"/>
      <c r="X139" s="36"/>
      <c r="Y139" s="36"/>
      <c r="Z139" s="36"/>
      <c r="AA139" s="36"/>
      <c r="AB139" s="36"/>
      <c r="AC139" s="36"/>
      <c r="AD139" s="36"/>
      <c r="AE139" s="36"/>
      <c r="AR139" s="204" t="s">
        <v>120</v>
      </c>
      <c r="AT139" s="204" t="s">
        <v>177</v>
      </c>
      <c r="AU139" s="204" t="s">
        <v>91</v>
      </c>
      <c r="AY139" s="18" t="s">
        <v>174</v>
      </c>
      <c r="BE139" s="205">
        <f t="shared" si="4"/>
        <v>0</v>
      </c>
      <c r="BF139" s="205">
        <f t="shared" si="5"/>
        <v>0</v>
      </c>
      <c r="BG139" s="205">
        <f t="shared" si="6"/>
        <v>0</v>
      </c>
      <c r="BH139" s="205">
        <f t="shared" si="7"/>
        <v>0</v>
      </c>
      <c r="BI139" s="205">
        <f t="shared" si="8"/>
        <v>0</v>
      </c>
      <c r="BJ139" s="18" t="s">
        <v>87</v>
      </c>
      <c r="BK139" s="205">
        <f t="shared" si="9"/>
        <v>0</v>
      </c>
      <c r="BL139" s="18" t="s">
        <v>120</v>
      </c>
      <c r="BM139" s="204" t="s">
        <v>288</v>
      </c>
    </row>
    <row r="140" spans="1:65" s="2" customFormat="1" ht="16.5" customHeight="1">
      <c r="A140" s="36"/>
      <c r="B140" s="37"/>
      <c r="C140" s="193" t="s">
        <v>238</v>
      </c>
      <c r="D140" s="193" t="s">
        <v>177</v>
      </c>
      <c r="E140" s="194" t="s">
        <v>831</v>
      </c>
      <c r="F140" s="195" t="s">
        <v>701</v>
      </c>
      <c r="G140" s="196" t="s">
        <v>643</v>
      </c>
      <c r="H140" s="197">
        <v>6</v>
      </c>
      <c r="I140" s="198"/>
      <c r="J140" s="199">
        <f t="shared" si="0"/>
        <v>0</v>
      </c>
      <c r="K140" s="195" t="s">
        <v>181</v>
      </c>
      <c r="L140" s="41"/>
      <c r="M140" s="200" t="s">
        <v>1</v>
      </c>
      <c r="N140" s="201" t="s">
        <v>48</v>
      </c>
      <c r="O140" s="73"/>
      <c r="P140" s="202">
        <f t="shared" si="1"/>
        <v>0</v>
      </c>
      <c r="Q140" s="202">
        <v>0</v>
      </c>
      <c r="R140" s="202">
        <f t="shared" si="2"/>
        <v>0</v>
      </c>
      <c r="S140" s="202">
        <v>0</v>
      </c>
      <c r="T140" s="203">
        <f t="shared" si="3"/>
        <v>0</v>
      </c>
      <c r="U140" s="36"/>
      <c r="V140" s="36"/>
      <c r="W140" s="36"/>
      <c r="X140" s="36"/>
      <c r="Y140" s="36"/>
      <c r="Z140" s="36"/>
      <c r="AA140" s="36"/>
      <c r="AB140" s="36"/>
      <c r="AC140" s="36"/>
      <c r="AD140" s="36"/>
      <c r="AE140" s="36"/>
      <c r="AR140" s="204" t="s">
        <v>120</v>
      </c>
      <c r="AT140" s="204" t="s">
        <v>177</v>
      </c>
      <c r="AU140" s="204" t="s">
        <v>91</v>
      </c>
      <c r="AY140" s="18" t="s">
        <v>174</v>
      </c>
      <c r="BE140" s="205">
        <f t="shared" si="4"/>
        <v>0</v>
      </c>
      <c r="BF140" s="205">
        <f t="shared" si="5"/>
        <v>0</v>
      </c>
      <c r="BG140" s="205">
        <f t="shared" si="6"/>
        <v>0</v>
      </c>
      <c r="BH140" s="205">
        <f t="shared" si="7"/>
        <v>0</v>
      </c>
      <c r="BI140" s="205">
        <f t="shared" si="8"/>
        <v>0</v>
      </c>
      <c r="BJ140" s="18" t="s">
        <v>87</v>
      </c>
      <c r="BK140" s="205">
        <f t="shared" si="9"/>
        <v>0</v>
      </c>
      <c r="BL140" s="18" t="s">
        <v>120</v>
      </c>
      <c r="BM140" s="204" t="s">
        <v>297</v>
      </c>
    </row>
    <row r="141" spans="1:65" s="2" customFormat="1" ht="16.5" customHeight="1">
      <c r="A141" s="36"/>
      <c r="B141" s="37"/>
      <c r="C141" s="193" t="s">
        <v>244</v>
      </c>
      <c r="D141" s="193" t="s">
        <v>177</v>
      </c>
      <c r="E141" s="194" t="s">
        <v>702</v>
      </c>
      <c r="F141" s="195" t="s">
        <v>703</v>
      </c>
      <c r="G141" s="196" t="s">
        <v>643</v>
      </c>
      <c r="H141" s="197">
        <v>6</v>
      </c>
      <c r="I141" s="198"/>
      <c r="J141" s="199">
        <f t="shared" si="0"/>
        <v>0</v>
      </c>
      <c r="K141" s="195" t="s">
        <v>181</v>
      </c>
      <c r="L141" s="41"/>
      <c r="M141" s="200" t="s">
        <v>1</v>
      </c>
      <c r="N141" s="201" t="s">
        <v>48</v>
      </c>
      <c r="O141" s="73"/>
      <c r="P141" s="202">
        <f t="shared" si="1"/>
        <v>0</v>
      </c>
      <c r="Q141" s="202">
        <v>0</v>
      </c>
      <c r="R141" s="202">
        <f t="shared" si="2"/>
        <v>0</v>
      </c>
      <c r="S141" s="202">
        <v>0</v>
      </c>
      <c r="T141" s="203">
        <f t="shared" si="3"/>
        <v>0</v>
      </c>
      <c r="U141" s="36"/>
      <c r="V141" s="36"/>
      <c r="W141" s="36"/>
      <c r="X141" s="36"/>
      <c r="Y141" s="36"/>
      <c r="Z141" s="36"/>
      <c r="AA141" s="36"/>
      <c r="AB141" s="36"/>
      <c r="AC141" s="36"/>
      <c r="AD141" s="36"/>
      <c r="AE141" s="36"/>
      <c r="AR141" s="204" t="s">
        <v>120</v>
      </c>
      <c r="AT141" s="204" t="s">
        <v>177</v>
      </c>
      <c r="AU141" s="204" t="s">
        <v>91</v>
      </c>
      <c r="AY141" s="18" t="s">
        <v>174</v>
      </c>
      <c r="BE141" s="205">
        <f t="shared" si="4"/>
        <v>0</v>
      </c>
      <c r="BF141" s="205">
        <f t="shared" si="5"/>
        <v>0</v>
      </c>
      <c r="BG141" s="205">
        <f t="shared" si="6"/>
        <v>0</v>
      </c>
      <c r="BH141" s="205">
        <f t="shared" si="7"/>
        <v>0</v>
      </c>
      <c r="BI141" s="205">
        <f t="shared" si="8"/>
        <v>0</v>
      </c>
      <c r="BJ141" s="18" t="s">
        <v>87</v>
      </c>
      <c r="BK141" s="205">
        <f t="shared" si="9"/>
        <v>0</v>
      </c>
      <c r="BL141" s="18" t="s">
        <v>120</v>
      </c>
      <c r="BM141" s="204" t="s">
        <v>306</v>
      </c>
    </row>
    <row r="142" spans="1:65" s="2" customFormat="1" ht="16.5" customHeight="1">
      <c r="A142" s="36"/>
      <c r="B142" s="37"/>
      <c r="C142" s="193" t="s">
        <v>249</v>
      </c>
      <c r="D142" s="193" t="s">
        <v>177</v>
      </c>
      <c r="E142" s="194" t="s">
        <v>832</v>
      </c>
      <c r="F142" s="195" t="s">
        <v>705</v>
      </c>
      <c r="G142" s="196" t="s">
        <v>180</v>
      </c>
      <c r="H142" s="197">
        <v>153</v>
      </c>
      <c r="I142" s="198"/>
      <c r="J142" s="199">
        <f t="shared" si="0"/>
        <v>0</v>
      </c>
      <c r="K142" s="195" t="s">
        <v>181</v>
      </c>
      <c r="L142" s="41"/>
      <c r="M142" s="200" t="s">
        <v>1</v>
      </c>
      <c r="N142" s="201" t="s">
        <v>48</v>
      </c>
      <c r="O142" s="73"/>
      <c r="P142" s="202">
        <f t="shared" si="1"/>
        <v>0</v>
      </c>
      <c r="Q142" s="202">
        <v>0</v>
      </c>
      <c r="R142" s="202">
        <f t="shared" si="2"/>
        <v>0</v>
      </c>
      <c r="S142" s="202">
        <v>0</v>
      </c>
      <c r="T142" s="203">
        <f t="shared" si="3"/>
        <v>0</v>
      </c>
      <c r="U142" s="36"/>
      <c r="V142" s="36"/>
      <c r="W142" s="36"/>
      <c r="X142" s="36"/>
      <c r="Y142" s="36"/>
      <c r="Z142" s="36"/>
      <c r="AA142" s="36"/>
      <c r="AB142" s="36"/>
      <c r="AC142" s="36"/>
      <c r="AD142" s="36"/>
      <c r="AE142" s="36"/>
      <c r="AR142" s="204" t="s">
        <v>120</v>
      </c>
      <c r="AT142" s="204" t="s">
        <v>177</v>
      </c>
      <c r="AU142" s="204" t="s">
        <v>91</v>
      </c>
      <c r="AY142" s="18" t="s">
        <v>174</v>
      </c>
      <c r="BE142" s="205">
        <f t="shared" si="4"/>
        <v>0</v>
      </c>
      <c r="BF142" s="205">
        <f t="shared" si="5"/>
        <v>0</v>
      </c>
      <c r="BG142" s="205">
        <f t="shared" si="6"/>
        <v>0</v>
      </c>
      <c r="BH142" s="205">
        <f t="shared" si="7"/>
        <v>0</v>
      </c>
      <c r="BI142" s="205">
        <f t="shared" si="8"/>
        <v>0</v>
      </c>
      <c r="BJ142" s="18" t="s">
        <v>87</v>
      </c>
      <c r="BK142" s="205">
        <f t="shared" si="9"/>
        <v>0</v>
      </c>
      <c r="BL142" s="18" t="s">
        <v>120</v>
      </c>
      <c r="BM142" s="204" t="s">
        <v>312</v>
      </c>
    </row>
    <row r="143" spans="1:65" s="2" customFormat="1" ht="58.5">
      <c r="A143" s="36"/>
      <c r="B143" s="37"/>
      <c r="C143" s="38"/>
      <c r="D143" s="206" t="s">
        <v>183</v>
      </c>
      <c r="E143" s="38"/>
      <c r="F143" s="207" t="s">
        <v>706</v>
      </c>
      <c r="G143" s="38"/>
      <c r="H143" s="38"/>
      <c r="I143" s="208"/>
      <c r="J143" s="38"/>
      <c r="K143" s="38"/>
      <c r="L143" s="41"/>
      <c r="M143" s="209"/>
      <c r="N143" s="210"/>
      <c r="O143" s="73"/>
      <c r="P143" s="73"/>
      <c r="Q143" s="73"/>
      <c r="R143" s="73"/>
      <c r="S143" s="73"/>
      <c r="T143" s="74"/>
      <c r="U143" s="36"/>
      <c r="V143" s="36"/>
      <c r="W143" s="36"/>
      <c r="X143" s="36"/>
      <c r="Y143" s="36"/>
      <c r="Z143" s="36"/>
      <c r="AA143" s="36"/>
      <c r="AB143" s="36"/>
      <c r="AC143" s="36"/>
      <c r="AD143" s="36"/>
      <c r="AE143" s="36"/>
      <c r="AT143" s="18" t="s">
        <v>183</v>
      </c>
      <c r="AU143" s="18" t="s">
        <v>91</v>
      </c>
    </row>
    <row r="144" spans="1:65" s="2" customFormat="1" ht="16.5" customHeight="1">
      <c r="A144" s="36"/>
      <c r="B144" s="37"/>
      <c r="C144" s="193" t="s">
        <v>258</v>
      </c>
      <c r="D144" s="193" t="s">
        <v>177</v>
      </c>
      <c r="E144" s="194" t="s">
        <v>707</v>
      </c>
      <c r="F144" s="195" t="s">
        <v>708</v>
      </c>
      <c r="G144" s="196" t="s">
        <v>180</v>
      </c>
      <c r="H144" s="197">
        <v>153</v>
      </c>
      <c r="I144" s="198"/>
      <c r="J144" s="199">
        <f>ROUND(I144*H144,2)</f>
        <v>0</v>
      </c>
      <c r="K144" s="195" t="s">
        <v>181</v>
      </c>
      <c r="L144" s="41"/>
      <c r="M144" s="200" t="s">
        <v>1</v>
      </c>
      <c r="N144" s="201" t="s">
        <v>48</v>
      </c>
      <c r="O144" s="73"/>
      <c r="P144" s="202">
        <f>O144*H144</f>
        <v>0</v>
      </c>
      <c r="Q144" s="202">
        <v>0</v>
      </c>
      <c r="R144" s="202">
        <f>Q144*H144</f>
        <v>0</v>
      </c>
      <c r="S144" s="202">
        <v>0</v>
      </c>
      <c r="T144" s="203">
        <f>S144*H144</f>
        <v>0</v>
      </c>
      <c r="U144" s="36"/>
      <c r="V144" s="36"/>
      <c r="W144" s="36"/>
      <c r="X144" s="36"/>
      <c r="Y144" s="36"/>
      <c r="Z144" s="36"/>
      <c r="AA144" s="36"/>
      <c r="AB144" s="36"/>
      <c r="AC144" s="36"/>
      <c r="AD144" s="36"/>
      <c r="AE144" s="36"/>
      <c r="AR144" s="204" t="s">
        <v>120</v>
      </c>
      <c r="AT144" s="204" t="s">
        <v>177</v>
      </c>
      <c r="AU144" s="204" t="s">
        <v>91</v>
      </c>
      <c r="AY144" s="18" t="s">
        <v>174</v>
      </c>
      <c r="BE144" s="205">
        <f>IF(N144="základní",J144,0)</f>
        <v>0</v>
      </c>
      <c r="BF144" s="205">
        <f>IF(N144="snížená",J144,0)</f>
        <v>0</v>
      </c>
      <c r="BG144" s="205">
        <f>IF(N144="zákl. přenesená",J144,0)</f>
        <v>0</v>
      </c>
      <c r="BH144" s="205">
        <f>IF(N144="sníž. přenesená",J144,0)</f>
        <v>0</v>
      </c>
      <c r="BI144" s="205">
        <f>IF(N144="nulová",J144,0)</f>
        <v>0</v>
      </c>
      <c r="BJ144" s="18" t="s">
        <v>87</v>
      </c>
      <c r="BK144" s="205">
        <f>ROUND(I144*H144,2)</f>
        <v>0</v>
      </c>
      <c r="BL144" s="18" t="s">
        <v>120</v>
      </c>
      <c r="BM144" s="204" t="s">
        <v>321</v>
      </c>
    </row>
    <row r="145" spans="1:65" s="2" customFormat="1" ht="24.2" customHeight="1">
      <c r="A145" s="36"/>
      <c r="B145" s="37"/>
      <c r="C145" s="193" t="s">
        <v>8</v>
      </c>
      <c r="D145" s="193" t="s">
        <v>177</v>
      </c>
      <c r="E145" s="194" t="s">
        <v>833</v>
      </c>
      <c r="F145" s="195" t="s">
        <v>710</v>
      </c>
      <c r="G145" s="196" t="s">
        <v>643</v>
      </c>
      <c r="H145" s="197">
        <v>16</v>
      </c>
      <c r="I145" s="198"/>
      <c r="J145" s="199">
        <f>ROUND(I145*H145,2)</f>
        <v>0</v>
      </c>
      <c r="K145" s="195" t="s">
        <v>181</v>
      </c>
      <c r="L145" s="41"/>
      <c r="M145" s="200" t="s">
        <v>1</v>
      </c>
      <c r="N145" s="201" t="s">
        <v>48</v>
      </c>
      <c r="O145" s="73"/>
      <c r="P145" s="202">
        <f>O145*H145</f>
        <v>0</v>
      </c>
      <c r="Q145" s="202">
        <v>0</v>
      </c>
      <c r="R145" s="202">
        <f>Q145*H145</f>
        <v>0</v>
      </c>
      <c r="S145" s="202">
        <v>0</v>
      </c>
      <c r="T145" s="203">
        <f>S145*H145</f>
        <v>0</v>
      </c>
      <c r="U145" s="36"/>
      <c r="V145" s="36"/>
      <c r="W145" s="36"/>
      <c r="X145" s="36"/>
      <c r="Y145" s="36"/>
      <c r="Z145" s="36"/>
      <c r="AA145" s="36"/>
      <c r="AB145" s="36"/>
      <c r="AC145" s="36"/>
      <c r="AD145" s="36"/>
      <c r="AE145" s="36"/>
      <c r="AR145" s="204" t="s">
        <v>120</v>
      </c>
      <c r="AT145" s="204" t="s">
        <v>177</v>
      </c>
      <c r="AU145" s="204" t="s">
        <v>91</v>
      </c>
      <c r="AY145" s="18" t="s">
        <v>174</v>
      </c>
      <c r="BE145" s="205">
        <f>IF(N145="základní",J145,0)</f>
        <v>0</v>
      </c>
      <c r="BF145" s="205">
        <f>IF(N145="snížená",J145,0)</f>
        <v>0</v>
      </c>
      <c r="BG145" s="205">
        <f>IF(N145="zákl. přenesená",J145,0)</f>
        <v>0</v>
      </c>
      <c r="BH145" s="205">
        <f>IF(N145="sníž. přenesená",J145,0)</f>
        <v>0</v>
      </c>
      <c r="BI145" s="205">
        <f>IF(N145="nulová",J145,0)</f>
        <v>0</v>
      </c>
      <c r="BJ145" s="18" t="s">
        <v>87</v>
      </c>
      <c r="BK145" s="205">
        <f>ROUND(I145*H145,2)</f>
        <v>0</v>
      </c>
      <c r="BL145" s="18" t="s">
        <v>120</v>
      </c>
      <c r="BM145" s="204" t="s">
        <v>328</v>
      </c>
    </row>
    <row r="146" spans="1:65" s="2" customFormat="1" ht="16.5" customHeight="1">
      <c r="A146" s="36"/>
      <c r="B146" s="37"/>
      <c r="C146" s="193" t="s">
        <v>261</v>
      </c>
      <c r="D146" s="193" t="s">
        <v>177</v>
      </c>
      <c r="E146" s="194" t="s">
        <v>834</v>
      </c>
      <c r="F146" s="195" t="s">
        <v>712</v>
      </c>
      <c r="G146" s="196" t="s">
        <v>180</v>
      </c>
      <c r="H146" s="197">
        <v>15</v>
      </c>
      <c r="I146" s="198"/>
      <c r="J146" s="199">
        <f>ROUND(I146*H146,2)</f>
        <v>0</v>
      </c>
      <c r="K146" s="195" t="s">
        <v>181</v>
      </c>
      <c r="L146" s="41"/>
      <c r="M146" s="200" t="s">
        <v>1</v>
      </c>
      <c r="N146" s="201" t="s">
        <v>48</v>
      </c>
      <c r="O146" s="73"/>
      <c r="P146" s="202">
        <f>O146*H146</f>
        <v>0</v>
      </c>
      <c r="Q146" s="202">
        <v>0</v>
      </c>
      <c r="R146" s="202">
        <f>Q146*H146</f>
        <v>0</v>
      </c>
      <c r="S146" s="202">
        <v>0</v>
      </c>
      <c r="T146" s="203">
        <f>S146*H146</f>
        <v>0</v>
      </c>
      <c r="U146" s="36"/>
      <c r="V146" s="36"/>
      <c r="W146" s="36"/>
      <c r="X146" s="36"/>
      <c r="Y146" s="36"/>
      <c r="Z146" s="36"/>
      <c r="AA146" s="36"/>
      <c r="AB146" s="36"/>
      <c r="AC146" s="36"/>
      <c r="AD146" s="36"/>
      <c r="AE146" s="36"/>
      <c r="AR146" s="204" t="s">
        <v>120</v>
      </c>
      <c r="AT146" s="204" t="s">
        <v>177</v>
      </c>
      <c r="AU146" s="204" t="s">
        <v>91</v>
      </c>
      <c r="AY146" s="18" t="s">
        <v>174</v>
      </c>
      <c r="BE146" s="205">
        <f>IF(N146="základní",J146,0)</f>
        <v>0</v>
      </c>
      <c r="BF146" s="205">
        <f>IF(N146="snížená",J146,0)</f>
        <v>0</v>
      </c>
      <c r="BG146" s="205">
        <f>IF(N146="zákl. přenesená",J146,0)</f>
        <v>0</v>
      </c>
      <c r="BH146" s="205">
        <f>IF(N146="sníž. přenesená",J146,0)</f>
        <v>0</v>
      </c>
      <c r="BI146" s="205">
        <f>IF(N146="nulová",J146,0)</f>
        <v>0</v>
      </c>
      <c r="BJ146" s="18" t="s">
        <v>87</v>
      </c>
      <c r="BK146" s="205">
        <f>ROUND(I146*H146,2)</f>
        <v>0</v>
      </c>
      <c r="BL146" s="18" t="s">
        <v>120</v>
      </c>
      <c r="BM146" s="204" t="s">
        <v>274</v>
      </c>
    </row>
    <row r="147" spans="1:65" s="2" customFormat="1" ht="19.5">
      <c r="A147" s="36"/>
      <c r="B147" s="37"/>
      <c r="C147" s="38"/>
      <c r="D147" s="206" t="s">
        <v>183</v>
      </c>
      <c r="E147" s="38"/>
      <c r="F147" s="207" t="s">
        <v>713</v>
      </c>
      <c r="G147" s="38"/>
      <c r="H147" s="38"/>
      <c r="I147" s="208"/>
      <c r="J147" s="38"/>
      <c r="K147" s="38"/>
      <c r="L147" s="41"/>
      <c r="M147" s="209"/>
      <c r="N147" s="210"/>
      <c r="O147" s="73"/>
      <c r="P147" s="73"/>
      <c r="Q147" s="73"/>
      <c r="R147" s="73"/>
      <c r="S147" s="73"/>
      <c r="T147" s="74"/>
      <c r="U147" s="36"/>
      <c r="V147" s="36"/>
      <c r="W147" s="36"/>
      <c r="X147" s="36"/>
      <c r="Y147" s="36"/>
      <c r="Z147" s="36"/>
      <c r="AA147" s="36"/>
      <c r="AB147" s="36"/>
      <c r="AC147" s="36"/>
      <c r="AD147" s="36"/>
      <c r="AE147" s="36"/>
      <c r="AT147" s="18" t="s">
        <v>183</v>
      </c>
      <c r="AU147" s="18" t="s">
        <v>91</v>
      </c>
    </row>
    <row r="148" spans="1:65" s="2" customFormat="1" ht="16.5" customHeight="1">
      <c r="A148" s="36"/>
      <c r="B148" s="37"/>
      <c r="C148" s="193" t="s">
        <v>270</v>
      </c>
      <c r="D148" s="193" t="s">
        <v>177</v>
      </c>
      <c r="E148" s="194" t="s">
        <v>714</v>
      </c>
      <c r="F148" s="195" t="s">
        <v>708</v>
      </c>
      <c r="G148" s="196" t="s">
        <v>180</v>
      </c>
      <c r="H148" s="197">
        <v>15</v>
      </c>
      <c r="I148" s="198"/>
      <c r="J148" s="199">
        <f>ROUND(I148*H148,2)</f>
        <v>0</v>
      </c>
      <c r="K148" s="195" t="s">
        <v>181</v>
      </c>
      <c r="L148" s="41"/>
      <c r="M148" s="200" t="s">
        <v>1</v>
      </c>
      <c r="N148" s="201" t="s">
        <v>48</v>
      </c>
      <c r="O148" s="73"/>
      <c r="P148" s="202">
        <f>O148*H148</f>
        <v>0</v>
      </c>
      <c r="Q148" s="202">
        <v>0</v>
      </c>
      <c r="R148" s="202">
        <f>Q148*H148</f>
        <v>0</v>
      </c>
      <c r="S148" s="202">
        <v>0</v>
      </c>
      <c r="T148" s="203">
        <f>S148*H148</f>
        <v>0</v>
      </c>
      <c r="U148" s="36"/>
      <c r="V148" s="36"/>
      <c r="W148" s="36"/>
      <c r="X148" s="36"/>
      <c r="Y148" s="36"/>
      <c r="Z148" s="36"/>
      <c r="AA148" s="36"/>
      <c r="AB148" s="36"/>
      <c r="AC148" s="36"/>
      <c r="AD148" s="36"/>
      <c r="AE148" s="36"/>
      <c r="AR148" s="204" t="s">
        <v>120</v>
      </c>
      <c r="AT148" s="204" t="s">
        <v>177</v>
      </c>
      <c r="AU148" s="204" t="s">
        <v>91</v>
      </c>
      <c r="AY148" s="18" t="s">
        <v>174</v>
      </c>
      <c r="BE148" s="205">
        <f>IF(N148="základní",J148,0)</f>
        <v>0</v>
      </c>
      <c r="BF148" s="205">
        <f>IF(N148="snížená",J148,0)</f>
        <v>0</v>
      </c>
      <c r="BG148" s="205">
        <f>IF(N148="zákl. přenesená",J148,0)</f>
        <v>0</v>
      </c>
      <c r="BH148" s="205">
        <f>IF(N148="sníž. přenesená",J148,0)</f>
        <v>0</v>
      </c>
      <c r="BI148" s="205">
        <f>IF(N148="nulová",J148,0)</f>
        <v>0</v>
      </c>
      <c r="BJ148" s="18" t="s">
        <v>87</v>
      </c>
      <c r="BK148" s="205">
        <f>ROUND(I148*H148,2)</f>
        <v>0</v>
      </c>
      <c r="BL148" s="18" t="s">
        <v>120</v>
      </c>
      <c r="BM148" s="204" t="s">
        <v>343</v>
      </c>
    </row>
    <row r="149" spans="1:65" s="2" customFormat="1" ht="16.5" customHeight="1">
      <c r="A149" s="36"/>
      <c r="B149" s="37"/>
      <c r="C149" s="193" t="s">
        <v>277</v>
      </c>
      <c r="D149" s="193" t="s">
        <v>177</v>
      </c>
      <c r="E149" s="194" t="s">
        <v>835</v>
      </c>
      <c r="F149" s="195" t="s">
        <v>836</v>
      </c>
      <c r="G149" s="196" t="s">
        <v>180</v>
      </c>
      <c r="H149" s="197">
        <v>17</v>
      </c>
      <c r="I149" s="198"/>
      <c r="J149" s="199">
        <f>ROUND(I149*H149,2)</f>
        <v>0</v>
      </c>
      <c r="K149" s="195" t="s">
        <v>181</v>
      </c>
      <c r="L149" s="41"/>
      <c r="M149" s="200" t="s">
        <v>1</v>
      </c>
      <c r="N149" s="201" t="s">
        <v>48</v>
      </c>
      <c r="O149" s="73"/>
      <c r="P149" s="202">
        <f>O149*H149</f>
        <v>0</v>
      </c>
      <c r="Q149" s="202">
        <v>0</v>
      </c>
      <c r="R149" s="202">
        <f>Q149*H149</f>
        <v>0</v>
      </c>
      <c r="S149" s="202">
        <v>0</v>
      </c>
      <c r="T149" s="203">
        <f>S149*H149</f>
        <v>0</v>
      </c>
      <c r="U149" s="36"/>
      <c r="V149" s="36"/>
      <c r="W149" s="36"/>
      <c r="X149" s="36"/>
      <c r="Y149" s="36"/>
      <c r="Z149" s="36"/>
      <c r="AA149" s="36"/>
      <c r="AB149" s="36"/>
      <c r="AC149" s="36"/>
      <c r="AD149" s="36"/>
      <c r="AE149" s="36"/>
      <c r="AR149" s="204" t="s">
        <v>120</v>
      </c>
      <c r="AT149" s="204" t="s">
        <v>177</v>
      </c>
      <c r="AU149" s="204" t="s">
        <v>91</v>
      </c>
      <c r="AY149" s="18" t="s">
        <v>174</v>
      </c>
      <c r="BE149" s="205">
        <f>IF(N149="základní",J149,0)</f>
        <v>0</v>
      </c>
      <c r="BF149" s="205">
        <f>IF(N149="snížená",J149,0)</f>
        <v>0</v>
      </c>
      <c r="BG149" s="205">
        <f>IF(N149="zákl. přenesená",J149,0)</f>
        <v>0</v>
      </c>
      <c r="BH149" s="205">
        <f>IF(N149="sníž. přenesená",J149,0)</f>
        <v>0</v>
      </c>
      <c r="BI149" s="205">
        <f>IF(N149="nulová",J149,0)</f>
        <v>0</v>
      </c>
      <c r="BJ149" s="18" t="s">
        <v>87</v>
      </c>
      <c r="BK149" s="205">
        <f>ROUND(I149*H149,2)</f>
        <v>0</v>
      </c>
      <c r="BL149" s="18" t="s">
        <v>120</v>
      </c>
      <c r="BM149" s="204" t="s">
        <v>352</v>
      </c>
    </row>
    <row r="150" spans="1:65" s="2" customFormat="1" ht="19.5">
      <c r="A150" s="36"/>
      <c r="B150" s="37"/>
      <c r="C150" s="38"/>
      <c r="D150" s="206" t="s">
        <v>183</v>
      </c>
      <c r="E150" s="38"/>
      <c r="F150" s="207" t="s">
        <v>717</v>
      </c>
      <c r="G150" s="38"/>
      <c r="H150" s="38"/>
      <c r="I150" s="208"/>
      <c r="J150" s="38"/>
      <c r="K150" s="38"/>
      <c r="L150" s="41"/>
      <c r="M150" s="209"/>
      <c r="N150" s="210"/>
      <c r="O150" s="73"/>
      <c r="P150" s="73"/>
      <c r="Q150" s="73"/>
      <c r="R150" s="73"/>
      <c r="S150" s="73"/>
      <c r="T150" s="74"/>
      <c r="U150" s="36"/>
      <c r="V150" s="36"/>
      <c r="W150" s="36"/>
      <c r="X150" s="36"/>
      <c r="Y150" s="36"/>
      <c r="Z150" s="36"/>
      <c r="AA150" s="36"/>
      <c r="AB150" s="36"/>
      <c r="AC150" s="36"/>
      <c r="AD150" s="36"/>
      <c r="AE150" s="36"/>
      <c r="AT150" s="18" t="s">
        <v>183</v>
      </c>
      <c r="AU150" s="18" t="s">
        <v>91</v>
      </c>
    </row>
    <row r="151" spans="1:65" s="2" customFormat="1" ht="16.5" customHeight="1">
      <c r="A151" s="36"/>
      <c r="B151" s="37"/>
      <c r="C151" s="193" t="s">
        <v>283</v>
      </c>
      <c r="D151" s="193" t="s">
        <v>177</v>
      </c>
      <c r="E151" s="194" t="s">
        <v>837</v>
      </c>
      <c r="F151" s="195" t="s">
        <v>708</v>
      </c>
      <c r="G151" s="196" t="s">
        <v>180</v>
      </c>
      <c r="H151" s="197">
        <v>17</v>
      </c>
      <c r="I151" s="198"/>
      <c r="J151" s="199">
        <f>ROUND(I151*H151,2)</f>
        <v>0</v>
      </c>
      <c r="K151" s="195" t="s">
        <v>181</v>
      </c>
      <c r="L151" s="41"/>
      <c r="M151" s="200" t="s">
        <v>1</v>
      </c>
      <c r="N151" s="201" t="s">
        <v>48</v>
      </c>
      <c r="O151" s="73"/>
      <c r="P151" s="202">
        <f>O151*H151</f>
        <v>0</v>
      </c>
      <c r="Q151" s="202">
        <v>0</v>
      </c>
      <c r="R151" s="202">
        <f>Q151*H151</f>
        <v>0</v>
      </c>
      <c r="S151" s="202">
        <v>0</v>
      </c>
      <c r="T151" s="203">
        <f>S151*H151</f>
        <v>0</v>
      </c>
      <c r="U151" s="36"/>
      <c r="V151" s="36"/>
      <c r="W151" s="36"/>
      <c r="X151" s="36"/>
      <c r="Y151" s="36"/>
      <c r="Z151" s="36"/>
      <c r="AA151" s="36"/>
      <c r="AB151" s="36"/>
      <c r="AC151" s="36"/>
      <c r="AD151" s="36"/>
      <c r="AE151" s="36"/>
      <c r="AR151" s="204" t="s">
        <v>120</v>
      </c>
      <c r="AT151" s="204" t="s">
        <v>177</v>
      </c>
      <c r="AU151" s="204" t="s">
        <v>91</v>
      </c>
      <c r="AY151" s="18" t="s">
        <v>174</v>
      </c>
      <c r="BE151" s="205">
        <f>IF(N151="základní",J151,0)</f>
        <v>0</v>
      </c>
      <c r="BF151" s="205">
        <f>IF(N151="snížená",J151,0)</f>
        <v>0</v>
      </c>
      <c r="BG151" s="205">
        <f>IF(N151="zákl. přenesená",J151,0)</f>
        <v>0</v>
      </c>
      <c r="BH151" s="205">
        <f>IF(N151="sníž. přenesená",J151,0)</f>
        <v>0</v>
      </c>
      <c r="BI151" s="205">
        <f>IF(N151="nulová",J151,0)</f>
        <v>0</v>
      </c>
      <c r="BJ151" s="18" t="s">
        <v>87</v>
      </c>
      <c r="BK151" s="205">
        <f>ROUND(I151*H151,2)</f>
        <v>0</v>
      </c>
      <c r="BL151" s="18" t="s">
        <v>120</v>
      </c>
      <c r="BM151" s="204" t="s">
        <v>361</v>
      </c>
    </row>
    <row r="152" spans="1:65" s="12" customFormat="1" ht="22.9" customHeight="1">
      <c r="B152" s="177"/>
      <c r="C152" s="178"/>
      <c r="D152" s="179" t="s">
        <v>82</v>
      </c>
      <c r="E152" s="191" t="s">
        <v>719</v>
      </c>
      <c r="F152" s="191" t="s">
        <v>720</v>
      </c>
      <c r="G152" s="178"/>
      <c r="H152" s="178"/>
      <c r="I152" s="181"/>
      <c r="J152" s="192">
        <f>BK152</f>
        <v>0</v>
      </c>
      <c r="K152" s="178"/>
      <c r="L152" s="183"/>
      <c r="M152" s="184"/>
      <c r="N152" s="185"/>
      <c r="O152" s="185"/>
      <c r="P152" s="186">
        <f>SUM(P153:P156)</f>
        <v>0</v>
      </c>
      <c r="Q152" s="185"/>
      <c r="R152" s="186">
        <f>SUM(R153:R156)</f>
        <v>0</v>
      </c>
      <c r="S152" s="185"/>
      <c r="T152" s="187">
        <f>SUM(T153:T156)</f>
        <v>0</v>
      </c>
      <c r="AR152" s="188" t="s">
        <v>87</v>
      </c>
      <c r="AT152" s="189" t="s">
        <v>82</v>
      </c>
      <c r="AU152" s="189" t="s">
        <v>87</v>
      </c>
      <c r="AY152" s="188" t="s">
        <v>174</v>
      </c>
      <c r="BK152" s="190">
        <f>SUM(BK153:BK156)</f>
        <v>0</v>
      </c>
    </row>
    <row r="153" spans="1:65" s="2" customFormat="1" ht="16.5" customHeight="1">
      <c r="A153" s="36"/>
      <c r="B153" s="37"/>
      <c r="C153" s="193" t="s">
        <v>288</v>
      </c>
      <c r="D153" s="193" t="s">
        <v>177</v>
      </c>
      <c r="E153" s="194" t="s">
        <v>721</v>
      </c>
      <c r="F153" s="195" t="s">
        <v>722</v>
      </c>
      <c r="G153" s="196" t="s">
        <v>516</v>
      </c>
      <c r="H153" s="197">
        <v>75</v>
      </c>
      <c r="I153" s="198"/>
      <c r="J153" s="199">
        <f>ROUND(I153*H153,2)</f>
        <v>0</v>
      </c>
      <c r="K153" s="195" t="s">
        <v>181</v>
      </c>
      <c r="L153" s="41"/>
      <c r="M153" s="200" t="s">
        <v>1</v>
      </c>
      <c r="N153" s="201" t="s">
        <v>48</v>
      </c>
      <c r="O153" s="73"/>
      <c r="P153" s="202">
        <f>O153*H153</f>
        <v>0</v>
      </c>
      <c r="Q153" s="202">
        <v>0</v>
      </c>
      <c r="R153" s="202">
        <f>Q153*H153</f>
        <v>0</v>
      </c>
      <c r="S153" s="202">
        <v>0</v>
      </c>
      <c r="T153" s="203">
        <f>S153*H153</f>
        <v>0</v>
      </c>
      <c r="U153" s="36"/>
      <c r="V153" s="36"/>
      <c r="W153" s="36"/>
      <c r="X153" s="36"/>
      <c r="Y153" s="36"/>
      <c r="Z153" s="36"/>
      <c r="AA153" s="36"/>
      <c r="AB153" s="36"/>
      <c r="AC153" s="36"/>
      <c r="AD153" s="36"/>
      <c r="AE153" s="36"/>
      <c r="AR153" s="204" t="s">
        <v>120</v>
      </c>
      <c r="AT153" s="204" t="s">
        <v>177</v>
      </c>
      <c r="AU153" s="204" t="s">
        <v>91</v>
      </c>
      <c r="AY153" s="18" t="s">
        <v>174</v>
      </c>
      <c r="BE153" s="205">
        <f>IF(N153="základní",J153,0)</f>
        <v>0</v>
      </c>
      <c r="BF153" s="205">
        <f>IF(N153="snížená",J153,0)</f>
        <v>0</v>
      </c>
      <c r="BG153" s="205">
        <f>IF(N153="zákl. přenesená",J153,0)</f>
        <v>0</v>
      </c>
      <c r="BH153" s="205">
        <f>IF(N153="sníž. přenesená",J153,0)</f>
        <v>0</v>
      </c>
      <c r="BI153" s="205">
        <f>IF(N153="nulová",J153,0)</f>
        <v>0</v>
      </c>
      <c r="BJ153" s="18" t="s">
        <v>87</v>
      </c>
      <c r="BK153" s="205">
        <f>ROUND(I153*H153,2)</f>
        <v>0</v>
      </c>
      <c r="BL153" s="18" t="s">
        <v>120</v>
      </c>
      <c r="BM153" s="204" t="s">
        <v>370</v>
      </c>
    </row>
    <row r="154" spans="1:65" s="2" customFormat="1" ht="16.5" customHeight="1">
      <c r="A154" s="36"/>
      <c r="B154" s="37"/>
      <c r="C154" s="193" t="s">
        <v>7</v>
      </c>
      <c r="D154" s="193" t="s">
        <v>177</v>
      </c>
      <c r="E154" s="194" t="s">
        <v>723</v>
      </c>
      <c r="F154" s="195" t="s">
        <v>724</v>
      </c>
      <c r="G154" s="196" t="s">
        <v>516</v>
      </c>
      <c r="H154" s="197">
        <v>35</v>
      </c>
      <c r="I154" s="198"/>
      <c r="J154" s="199">
        <f>ROUND(I154*H154,2)</f>
        <v>0</v>
      </c>
      <c r="K154" s="195" t="s">
        <v>181</v>
      </c>
      <c r="L154" s="41"/>
      <c r="M154" s="200" t="s">
        <v>1</v>
      </c>
      <c r="N154" s="201" t="s">
        <v>48</v>
      </c>
      <c r="O154" s="73"/>
      <c r="P154" s="202">
        <f>O154*H154</f>
        <v>0</v>
      </c>
      <c r="Q154" s="202">
        <v>0</v>
      </c>
      <c r="R154" s="202">
        <f>Q154*H154</f>
        <v>0</v>
      </c>
      <c r="S154" s="202">
        <v>0</v>
      </c>
      <c r="T154" s="203">
        <f>S154*H154</f>
        <v>0</v>
      </c>
      <c r="U154" s="36"/>
      <c r="V154" s="36"/>
      <c r="W154" s="36"/>
      <c r="X154" s="36"/>
      <c r="Y154" s="36"/>
      <c r="Z154" s="36"/>
      <c r="AA154" s="36"/>
      <c r="AB154" s="36"/>
      <c r="AC154" s="36"/>
      <c r="AD154" s="36"/>
      <c r="AE154" s="36"/>
      <c r="AR154" s="204" t="s">
        <v>120</v>
      </c>
      <c r="AT154" s="204" t="s">
        <v>177</v>
      </c>
      <c r="AU154" s="204" t="s">
        <v>91</v>
      </c>
      <c r="AY154" s="18" t="s">
        <v>174</v>
      </c>
      <c r="BE154" s="205">
        <f>IF(N154="základní",J154,0)</f>
        <v>0</v>
      </c>
      <c r="BF154" s="205">
        <f>IF(N154="snížená",J154,0)</f>
        <v>0</v>
      </c>
      <c r="BG154" s="205">
        <f>IF(N154="zákl. přenesená",J154,0)</f>
        <v>0</v>
      </c>
      <c r="BH154" s="205">
        <f>IF(N154="sníž. přenesená",J154,0)</f>
        <v>0</v>
      </c>
      <c r="BI154" s="205">
        <f>IF(N154="nulová",J154,0)</f>
        <v>0</v>
      </c>
      <c r="BJ154" s="18" t="s">
        <v>87</v>
      </c>
      <c r="BK154" s="205">
        <f>ROUND(I154*H154,2)</f>
        <v>0</v>
      </c>
      <c r="BL154" s="18" t="s">
        <v>120</v>
      </c>
      <c r="BM154" s="204" t="s">
        <v>380</v>
      </c>
    </row>
    <row r="155" spans="1:65" s="2" customFormat="1" ht="16.5" customHeight="1">
      <c r="A155" s="36"/>
      <c r="B155" s="37"/>
      <c r="C155" s="193" t="s">
        <v>297</v>
      </c>
      <c r="D155" s="193" t="s">
        <v>177</v>
      </c>
      <c r="E155" s="194" t="s">
        <v>725</v>
      </c>
      <c r="F155" s="195" t="s">
        <v>726</v>
      </c>
      <c r="G155" s="196" t="s">
        <v>516</v>
      </c>
      <c r="H155" s="197">
        <v>145</v>
      </c>
      <c r="I155" s="198"/>
      <c r="J155" s="199">
        <f>ROUND(I155*H155,2)</f>
        <v>0</v>
      </c>
      <c r="K155" s="195" t="s">
        <v>181</v>
      </c>
      <c r="L155" s="41"/>
      <c r="M155" s="200" t="s">
        <v>1</v>
      </c>
      <c r="N155" s="201" t="s">
        <v>48</v>
      </c>
      <c r="O155" s="73"/>
      <c r="P155" s="202">
        <f>O155*H155</f>
        <v>0</v>
      </c>
      <c r="Q155" s="202">
        <v>0</v>
      </c>
      <c r="R155" s="202">
        <f>Q155*H155</f>
        <v>0</v>
      </c>
      <c r="S155" s="202">
        <v>0</v>
      </c>
      <c r="T155" s="203">
        <f>S155*H155</f>
        <v>0</v>
      </c>
      <c r="U155" s="36"/>
      <c r="V155" s="36"/>
      <c r="W155" s="36"/>
      <c r="X155" s="36"/>
      <c r="Y155" s="36"/>
      <c r="Z155" s="36"/>
      <c r="AA155" s="36"/>
      <c r="AB155" s="36"/>
      <c r="AC155" s="36"/>
      <c r="AD155" s="36"/>
      <c r="AE155" s="36"/>
      <c r="AR155" s="204" t="s">
        <v>120</v>
      </c>
      <c r="AT155" s="204" t="s">
        <v>177</v>
      </c>
      <c r="AU155" s="204" t="s">
        <v>91</v>
      </c>
      <c r="AY155" s="18" t="s">
        <v>174</v>
      </c>
      <c r="BE155" s="205">
        <f>IF(N155="základní",J155,0)</f>
        <v>0</v>
      </c>
      <c r="BF155" s="205">
        <f>IF(N155="snížená",J155,0)</f>
        <v>0</v>
      </c>
      <c r="BG155" s="205">
        <f>IF(N155="zákl. přenesená",J155,0)</f>
        <v>0</v>
      </c>
      <c r="BH155" s="205">
        <f>IF(N155="sníž. přenesená",J155,0)</f>
        <v>0</v>
      </c>
      <c r="BI155" s="205">
        <f>IF(N155="nulová",J155,0)</f>
        <v>0</v>
      </c>
      <c r="BJ155" s="18" t="s">
        <v>87</v>
      </c>
      <c r="BK155" s="205">
        <f>ROUND(I155*H155,2)</f>
        <v>0</v>
      </c>
      <c r="BL155" s="18" t="s">
        <v>120</v>
      </c>
      <c r="BM155" s="204" t="s">
        <v>388</v>
      </c>
    </row>
    <row r="156" spans="1:65" s="2" customFormat="1" ht="16.5" customHeight="1">
      <c r="A156" s="36"/>
      <c r="B156" s="37"/>
      <c r="C156" s="193" t="s">
        <v>301</v>
      </c>
      <c r="D156" s="193" t="s">
        <v>177</v>
      </c>
      <c r="E156" s="194" t="s">
        <v>727</v>
      </c>
      <c r="F156" s="195" t="s">
        <v>728</v>
      </c>
      <c r="G156" s="196" t="s">
        <v>516</v>
      </c>
      <c r="H156" s="197">
        <v>145</v>
      </c>
      <c r="I156" s="198"/>
      <c r="J156" s="199">
        <f>ROUND(I156*H156,2)</f>
        <v>0</v>
      </c>
      <c r="K156" s="195" t="s">
        <v>181</v>
      </c>
      <c r="L156" s="41"/>
      <c r="M156" s="265" t="s">
        <v>1</v>
      </c>
      <c r="N156" s="266" t="s">
        <v>48</v>
      </c>
      <c r="O156" s="267"/>
      <c r="P156" s="268">
        <f>O156*H156</f>
        <v>0</v>
      </c>
      <c r="Q156" s="268">
        <v>0</v>
      </c>
      <c r="R156" s="268">
        <f>Q156*H156</f>
        <v>0</v>
      </c>
      <c r="S156" s="268">
        <v>0</v>
      </c>
      <c r="T156" s="269">
        <f>S156*H156</f>
        <v>0</v>
      </c>
      <c r="U156" s="36"/>
      <c r="V156" s="36"/>
      <c r="W156" s="36"/>
      <c r="X156" s="36"/>
      <c r="Y156" s="36"/>
      <c r="Z156" s="36"/>
      <c r="AA156" s="36"/>
      <c r="AB156" s="36"/>
      <c r="AC156" s="36"/>
      <c r="AD156" s="36"/>
      <c r="AE156" s="36"/>
      <c r="AR156" s="204" t="s">
        <v>120</v>
      </c>
      <c r="AT156" s="204" t="s">
        <v>177</v>
      </c>
      <c r="AU156" s="204" t="s">
        <v>91</v>
      </c>
      <c r="AY156" s="18" t="s">
        <v>174</v>
      </c>
      <c r="BE156" s="205">
        <f>IF(N156="základní",J156,0)</f>
        <v>0</v>
      </c>
      <c r="BF156" s="205">
        <f>IF(N156="snížená",J156,0)</f>
        <v>0</v>
      </c>
      <c r="BG156" s="205">
        <f>IF(N156="zákl. přenesená",J156,0)</f>
        <v>0</v>
      </c>
      <c r="BH156" s="205">
        <f>IF(N156="sníž. přenesená",J156,0)</f>
        <v>0</v>
      </c>
      <c r="BI156" s="205">
        <f>IF(N156="nulová",J156,0)</f>
        <v>0</v>
      </c>
      <c r="BJ156" s="18" t="s">
        <v>87</v>
      </c>
      <c r="BK156" s="205">
        <f>ROUND(I156*H156,2)</f>
        <v>0</v>
      </c>
      <c r="BL156" s="18" t="s">
        <v>120</v>
      </c>
      <c r="BM156" s="204" t="s">
        <v>397</v>
      </c>
    </row>
    <row r="157" spans="1:65" s="2" customFormat="1" ht="6.95" customHeight="1">
      <c r="A157" s="36"/>
      <c r="B157" s="56"/>
      <c r="C157" s="57"/>
      <c r="D157" s="57"/>
      <c r="E157" s="57"/>
      <c r="F157" s="57"/>
      <c r="G157" s="57"/>
      <c r="H157" s="57"/>
      <c r="I157" s="57"/>
      <c r="J157" s="57"/>
      <c r="K157" s="57"/>
      <c r="L157" s="41"/>
      <c r="M157" s="36"/>
      <c r="O157" s="36"/>
      <c r="P157" s="36"/>
      <c r="Q157" s="36"/>
      <c r="R157" s="36"/>
      <c r="S157" s="36"/>
      <c r="T157" s="36"/>
      <c r="U157" s="36"/>
      <c r="V157" s="36"/>
      <c r="W157" s="36"/>
      <c r="X157" s="36"/>
      <c r="Y157" s="36"/>
      <c r="Z157" s="36"/>
      <c r="AA157" s="36"/>
      <c r="AB157" s="36"/>
      <c r="AC157" s="36"/>
      <c r="AD157" s="36"/>
      <c r="AE157" s="36"/>
    </row>
  </sheetData>
  <sheetProtection algorithmName="SHA-512" hashValue="ShupQnRPzcqfSw+i7kQfPmPqyfiTRNPLH8w+BJoE/6grybDVCouyo84iqIfHvydIShgdYCqT1lNMZuVKvb3KyA==" saltValue="KJxPragx3gkNj1ECoJac8OKcXXIk295VaYICvVNLwTTSakmETFIpkeylygsyp2cOL+unIreAlrnHBFiEaa8nKw==" spinCount="100000" sheet="1" objects="1" scenarios="1" formatColumns="0" formatRows="0" autoFilter="0"/>
  <autoFilter ref="C126:K156" xr:uid="{00000000-0009-0000-0000-000008000000}"/>
  <mergeCells count="15">
    <mergeCell ref="E113:H113"/>
    <mergeCell ref="E117:H117"/>
    <mergeCell ref="E115:H115"/>
    <mergeCell ref="E119:H119"/>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13</vt:i4>
      </vt:variant>
      <vt:variant>
        <vt:lpstr>Pojmenované oblasti</vt:lpstr>
      </vt:variant>
      <vt:variant>
        <vt:i4>26</vt:i4>
      </vt:variant>
    </vt:vector>
  </HeadingPairs>
  <TitlesOfParts>
    <vt:vector size="39" baseType="lpstr">
      <vt:lpstr>Rekapitulace stavby</vt:lpstr>
      <vt:lpstr>D.1.10 - Architektonicko-...</vt:lpstr>
      <vt:lpstr>D.1.4.1 - Oprava uzlů nap...</vt:lpstr>
      <vt:lpstr>1a - Demontáže</vt:lpstr>
      <vt:lpstr>1b - Zpětné montáže</vt:lpstr>
      <vt:lpstr>D.1.10 - Architektonicko-..._01</vt:lpstr>
      <vt:lpstr>D.1.4.1 - Oprava uzlů nap..._01</vt:lpstr>
      <vt:lpstr>2a - Demontáže</vt:lpstr>
      <vt:lpstr>2b - Zpětné montáže</vt:lpstr>
      <vt:lpstr>D.1.10 - Architektonicko-..._02</vt:lpstr>
      <vt:lpstr>4a - Demontáže</vt:lpstr>
      <vt:lpstr>4b - Zpětné montáže</vt:lpstr>
      <vt:lpstr>VON - Vedlejší a ostatní ...</vt:lpstr>
      <vt:lpstr>'1a - Demontáže'!Názvy_tisku</vt:lpstr>
      <vt:lpstr>'1b - Zpětné montáže'!Názvy_tisku</vt:lpstr>
      <vt:lpstr>'2a - Demontáže'!Názvy_tisku</vt:lpstr>
      <vt:lpstr>'2b - Zpětné montáže'!Názvy_tisku</vt:lpstr>
      <vt:lpstr>'4a - Demontáže'!Názvy_tisku</vt:lpstr>
      <vt:lpstr>'4b - Zpětné montáže'!Názvy_tisku</vt:lpstr>
      <vt:lpstr>'D.1.10 - Architektonicko-...'!Názvy_tisku</vt:lpstr>
      <vt:lpstr>'D.1.10 - Architektonicko-..._01'!Názvy_tisku</vt:lpstr>
      <vt:lpstr>'D.1.10 - Architektonicko-..._02'!Názvy_tisku</vt:lpstr>
      <vt:lpstr>'D.1.4.1 - Oprava uzlů nap...'!Názvy_tisku</vt:lpstr>
      <vt:lpstr>'D.1.4.1 - Oprava uzlů nap..._01'!Názvy_tisku</vt:lpstr>
      <vt:lpstr>'Rekapitulace stavby'!Názvy_tisku</vt:lpstr>
      <vt:lpstr>'VON - Vedlejší a ostatní ...'!Názvy_tisku</vt:lpstr>
      <vt:lpstr>'1a - Demontáže'!Oblast_tisku</vt:lpstr>
      <vt:lpstr>'1b - Zpětné montáže'!Oblast_tisku</vt:lpstr>
      <vt:lpstr>'2a - Demontáže'!Oblast_tisku</vt:lpstr>
      <vt:lpstr>'2b - Zpětné montáže'!Oblast_tisku</vt:lpstr>
      <vt:lpstr>'4a - Demontáže'!Oblast_tisku</vt:lpstr>
      <vt:lpstr>'4b - Zpětné montáže'!Oblast_tisku</vt:lpstr>
      <vt:lpstr>'D.1.10 - Architektonicko-...'!Oblast_tisku</vt:lpstr>
      <vt:lpstr>'D.1.10 - Architektonicko-..._01'!Oblast_tisku</vt:lpstr>
      <vt:lpstr>'D.1.10 - Architektonicko-..._02'!Oblast_tisku</vt:lpstr>
      <vt:lpstr>'D.1.4.1 - Oprava uzlů nap...'!Oblast_tisku</vt:lpstr>
      <vt:lpstr>'D.1.4.1 - Oprava uzlů nap..._01'!Oblast_tisku</vt:lpstr>
      <vt:lpstr>'Rekapitulace stavby'!Oblast_tisku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DESKTOP-4EPUNVH\Moje</dc:creator>
  <cp:lastModifiedBy>Bubenik Tomas</cp:lastModifiedBy>
  <dcterms:created xsi:type="dcterms:W3CDTF">2025-06-01T08:33:25Z</dcterms:created>
  <dcterms:modified xsi:type="dcterms:W3CDTF">2025-06-02T09:57:38Z</dcterms:modified>
</cp:coreProperties>
</file>